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icolocal\SCL\COMARCAS ANÁLISIS GESTIÓN\"/>
    </mc:Choice>
  </mc:AlternateContent>
  <workbookProtection workbookPassword="C7E0" lockStructure="1"/>
  <bookViews>
    <workbookView xWindow="0" yWindow="0" windowWidth="28800" windowHeight="11850"/>
  </bookViews>
  <sheets>
    <sheet name="Solicitud de datos" sheetId="1" r:id="rId1"/>
    <sheet name="Datos" sheetId="2" state="hidden" r:id="rId2"/>
  </sheets>
  <externalReferences>
    <externalReference r:id="rId3"/>
  </externalReferences>
  <definedNames>
    <definedName name="com" localSheetId="0">'Solicitud de datos'!$C$2</definedName>
    <definedName name="comarcas">Datos!$C$2:$C$34</definedName>
    <definedName name="costes">'[1]Comp. coste hora SAD'!$A$10:$V$42</definedName>
    <definedName name="ejec">Datos!$G$2:$G$3</definedName>
    <definedName name="EJER" localSheetId="0">'Solicitud de datos'!$A$2</definedName>
    <definedName name="num" localSheetId="0">'Solicitud de datos'!$D$2</definedName>
    <definedName name="sino">Datos!$F$2:$F$3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B57" i="1"/>
  <c r="C40" i="1" s="1"/>
  <c r="C55" i="1"/>
  <c r="C43" i="1" l="1"/>
  <c r="C53" i="1"/>
  <c r="C48" i="1"/>
  <c r="C52" i="1"/>
  <c r="C46" i="1"/>
  <c r="C42" i="1"/>
  <c r="C39" i="1"/>
  <c r="C50" i="1"/>
  <c r="C45" i="1"/>
  <c r="C41" i="1"/>
  <c r="C49" i="1"/>
  <c r="C44" i="1"/>
  <c r="B98" i="1"/>
  <c r="B67" i="1"/>
  <c r="B56" i="1" l="1"/>
  <c r="B3" i="1"/>
  <c r="D84" i="1"/>
  <c r="B89" i="1" s="1"/>
  <c r="D35" i="1"/>
  <c r="C57" i="1" l="1"/>
  <c r="B91" i="1"/>
</calcChain>
</file>

<file path=xl/sharedStrings.xml><?xml version="1.0" encoding="utf-8"?>
<sst xmlns="http://schemas.openxmlformats.org/spreadsheetml/2006/main" count="192" uniqueCount="157">
  <si>
    <t>LA JACETANIA</t>
  </si>
  <si>
    <t>Fecha</t>
  </si>
  <si>
    <t>NÚMERO  TOTAL PERSONAL</t>
  </si>
  <si>
    <t>POBLACIÓN TOTAL</t>
  </si>
  <si>
    <t>NÚMERO CONSEJEROS COMARCALES</t>
  </si>
  <si>
    <t>NÚMERO MUNICIPIOS</t>
  </si>
  <si>
    <t>NÚMERO ENTES DEPENDIENTES</t>
  </si>
  <si>
    <t>TRANSFERENCIAS S26 Y FSC</t>
  </si>
  <si>
    <t>TOTAL PRESUPUESTO LIQUIDADO</t>
  </si>
  <si>
    <t>TOTAL FONDO LOCAL (INCLUYE S26 Y FSC)</t>
  </si>
  <si>
    <t>ENCOMIENDA GESTIÓN SAD DEPENDIENTES</t>
  </si>
  <si>
    <t>FORMA DE GESTION SAD DEPENDIENTES</t>
  </si>
  <si>
    <t>TOTAL EJECUCIÓN ENCOMIENDAS DE GESTIÓN / DELEGACIÓN COMPETENCIAS</t>
  </si>
  <si>
    <t>IMPORTE</t>
  </si>
  <si>
    <t>TALLER DE EMPLEO</t>
  </si>
  <si>
    <t>TOTAL EJECUCIÓN COMPETENCIAS DIFERENTES DE LAS PROPIAS</t>
  </si>
  <si>
    <t>%</t>
  </si>
  <si>
    <t>Acción Social</t>
  </si>
  <si>
    <t>Protección Civil</t>
  </si>
  <si>
    <t>Deporte</t>
  </si>
  <si>
    <t>Promoción del Tursimo</t>
  </si>
  <si>
    <t>Juventud</t>
  </si>
  <si>
    <t>Patrimonio Cultural y Trad. Populares</t>
  </si>
  <si>
    <t>Cultura</t>
  </si>
  <si>
    <t>Transporte Escolar</t>
  </si>
  <si>
    <t>Resto</t>
  </si>
  <si>
    <t>DELEGADAS O ENCOMENDADAS (incluyendo costes indirectos salvo SAD, criterio DGAL)</t>
  </si>
  <si>
    <t>Consumo</t>
  </si>
  <si>
    <t xml:space="preserve">Recogida Residuos </t>
  </si>
  <si>
    <t>S.A.D. Dependientes</t>
  </si>
  <si>
    <t>DIFERENTES DE LAS PROPIAS (7.4) (incluyendo costes indirectos, criterio DGAL)</t>
  </si>
  <si>
    <t>ÓRGANOS DE GOBIERNO</t>
  </si>
  <si>
    <t xml:space="preserve">TOTAL TRANSFERIDAS/DELEGADAS-ENCOMEND./7.4 </t>
  </si>
  <si>
    <t>4.- PERSONAL SSB</t>
  </si>
  <si>
    <t>5.- TASAS/ PRECIOS PÚBLICOS</t>
  </si>
  <si>
    <t>Coste/h. S.A.D. Dependientes 2023</t>
  </si>
  <si>
    <t>6.- APORTACIONES MUNICIPIOS</t>
  </si>
  <si>
    <t>€/ para competencias transferidas</t>
  </si>
  <si>
    <t>€/ Acción Social</t>
  </si>
  <si>
    <t>€/ Protección Civil</t>
  </si>
  <si>
    <t>€/ Promoción del TurIsmo</t>
  </si>
  <si>
    <t>€/ Deporte</t>
  </si>
  <si>
    <t>€/ Juventud</t>
  </si>
  <si>
    <t>€/ Patrimonio Cultural y Trad. Populares</t>
  </si>
  <si>
    <t>€/ Cultura</t>
  </si>
  <si>
    <t>7.- SUBVENCIONES</t>
  </si>
  <si>
    <t>ACCESO A NUCLEOS DE POBLACION</t>
  </si>
  <si>
    <t>TURISMO Y FERIAS</t>
  </si>
  <si>
    <t>PROGRAMA FOMENTO EMPLEO</t>
  </si>
  <si>
    <t>EDUCACION</t>
  </si>
  <si>
    <t>PROTECCION CIVIL</t>
  </si>
  <si>
    <t xml:space="preserve"> TOTAL SUBVENCIONES</t>
  </si>
  <si>
    <t>DE LAS QUE</t>
  </si>
  <si>
    <t>SUBVENCIONES A MUNICIPIOS</t>
  </si>
  <si>
    <t>SUBVENCIONES A OTROS (FAM/INST. SIN A. LUCRO)</t>
  </si>
  <si>
    <t>8.- DIFERENCIA ENTRE APORTACION DE LOS MUNICIPIOS Y SUBVENCIONES CONCEDIDAS A MUNICIPIOS</t>
  </si>
  <si>
    <t>9.- "ENCOMIENDAS DE GESTION" DE COMARCAS A MUNICIPIOS</t>
  </si>
  <si>
    <t>MANTENIMIENTO OFICINAS DE TURISMO</t>
  </si>
  <si>
    <t>ALTO GÁLLEGO</t>
  </si>
  <si>
    <t>SOBRARBE</t>
  </si>
  <si>
    <t>LA RIBAGORZA</t>
  </si>
  <si>
    <t>CINCO VILLAS</t>
  </si>
  <si>
    <t>HOYA DE HUESCA/PLANA DE UESCA</t>
  </si>
  <si>
    <t>SOMONTANO DE BARBASTRO</t>
  </si>
  <si>
    <t>CINCA MEDIO</t>
  </si>
  <si>
    <t>LA LITERA/LA LLITERA</t>
  </si>
  <si>
    <t>LOS MONEGROS</t>
  </si>
  <si>
    <t>BAJO CINCA/BAIX CINCA</t>
  </si>
  <si>
    <t>TARAZONA Y EL MONCAYO</t>
  </si>
  <si>
    <t>CAMPO DE BORJA</t>
  </si>
  <si>
    <t>ARANDA</t>
  </si>
  <si>
    <t>RIBERA ALTA DEL EBRO</t>
  </si>
  <si>
    <t>VALDEJALÓN</t>
  </si>
  <si>
    <t>CENTRAL</t>
  </si>
  <si>
    <t>RIBERA BAJA DEL EBRO</t>
  </si>
  <si>
    <t>BAJO ARAGÓN-CASPE/BAIX ARAGÓ-CASP</t>
  </si>
  <si>
    <t>COMUNIDAD DE CALATAYUD</t>
  </si>
  <si>
    <t>CAMPO DE CARIÑENA</t>
  </si>
  <si>
    <t>CAMPO DE BELCHITE</t>
  </si>
  <si>
    <t>BAJO MARTÍN</t>
  </si>
  <si>
    <t>CAMPO DE DAROCA</t>
  </si>
  <si>
    <t>JILOCA</t>
  </si>
  <si>
    <t>CUENCAS MINERAS</t>
  </si>
  <si>
    <t>ANDORRA-SIERRA DE ARCOS</t>
  </si>
  <si>
    <t>BAJO ARAGÓN</t>
  </si>
  <si>
    <t>COMUNIDAD DE TERUEL</t>
  </si>
  <si>
    <t>MAESTRAZGO</t>
  </si>
  <si>
    <t>SIERRA DE ALBARRACÍN</t>
  </si>
  <si>
    <t>GÚDAR-JAVALAMBRE</t>
  </si>
  <si>
    <t>MATARRAÑA/MATARRANYA</t>
  </si>
  <si>
    <t>Comarca</t>
  </si>
  <si>
    <t>Número</t>
  </si>
  <si>
    <t>cnum</t>
  </si>
  <si>
    <t>Sino</t>
  </si>
  <si>
    <t>Si</t>
  </si>
  <si>
    <t>No</t>
  </si>
  <si>
    <t>DATOS COMARCALES</t>
  </si>
  <si>
    <t>Déficit GESTIÓN SAD DEPENDIENTES</t>
  </si>
  <si>
    <t>B-  EJERCICIO COMPETENCIAS *</t>
  </si>
  <si>
    <t>ejec</t>
  </si>
  <si>
    <t>Propia</t>
  </si>
  <si>
    <t>Externa</t>
  </si>
  <si>
    <t>TASAS Y PRECIOS PÚBLICOS ACCIÓN SOCIAL</t>
  </si>
  <si>
    <t>SUBVENCIONES A OTRAS ADMINISTRACIONES</t>
  </si>
  <si>
    <t>1.- ENCOMIENDAS DE GESTIÓN / DELEGACION COMPETENCIAS. Se deben imputar costes indirectos.</t>
  </si>
  <si>
    <t xml:space="preserve">Déficit RECOGIDA RESIDUOS </t>
  </si>
  <si>
    <t xml:space="preserve">MEDIA </t>
  </si>
  <si>
    <t xml:space="preserve"> IMPORTE POR HABITANTE (*) (DEPORTES/ SSOCIAlES)</t>
  </si>
  <si>
    <t>EDUCACION ADULTOS</t>
  </si>
  <si>
    <t>ESCUELA INFANTIL</t>
  </si>
  <si>
    <t>AGENTE DESARROLLO LOCAL</t>
  </si>
  <si>
    <t>VIALIDAD INVERNAL</t>
  </si>
  <si>
    <t>EXTINCION DE INCENDIOS</t>
  </si>
  <si>
    <t>RESIDENCIA ANCIANOS: DEPENDIENTES</t>
  </si>
  <si>
    <t>CONTROL CALIDAD AGUA</t>
  </si>
  <si>
    <t>RADIO COMARCAL</t>
  </si>
  <si>
    <t>PERIODICO COMARCAL</t>
  </si>
  <si>
    <t>BRIGADA COMARCAL</t>
  </si>
  <si>
    <t>SERVICIO ARQUITECTO COMARCAL</t>
  </si>
  <si>
    <t>CONSERVACION CAMINOS</t>
  </si>
  <si>
    <t>DESARROLLO ACTIVIDAD ECONOMICA</t>
  </si>
  <si>
    <t>SERVICO INFORMATICO COMARACL</t>
  </si>
  <si>
    <t>2.- EJECUCIÓN COMPETENCIAS DIFERENTES DE LAS PROPIAS. Se deben imputar costes indirectos.</t>
  </si>
  <si>
    <t>DEFICIT (€)</t>
  </si>
  <si>
    <t>TRANSFERIDAS mediante DECRETO 4 /2005, de 11 de enero, del Gobierno de Aragón (incluyendo costes indirectos  criterio DGAL)</t>
  </si>
  <si>
    <t>OFICINA DE ATENCION AL CONSUMIDOR</t>
  </si>
  <si>
    <t>Residuos (1)</t>
  </si>
  <si>
    <t>(1) Las funciones y servicios transferidos  en esta materia son exclusivamente los recogidos en el apartado G del  DECRETO 4 /2005, de 11 de enero, del Gobierno de Aragón, por el que se modifican los Decretos del Gobierno de Aragón de transferencia de funciones y traspaso de servicios de la Administración de la Comunidad Autónoma de Aragón a la Comarcas, no estando transferida la recogida de residuos.</t>
  </si>
  <si>
    <t>SERVICIOS SOCIALES Y JUVENTUD</t>
  </si>
  <si>
    <t>CULTURA, PATRIMONIO CULTURAL Y DEPORTES</t>
  </si>
  <si>
    <t>ACTIVIDAD ECONOMICA</t>
  </si>
  <si>
    <t>MANTENIMIENTO BIBLIOTECAS</t>
  </si>
  <si>
    <t>ACCION SONCIAL: CONVENIOS</t>
  </si>
  <si>
    <t>MEDIO AMBIENTE</t>
  </si>
  <si>
    <t>AGRICULTURA</t>
  </si>
  <si>
    <t>DESARROLLO AGRICOLA</t>
  </si>
  <si>
    <t>no propias</t>
  </si>
  <si>
    <r>
      <t xml:space="preserve">  A. ACTUACIONES QUE</t>
    </r>
    <r>
      <rPr>
        <b/>
        <u/>
        <sz val="11"/>
        <color theme="1"/>
        <rFont val="Calibri"/>
        <family val="2"/>
        <scheme val="minor"/>
      </rPr>
      <t xml:space="preserve"> GENERAN DÉFICIT</t>
    </r>
    <r>
      <rPr>
        <b/>
        <sz val="11"/>
        <color theme="1"/>
        <rFont val="Calibri"/>
        <family val="2"/>
        <scheme val="minor"/>
      </rPr>
      <t xml:space="preserve"> A LA COMARCA</t>
    </r>
  </si>
  <si>
    <t>subvenciones</t>
  </si>
  <si>
    <t>ENCOMIENDA GESTIÓN/DELEGACIÓN RESIDUOS (Si/No)</t>
  </si>
  <si>
    <t>DELEGACIÓN TRANSPORTE ESCOLAR (Si/No)</t>
  </si>
  <si>
    <t>Otras competencias deficitarias no propias  1</t>
  </si>
  <si>
    <t>Otras competencias deficitarias no propias  2</t>
  </si>
  <si>
    <t>Otras competencias deficitarias no propias  3</t>
  </si>
  <si>
    <t>Concepto 1</t>
  </si>
  <si>
    <t>Concepto 2</t>
  </si>
  <si>
    <t>Concepto 3</t>
  </si>
  <si>
    <t>Otras subvenciones 1</t>
  </si>
  <si>
    <t>Otras subvenciones 2</t>
  </si>
  <si>
    <t>Concepto  2</t>
  </si>
  <si>
    <t>SERVICO INFORMATICO COMARCAL</t>
  </si>
  <si>
    <t>Déficit transporte escolar</t>
  </si>
  <si>
    <t>Importe de otras encomiendas deficitarias</t>
  </si>
  <si>
    <t>Concepto(s) de otras encomiendas deficitarias</t>
  </si>
  <si>
    <t xml:space="preserve">(* )Hay que tener  en cuenta las siguientes consideraciones: El importe recogido en el programa de gastos: 
-Servicios de carácter general (92) y Administracion financiera y tributaria (93), se prorratearán imputándose  al conjunto de competencias transferidas atendiendo a su peso específico en el conjunto del presupuesto de gastos. No se incluye en el prorrateo  los órganos de Gobierno  ya que hay un epígrafe para ellos.
</t>
  </si>
  <si>
    <t>Otras "encomiendas de gestión" de comarcas a municipios</t>
  </si>
  <si>
    <t>Materia de "Otra encomienda de gestión"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</si>
</sst>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-mm\-yy;@"/>
    <numFmt numFmtId="165" formatCode="#,##0.00_ ;[Red]\-#,##0.00\ "/>
    <numFmt numFmtId="166" formatCode="0.00_ ;[Red]\-0.00\ "/>
    <numFmt numFmtId="167" formatCode="_-* #,##0.00\ [$€-C0A]_-;\-* #,##0.00\ [$€-C0A]_-;_-* &quot;-&quot;??\ [$€-C0A]_-;_-@_-"/>
    <numFmt numFmtId="168" formatCode="#,##0.00;[Red]#,##0.00"/>
    <numFmt numFmtId="169" formatCode="#,##0_ ;[Red]\-#,##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auto="1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1" applyFont="1" applyBorder="1" applyAlignment="1">
      <alignment horizontal="center" vertical="center" wrapText="1"/>
    </xf>
    <xf numFmtId="14" fontId="0" fillId="0" borderId="0" xfId="0" applyNumberFormat="1"/>
    <xf numFmtId="0" fontId="5" fillId="0" borderId="0" xfId="1" applyFont="1"/>
    <xf numFmtId="0" fontId="1" fillId="0" borderId="0" xfId="1"/>
    <xf numFmtId="0" fontId="7" fillId="0" borderId="0" xfId="1" applyFont="1" applyBorder="1" applyAlignment="1">
      <alignment vertical="center" wrapText="1"/>
    </xf>
    <xf numFmtId="0" fontId="1" fillId="0" borderId="0" xfId="1" applyFont="1"/>
    <xf numFmtId="0" fontId="3" fillId="0" borderId="2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3" fillId="0" borderId="0" xfId="1" applyFont="1" applyBorder="1" applyAlignment="1">
      <alignment horizontal="right" vertical="center" wrapText="1"/>
    </xf>
    <xf numFmtId="0" fontId="7" fillId="0" borderId="2" xfId="1" applyFont="1" applyBorder="1" applyAlignment="1">
      <alignment vertical="center" wrapText="1"/>
    </xf>
    <xf numFmtId="0" fontId="9" fillId="0" borderId="2" xfId="1" applyFont="1" applyBorder="1" applyAlignment="1">
      <alignment horizontal="right" vertical="center" wrapText="1"/>
    </xf>
    <xf numFmtId="3" fontId="9" fillId="0" borderId="2" xfId="1" applyNumberFormat="1" applyFont="1" applyBorder="1" applyAlignment="1">
      <alignment horizontal="right" vertical="center" wrapText="1"/>
    </xf>
    <xf numFmtId="0" fontId="2" fillId="0" borderId="0" xfId="1" applyFont="1"/>
    <xf numFmtId="0" fontId="7" fillId="3" borderId="2" xfId="1" applyFont="1" applyFill="1" applyBorder="1" applyAlignment="1">
      <alignment vertical="center" wrapText="1"/>
    </xf>
    <xf numFmtId="4" fontId="9" fillId="0" borderId="2" xfId="1" applyNumberFormat="1" applyFont="1" applyBorder="1" applyAlignment="1">
      <alignment horizontal="right" vertical="center" wrapText="1"/>
    </xf>
    <xf numFmtId="0" fontId="11" fillId="0" borderId="0" xfId="1" applyFont="1"/>
    <xf numFmtId="0" fontId="10" fillId="0" borderId="2" xfId="1" applyFont="1" applyBorder="1" applyAlignment="1">
      <alignment horizontal="center" vertical="center" wrapText="1"/>
    </xf>
    <xf numFmtId="0" fontId="0" fillId="0" borderId="0" xfId="1" applyFont="1"/>
    <xf numFmtId="165" fontId="3" fillId="2" borderId="2" xfId="1" applyNumberFormat="1" applyFont="1" applyFill="1" applyBorder="1" applyAlignment="1">
      <alignment vertical="center" wrapText="1"/>
    </xf>
    <xf numFmtId="0" fontId="13" fillId="0" borderId="0" xfId="1" applyFont="1"/>
    <xf numFmtId="0" fontId="14" fillId="0" borderId="0" xfId="1" applyFont="1" applyAlignment="1">
      <alignment horizontal="right" vertical="center" wrapText="1"/>
    </xf>
    <xf numFmtId="0" fontId="10" fillId="0" borderId="2" xfId="1" applyFont="1" applyBorder="1" applyAlignment="1">
      <alignment vertical="center" wrapText="1"/>
    </xf>
    <xf numFmtId="166" fontId="13" fillId="0" borderId="0" xfId="1" applyNumberFormat="1" applyFont="1"/>
    <xf numFmtId="0" fontId="14" fillId="0" borderId="0" xfId="1" applyFont="1"/>
    <xf numFmtId="167" fontId="15" fillId="0" borderId="2" xfId="1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4" fontId="13" fillId="0" borderId="0" xfId="1" applyNumberFormat="1" applyFont="1"/>
    <xf numFmtId="10" fontId="16" fillId="0" borderId="0" xfId="1" applyNumberFormat="1" applyFont="1"/>
    <xf numFmtId="4" fontId="16" fillId="0" borderId="0" xfId="1" applyNumberFormat="1" applyFont="1"/>
    <xf numFmtId="4" fontId="17" fillId="0" borderId="0" xfId="1" applyNumberFormat="1" applyFont="1"/>
    <xf numFmtId="0" fontId="10" fillId="0" borderId="0" xfId="1" applyFont="1" applyAlignment="1">
      <alignment horizontal="left"/>
    </xf>
    <xf numFmtId="167" fontId="15" fillId="0" borderId="5" xfId="1" applyNumberFormat="1" applyFont="1" applyBorder="1" applyAlignment="1">
      <alignment horizontal="left" vertical="center" wrapText="1"/>
    </xf>
    <xf numFmtId="10" fontId="9" fillId="2" borderId="2" xfId="1" applyNumberFormat="1" applyFont="1" applyFill="1" applyBorder="1" applyAlignment="1">
      <alignment vertical="center" wrapText="1"/>
    </xf>
    <xf numFmtId="10" fontId="19" fillId="0" borderId="0" xfId="1" applyNumberFormat="1" applyFont="1"/>
    <xf numFmtId="0" fontId="1" fillId="0" borderId="0" xfId="1" applyFont="1" applyBorder="1"/>
    <xf numFmtId="0" fontId="7" fillId="0" borderId="5" xfId="1" applyFont="1" applyBorder="1" applyAlignment="1">
      <alignment vertical="center" wrapText="1"/>
    </xf>
    <xf numFmtId="0" fontId="20" fillId="0" borderId="0" xfId="1" applyFont="1"/>
    <xf numFmtId="4" fontId="20" fillId="0" borderId="0" xfId="1" applyNumberFormat="1" applyFont="1"/>
    <xf numFmtId="10" fontId="13" fillId="0" borderId="0" xfId="1" applyNumberFormat="1" applyFont="1"/>
    <xf numFmtId="167" fontId="15" fillId="0" borderId="0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center"/>
    </xf>
    <xf numFmtId="0" fontId="3" fillId="0" borderId="2" xfId="1" applyFont="1" applyBorder="1" applyAlignment="1">
      <alignment horizontal="left"/>
    </xf>
    <xf numFmtId="0" fontId="21" fillId="0" borderId="0" xfId="1" applyNumberFormat="1" applyFont="1" applyBorder="1" applyAlignment="1">
      <alignment vertical="center" wrapText="1"/>
    </xf>
    <xf numFmtId="0" fontId="7" fillId="0" borderId="0" xfId="1" applyFont="1"/>
    <xf numFmtId="167" fontId="22" fillId="0" borderId="2" xfId="1" applyNumberFormat="1" applyFont="1" applyBorder="1" applyAlignment="1">
      <alignment horizontal="left" vertical="center" wrapText="1"/>
    </xf>
    <xf numFmtId="4" fontId="3" fillId="2" borderId="2" xfId="1" applyNumberFormat="1" applyFont="1" applyFill="1" applyBorder="1" applyAlignment="1">
      <alignment vertical="center" wrapText="1"/>
    </xf>
    <xf numFmtId="0" fontId="7" fillId="0" borderId="2" xfId="0" applyFont="1" applyBorder="1"/>
    <xf numFmtId="0" fontId="18" fillId="0" borderId="0" xfId="0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23" fillId="0" borderId="0" xfId="1" applyFont="1" applyBorder="1"/>
    <xf numFmtId="0" fontId="1" fillId="0" borderId="0" xfId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3" fillId="5" borderId="2" xfId="1" applyFont="1" applyFill="1" applyBorder="1" applyAlignment="1" applyProtection="1">
      <alignment vertical="center" wrapText="1"/>
      <protection locked="0"/>
    </xf>
    <xf numFmtId="164" fontId="3" fillId="5" borderId="2" xfId="1" applyNumberFormat="1" applyFont="1" applyFill="1" applyBorder="1" applyAlignment="1" applyProtection="1">
      <alignment vertical="center" wrapText="1"/>
      <protection locked="0"/>
    </xf>
    <xf numFmtId="0" fontId="13" fillId="0" borderId="0" xfId="1" applyFont="1" applyFill="1"/>
    <xf numFmtId="0" fontId="6" fillId="0" borderId="0" xfId="1" applyFont="1" applyFill="1"/>
    <xf numFmtId="0" fontId="1" fillId="0" borderId="0" xfId="1" applyFill="1"/>
    <xf numFmtId="0" fontId="8" fillId="0" borderId="0" xfId="1" applyFont="1" applyFill="1" applyAlignment="1">
      <alignment horizontal="left" wrapText="1"/>
    </xf>
    <xf numFmtId="0" fontId="8" fillId="0" borderId="0" xfId="1" applyFont="1" applyFill="1" applyAlignment="1">
      <alignment wrapText="1"/>
    </xf>
    <xf numFmtId="0" fontId="5" fillId="0" borderId="0" xfId="1" applyFont="1" applyFill="1"/>
    <xf numFmtId="0" fontId="14" fillId="0" borderId="0" xfId="1" applyFont="1" applyFill="1" applyAlignment="1">
      <alignment horizontal="right" vertical="center" wrapText="1"/>
    </xf>
    <xf numFmtId="0" fontId="9" fillId="5" borderId="2" xfId="1" applyFont="1" applyFill="1" applyBorder="1" applyAlignment="1" applyProtection="1">
      <alignment horizontal="center" vertical="center" wrapText="1"/>
      <protection locked="0"/>
    </xf>
    <xf numFmtId="0" fontId="10" fillId="4" borderId="2" xfId="1" applyFont="1" applyFill="1" applyBorder="1" applyAlignment="1" applyProtection="1">
      <alignment horizontal="center" vertical="center" wrapText="1"/>
      <protection locked="0"/>
    </xf>
    <xf numFmtId="0" fontId="12" fillId="5" borderId="2" xfId="1" applyFont="1" applyFill="1" applyBorder="1" applyAlignment="1" applyProtection="1">
      <alignment horizontal="center" vertical="center" wrapText="1"/>
      <protection locked="0"/>
    </xf>
    <xf numFmtId="165" fontId="10" fillId="4" borderId="2" xfId="1" applyNumberFormat="1" applyFont="1" applyFill="1" applyBorder="1" applyAlignment="1" applyProtection="1">
      <alignment vertical="center" wrapText="1"/>
      <protection locked="0"/>
    </xf>
    <xf numFmtId="0" fontId="0" fillId="0" borderId="9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 wrapText="1"/>
    </xf>
    <xf numFmtId="165" fontId="9" fillId="4" borderId="2" xfId="1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/>
    </xf>
    <xf numFmtId="165" fontId="6" fillId="2" borderId="2" xfId="1" applyNumberFormat="1" applyFont="1" applyFill="1" applyBorder="1" applyAlignment="1">
      <alignment vertical="center" wrapText="1"/>
    </xf>
    <xf numFmtId="165" fontId="17" fillId="2" borderId="2" xfId="1" applyNumberFormat="1" applyFont="1" applyFill="1" applyBorder="1" applyAlignment="1">
      <alignment vertical="center" wrapText="1"/>
    </xf>
    <xf numFmtId="165" fontId="3" fillId="4" borderId="2" xfId="1" applyNumberFormat="1" applyFont="1" applyFill="1" applyBorder="1" applyAlignment="1" applyProtection="1">
      <alignment vertical="center" wrapText="1"/>
      <protection locked="0"/>
    </xf>
    <xf numFmtId="0" fontId="1" fillId="4" borderId="0" xfId="1" applyFont="1" applyFill="1" applyProtection="1">
      <protection locked="0"/>
    </xf>
    <xf numFmtId="4" fontId="9" fillId="4" borderId="2" xfId="1" applyNumberFormat="1" applyFont="1" applyFill="1" applyBorder="1" applyAlignment="1" applyProtection="1">
      <alignment vertical="center" wrapText="1"/>
      <protection locked="0"/>
    </xf>
    <xf numFmtId="168" fontId="10" fillId="4" borderId="2" xfId="1" applyNumberFormat="1" applyFont="1" applyFill="1" applyBorder="1" applyAlignment="1" applyProtection="1">
      <alignment vertical="center" wrapText="1"/>
      <protection locked="0"/>
    </xf>
    <xf numFmtId="0" fontId="10" fillId="0" borderId="9" xfId="1" applyFont="1" applyBorder="1" applyAlignment="1">
      <alignment vertical="center" wrapText="1"/>
    </xf>
    <xf numFmtId="0" fontId="10" fillId="0" borderId="9" xfId="1" applyFont="1" applyBorder="1" applyAlignment="1">
      <alignment horizontal="center" vertical="center" wrapText="1"/>
    </xf>
    <xf numFmtId="4" fontId="24" fillId="0" borderId="0" xfId="1" applyNumberFormat="1" applyFont="1" applyProtection="1">
      <protection hidden="1"/>
    </xf>
    <xf numFmtId="4" fontId="9" fillId="5" borderId="2" xfId="1" applyNumberFormat="1" applyFont="1" applyFill="1" applyBorder="1" applyAlignment="1" applyProtection="1">
      <alignment horizontal="right" vertical="center" wrapText="1"/>
      <protection locked="0"/>
    </xf>
    <xf numFmtId="0" fontId="9" fillId="5" borderId="2" xfId="1" applyFont="1" applyFill="1" applyBorder="1" applyAlignment="1" applyProtection="1">
      <alignment horizontal="right" vertical="center" wrapText="1"/>
      <protection locked="0"/>
    </xf>
    <xf numFmtId="0" fontId="2" fillId="0" borderId="0" xfId="0" applyFont="1"/>
    <xf numFmtId="0" fontId="26" fillId="3" borderId="2" xfId="1" applyFont="1" applyFill="1" applyBorder="1" applyAlignment="1">
      <alignment vertical="center" wrapText="1"/>
    </xf>
    <xf numFmtId="0" fontId="12" fillId="3" borderId="2" xfId="1" applyFont="1" applyFill="1" applyBorder="1" applyAlignment="1">
      <alignment horizontal="right" vertical="center" wrapText="1"/>
    </xf>
    <xf numFmtId="0" fontId="1" fillId="0" borderId="0" xfId="1" applyFont="1" applyFill="1"/>
    <xf numFmtId="0" fontId="10" fillId="0" borderId="0" xfId="1" applyFont="1" applyAlignment="1">
      <alignment horizontal="left" wrapText="1"/>
    </xf>
    <xf numFmtId="0" fontId="25" fillId="7" borderId="2" xfId="0" applyFont="1" applyFill="1" applyBorder="1"/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167" fontId="27" fillId="0" borderId="2" xfId="1" applyNumberFormat="1" applyFont="1" applyBorder="1"/>
    <xf numFmtId="167" fontId="27" fillId="0" borderId="2" xfId="1" applyNumberFormat="1" applyFont="1" applyBorder="1" applyAlignment="1">
      <alignment horizontal="left" vertical="center" wrapText="1"/>
    </xf>
    <xf numFmtId="167" fontId="27" fillId="3" borderId="2" xfId="1" applyNumberFormat="1" applyFont="1" applyFill="1" applyBorder="1" applyAlignment="1">
      <alignment horizontal="left" vertical="center" wrapText="1"/>
    </xf>
    <xf numFmtId="0" fontId="7" fillId="0" borderId="13" xfId="1" applyFont="1" applyBorder="1" applyAlignment="1">
      <alignment vertical="center" wrapText="1"/>
    </xf>
    <xf numFmtId="0" fontId="7" fillId="4" borderId="2" xfId="1" applyFont="1" applyFill="1" applyBorder="1" applyAlignment="1" applyProtection="1">
      <alignment vertical="center" wrapText="1"/>
      <protection locked="0"/>
    </xf>
    <xf numFmtId="0" fontId="10" fillId="0" borderId="2" xfId="1" applyFont="1" applyBorder="1" applyAlignment="1">
      <alignment wrapText="1"/>
    </xf>
    <xf numFmtId="169" fontId="9" fillId="6" borderId="2" xfId="1" applyNumberFormat="1" applyFont="1" applyFill="1" applyBorder="1" applyAlignment="1" applyProtection="1">
      <alignment wrapText="1"/>
      <protection locked="0"/>
    </xf>
    <xf numFmtId="0" fontId="27" fillId="0" borderId="2" xfId="0" applyFont="1" applyBorder="1" applyAlignment="1">
      <alignment wrapText="1"/>
    </xf>
    <xf numFmtId="0" fontId="4" fillId="0" borderId="0" xfId="1" applyFont="1" applyBorder="1" applyAlignment="1">
      <alignment horizontal="center" vertical="center" wrapText="1"/>
    </xf>
    <xf numFmtId="9" fontId="9" fillId="2" borderId="2" xfId="2" applyNumberFormat="1" applyFont="1" applyFill="1" applyBorder="1" applyAlignment="1">
      <alignment vertical="center" wrapText="1"/>
    </xf>
    <xf numFmtId="0" fontId="0" fillId="0" borderId="0" xfId="1" applyFont="1" applyFill="1"/>
    <xf numFmtId="0" fontId="7" fillId="4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>
      <alignment horizontal="center" vertical="center" wrapText="1"/>
    </xf>
    <xf numFmtId="0" fontId="21" fillId="0" borderId="0" xfId="1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10" fillId="0" borderId="5" xfId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6" fillId="0" borderId="0" xfId="1" applyFont="1" applyAlignment="1">
      <alignment wrapText="1"/>
    </xf>
    <xf numFmtId="0" fontId="26" fillId="0" borderId="0" xfId="0" applyFont="1" applyAlignment="1">
      <alignment wrapText="1"/>
    </xf>
    <xf numFmtId="0" fontId="8" fillId="0" borderId="0" xfId="1" applyFont="1" applyFill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</cellXfs>
  <cellStyles count="3">
    <cellStyle name="Normal" xfId="0" builtinId="0"/>
    <cellStyle name="Normal 11" xfId="1"/>
    <cellStyle name="Porcentaje" xfId="2" builtinId="5"/>
  </cellStyles>
  <dxfs count="1">
    <dxf>
      <numFmt numFmtId="170" formatCode="0.000000%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colocal/SCL/Rtgg_santiago/ingresogastocomar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endencia"/>
      <sheetName val="Trasfer detall"/>
      <sheetName val="transfer"/>
      <sheetName val="afectada"/>
      <sheetName val="TABLCONCL"/>
      <sheetName val="CONCL REUNIONES"/>
      <sheetName val="Compar. personal"/>
      <sheetName val="Comp. coste hora SAD"/>
      <sheetName val="NRT"/>
      <sheetName val="NUEVO RESUMEN"/>
      <sheetName val="Fondo Local"/>
      <sheetName val="Residuos"/>
      <sheetName val="Datos Marta"/>
      <sheetName val="programas"/>
      <sheetName val="economica"/>
      <sheetName val="Ingr Asist OVEL per capita"/>
      <sheetName val="desglose"/>
      <sheetName val="Tabla Distribución actividades"/>
      <sheetName val="Resumen Comarca"/>
      <sheetName val="Origen ingresos"/>
      <sheetName val="Grafico marta"/>
      <sheetName val="Graf ingr origen"/>
      <sheetName val="Graf ingr"/>
      <sheetName val="Tabla Datos Comarcas"/>
      <sheetName val="Tabla demografia"/>
      <sheetName val="Tabla isdt superficie"/>
      <sheetName val="Tabla Liq Ingr "/>
      <sheetName val="Tabla gasto per capita"/>
      <sheetName val="Gastos compet transferidas"/>
      <sheetName val="Liquidaciones Ingresos"/>
      <sheetName val="Transferencias de municipios"/>
      <sheetName val="Liquidaciones Gastos"/>
      <sheetName val="Tabla Liq Gastos"/>
      <sheetName val="Tabla gastos OOGG prgrama"/>
      <sheetName val="Tabla org gob  max eco prog"/>
      <sheetName val="Tabla org gob "/>
      <sheetName val="Organos de gobierno economica"/>
      <sheetName val="Hoja bolas gasto pc"/>
      <sheetName val="Ejemplo Hoja bolas"/>
      <sheetName val="superficie"/>
      <sheetName val="dispersión"/>
      <sheetName val="accesibilidad"/>
      <sheetName val="demografía"/>
      <sheetName val="TRF2006"/>
      <sheetName val="Transferencias"/>
      <sheetName val="TPTE ESCOLAR"/>
      <sheetName val="IAM"/>
      <sheetName val="Actividades"/>
      <sheetName val="Subvenciones"/>
      <sheetName val="Plantilla Gasto Materia"/>
      <sheetName val="Ingresos por materia"/>
      <sheetName val="s26"/>
      <sheetName val="clasificacion"/>
      <sheetName val="Gastos por comarca"/>
      <sheetName val="Gastos filtrados"/>
      <sheetName val="Tarta competencias"/>
      <sheetName val="ISDT"/>
      <sheetName val="Subvenciones a otras eell"/>
      <sheetName val="población"/>
      <sheetName val="comarcas"/>
      <sheetName val="Porcentajes"/>
      <sheetName val="Gastos"/>
      <sheetName val="Ingresos"/>
      <sheetName val="Restos"/>
      <sheetName val="Hoja1"/>
      <sheetName val="ingresogastocomarc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A10">
            <v>1</v>
          </cell>
          <cell r="B10" t="str">
            <v>LA JACETANIA</v>
          </cell>
          <cell r="C10">
            <v>306221.06</v>
          </cell>
          <cell r="D10">
            <v>735748.64</v>
          </cell>
          <cell r="F10">
            <v>13206.5</v>
          </cell>
          <cell r="G10">
            <v>32376</v>
          </cell>
          <cell r="I10">
            <v>22.858985356222234</v>
          </cell>
          <cell r="K10">
            <v>22.725124783790463</v>
          </cell>
          <cell r="L10">
            <v>17.850000000000001</v>
          </cell>
          <cell r="M10">
            <v>-157837.03999999998</v>
          </cell>
          <cell r="N10"/>
          <cell r="O10">
            <v>25.099900323696566</v>
          </cell>
          <cell r="P10">
            <v>21</v>
          </cell>
          <cell r="Q10">
            <v>-132738.37288000004</v>
          </cell>
          <cell r="S10">
            <v>20.92694691590761</v>
          </cell>
          <cell r="U10">
            <v>45454</v>
          </cell>
          <cell r="V10">
            <v>22.923608483301798</v>
          </cell>
        </row>
        <row r="11">
          <cell r="A11">
            <v>2</v>
          </cell>
          <cell r="B11" t="str">
            <v>ALTO GÁLLEGO</v>
          </cell>
          <cell r="C11">
            <v>340161.69</v>
          </cell>
          <cell r="D11">
            <v>577711.86</v>
          </cell>
          <cell r="F11">
            <v>22644</v>
          </cell>
          <cell r="G11">
            <v>24929</v>
          </cell>
          <cell r="I11">
            <v>19.294001849788746</v>
          </cell>
          <cell r="K11">
            <v>23.174289381844439</v>
          </cell>
          <cell r="L11">
            <v>17</v>
          </cell>
          <cell r="M11">
            <v>-153918.86000000002</v>
          </cell>
          <cell r="N11"/>
          <cell r="O11">
            <v>25.596002622247184</v>
          </cell>
          <cell r="P11">
            <v>20</v>
          </cell>
          <cell r="Q11">
            <v>-139502.74937000003</v>
          </cell>
          <cell r="S11">
            <v>24.05083379862274</v>
          </cell>
          <cell r="U11">
            <v>47573</v>
          </cell>
          <cell r="V11">
            <v>19.294001849788746</v>
          </cell>
        </row>
        <row r="12">
          <cell r="A12">
            <v>3</v>
          </cell>
          <cell r="B12" t="str">
            <v>SOBRARBE</v>
          </cell>
          <cell r="C12">
            <v>204778.26</v>
          </cell>
          <cell r="D12">
            <v>435954.31</v>
          </cell>
          <cell r="F12">
            <v>7658.5</v>
          </cell>
          <cell r="G12">
            <v>16178</v>
          </cell>
          <cell r="I12">
            <v>26.880312545885513</v>
          </cell>
          <cell r="K12">
            <v>26.947355050067994</v>
          </cell>
          <cell r="L12">
            <v>17.850000000000001</v>
          </cell>
          <cell r="M12">
            <v>-147177.00999999998</v>
          </cell>
          <cell r="N12"/>
          <cell r="O12">
            <v>29.763353652800099</v>
          </cell>
          <cell r="P12">
            <v>21</v>
          </cell>
          <cell r="Q12">
            <v>-141773.53539499998</v>
          </cell>
          <cell r="S12">
            <v>34.121633228180862</v>
          </cell>
          <cell r="U12">
            <v>51200</v>
          </cell>
          <cell r="V12">
            <v>12.514308007812501</v>
          </cell>
        </row>
        <row r="13">
          <cell r="A13">
            <v>4</v>
          </cell>
          <cell r="B13" t="str">
            <v>LA RIBAGORZA</v>
          </cell>
          <cell r="C13">
            <v>280804.94</v>
          </cell>
          <cell r="D13">
            <v>753848.47</v>
          </cell>
          <cell r="F13">
            <v>13988</v>
          </cell>
          <cell r="G13">
            <v>39036</v>
          </cell>
          <cell r="I13">
            <v>19.512926410681953</v>
          </cell>
          <cell r="K13">
            <v>19.311621836253714</v>
          </cell>
          <cell r="L13">
            <v>17.850000000000001</v>
          </cell>
          <cell r="M13">
            <v>-57055.869999999923</v>
          </cell>
          <cell r="N13"/>
          <cell r="O13">
            <v>21.329686318142226</v>
          </cell>
          <cell r="P13">
            <v>21</v>
          </cell>
          <cell r="Q13">
            <v>-12869.635114999935</v>
          </cell>
          <cell r="S13">
            <v>20.537780609947845</v>
          </cell>
          <cell r="U13">
            <v>51257</v>
          </cell>
          <cell r="V13">
            <v>20.185602161655968</v>
          </cell>
        </row>
        <row r="14">
          <cell r="A14">
            <v>6</v>
          </cell>
          <cell r="B14" t="str">
            <v>HOYA DE HUESCA/PLANA DE UESCA (sin Huesca)</v>
          </cell>
          <cell r="C14">
            <v>849582.53</v>
          </cell>
          <cell r="D14"/>
          <cell r="F14">
            <v>37279</v>
          </cell>
          <cell r="G14">
            <v>0</v>
          </cell>
          <cell r="I14">
            <v>22.789842270447171</v>
          </cell>
          <cell r="K14" t="str">
            <v>No asume encomienda</v>
          </cell>
          <cell r="L14"/>
          <cell r="M14"/>
          <cell r="N14"/>
          <cell r="O14" t="str">
            <v>No asume encomienda</v>
          </cell>
          <cell r="P14"/>
          <cell r="Q14"/>
          <cell r="S14">
            <v>22.632865131315992</v>
          </cell>
          <cell r="U14">
            <v>46008.58</v>
          </cell>
          <cell r="V14">
            <v>18.465741172624757</v>
          </cell>
        </row>
        <row r="15">
          <cell r="A15">
            <v>7</v>
          </cell>
          <cell r="B15" t="str">
            <v>SOMONTANO BARBASTRO</v>
          </cell>
          <cell r="C15">
            <v>214595.72</v>
          </cell>
          <cell r="D15">
            <v>352359</v>
          </cell>
          <cell r="F15">
            <v>9281.75</v>
          </cell>
          <cell r="G15">
            <v>20727</v>
          </cell>
          <cell r="I15">
            <v>18.89298021410422</v>
          </cell>
          <cell r="K15">
            <v>17</v>
          </cell>
          <cell r="L15">
            <v>17</v>
          </cell>
          <cell r="M15">
            <v>0</v>
          </cell>
          <cell r="N15"/>
          <cell r="O15">
            <v>18.776499999999999</v>
          </cell>
          <cell r="P15">
            <v>20</v>
          </cell>
          <cell r="Q15">
            <v>25359.484500000028</v>
          </cell>
          <cell r="S15">
            <v>17.772916870415649</v>
          </cell>
          <cell r="U15">
            <v>19530</v>
          </cell>
          <cell r="V15">
            <v>29.029939580133128</v>
          </cell>
        </row>
        <row r="16">
          <cell r="A16">
            <v>8</v>
          </cell>
          <cell r="B16" t="str">
            <v>CINCA MEDIO</v>
          </cell>
          <cell r="C16">
            <v>98759.54</v>
          </cell>
          <cell r="D16">
            <v>645239.02</v>
          </cell>
          <cell r="F16">
            <v>4817.8500000000004</v>
          </cell>
          <cell r="G16">
            <v>32006</v>
          </cell>
          <cell r="I16">
            <v>20.204257838330324</v>
          </cell>
          <cell r="K16">
            <v>20.159939386365057</v>
          </cell>
          <cell r="L16">
            <v>17</v>
          </cell>
          <cell r="M16">
            <v>-101137.02</v>
          </cell>
          <cell r="N16"/>
          <cell r="O16">
            <v>22.266653052240205</v>
          </cell>
          <cell r="P16">
            <v>20</v>
          </cell>
          <cell r="Q16">
            <v>-72546.497589999999</v>
          </cell>
          <cell r="S16">
            <v>25.016917963081703</v>
          </cell>
          <cell r="U16">
            <v>58730</v>
          </cell>
          <cell r="V16">
            <v>12.66811782734548</v>
          </cell>
        </row>
        <row r="17">
          <cell r="A17">
            <v>9</v>
          </cell>
          <cell r="B17" t="str">
            <v>LA LITERA/LA LLITERA</v>
          </cell>
          <cell r="C17">
            <v>122453.65</v>
          </cell>
          <cell r="D17">
            <v>740904.62</v>
          </cell>
          <cell r="F17">
            <v>8060.5</v>
          </cell>
          <cell r="G17">
            <v>47258</v>
          </cell>
          <cell r="I17">
            <v>15.607044117248298</v>
          </cell>
          <cell r="K17">
            <v>15.677866604596048</v>
          </cell>
          <cell r="L17">
            <v>17</v>
          </cell>
          <cell r="M17">
            <v>62481.379999999976</v>
          </cell>
          <cell r="N17"/>
          <cell r="O17">
            <v>17.316203664776335</v>
          </cell>
          <cell r="P17">
            <v>20</v>
          </cell>
          <cell r="Q17">
            <v>126830.84720999995</v>
          </cell>
          <cell r="S17"/>
          <cell r="U17"/>
          <cell r="V17"/>
        </row>
        <row r="18">
          <cell r="A18">
            <v>10</v>
          </cell>
          <cell r="B18" t="str">
            <v>LOS MONEGROS</v>
          </cell>
          <cell r="C18">
            <v>262089.77</v>
          </cell>
          <cell r="D18">
            <v>1130646.53</v>
          </cell>
          <cell r="F18">
            <v>13751.5</v>
          </cell>
          <cell r="G18">
            <v>52372</v>
          </cell>
          <cell r="I18">
            <v>21.062652460925392</v>
          </cell>
          <cell r="K18">
            <v>21.588759833498816</v>
          </cell>
          <cell r="L18">
            <v>17.850000000000001</v>
          </cell>
          <cell r="M18">
            <v>-195806.32999999993</v>
          </cell>
          <cell r="N18"/>
          <cell r="O18">
            <v>23.844785236099444</v>
          </cell>
          <cell r="P18">
            <v>21</v>
          </cell>
          <cell r="Q18">
            <v>-148987.09238500008</v>
          </cell>
          <cell r="S18">
            <v>21.376600905880661</v>
          </cell>
          <cell r="U18">
            <v>100135.59</v>
          </cell>
          <cell r="V18">
            <v>13.908504458804309</v>
          </cell>
        </row>
        <row r="19">
          <cell r="A19">
            <v>11</v>
          </cell>
          <cell r="B19" t="str">
            <v>BAJO CINCA/BAIX CINCA</v>
          </cell>
          <cell r="C19">
            <v>29633.97</v>
          </cell>
          <cell r="D19">
            <v>920275.57</v>
          </cell>
          <cell r="F19">
            <v>1293</v>
          </cell>
          <cell r="G19">
            <v>43963</v>
          </cell>
          <cell r="I19">
            <v>20.989692858405512</v>
          </cell>
          <cell r="K19">
            <v>20.932956577121669</v>
          </cell>
          <cell r="L19">
            <v>17</v>
          </cell>
          <cell r="M19">
            <v>-172904.56999999992</v>
          </cell>
          <cell r="N19"/>
          <cell r="O19">
            <v>23.120450539430884</v>
          </cell>
          <cell r="P19">
            <v>20</v>
          </cell>
          <cell r="Q19">
            <v>-137184.36706499994</v>
          </cell>
          <cell r="S19">
            <v>20.282062663185378</v>
          </cell>
          <cell r="U19">
            <v>58187</v>
          </cell>
          <cell r="V19">
            <v>16.325116263082819</v>
          </cell>
        </row>
        <row r="20">
          <cell r="A20">
            <v>5</v>
          </cell>
          <cell r="B20" t="str">
            <v>CINCO VILLAS</v>
          </cell>
          <cell r="C20">
            <v>724085.61</v>
          </cell>
          <cell r="D20">
            <v>386163.06</v>
          </cell>
          <cell r="F20">
            <v>32717</v>
          </cell>
          <cell r="G20">
            <v>19231</v>
          </cell>
          <cell r="I20">
            <v>21.372308269808268</v>
          </cell>
          <cell r="K20">
            <v>20.080238157142116</v>
          </cell>
          <cell r="L20">
            <v>17.850000000000001</v>
          </cell>
          <cell r="M20">
            <v>-42889.71</v>
          </cell>
          <cell r="N20"/>
          <cell r="O20">
            <v>22.178623044563466</v>
          </cell>
          <cell r="P20">
            <v>21</v>
          </cell>
          <cell r="Q20">
            <v>-22666.099770000012</v>
          </cell>
          <cell r="S20"/>
          <cell r="U20">
            <v>51948</v>
          </cell>
          <cell r="V20">
            <v>21.372308269808268</v>
          </cell>
        </row>
        <row r="21">
          <cell r="A21">
            <v>12</v>
          </cell>
          <cell r="B21" t="str">
            <v>TARAZONA Y EL MONCAYO</v>
          </cell>
          <cell r="C21">
            <v>210841.42</v>
          </cell>
          <cell r="D21">
            <v>200294</v>
          </cell>
          <cell r="F21">
            <v>8623</v>
          </cell>
          <cell r="G21">
            <v>11705</v>
          </cell>
          <cell r="I21">
            <v>20.225079693034239</v>
          </cell>
          <cell r="K21">
            <v>17.111832550192226</v>
          </cell>
          <cell r="L21">
            <v>17</v>
          </cell>
          <cell r="M21">
            <v>-1309.000000000002</v>
          </cell>
          <cell r="N21"/>
          <cell r="O21">
            <v>18.900019051687313</v>
          </cell>
          <cell r="P21">
            <v>20</v>
          </cell>
          <cell r="Q21">
            <v>12875.277000000007</v>
          </cell>
          <cell r="S21">
            <v>20.879357066680207</v>
          </cell>
          <cell r="U21">
            <v>26111</v>
          </cell>
          <cell r="V21">
            <v>15.745678832675885</v>
          </cell>
        </row>
        <row r="22">
          <cell r="A22">
            <v>13</v>
          </cell>
          <cell r="B22" t="str">
            <v>CAMPO DE BORJA</v>
          </cell>
          <cell r="C22">
            <v>556092.6</v>
          </cell>
          <cell r="D22">
            <v>208273.28</v>
          </cell>
          <cell r="F22">
            <v>35897</v>
          </cell>
          <cell r="G22">
            <v>11533</v>
          </cell>
          <cell r="I22">
            <v>16.115662660763231</v>
          </cell>
          <cell r="K22">
            <v>18.058898812104395</v>
          </cell>
          <cell r="L22">
            <v>17</v>
          </cell>
          <cell r="M22">
            <v>-12212.279999999992</v>
          </cell>
          <cell r="N22"/>
          <cell r="O22">
            <v>19.946053737969304</v>
          </cell>
          <cell r="P22">
            <v>20</v>
          </cell>
          <cell r="Q22">
            <v>622.16224000001273</v>
          </cell>
          <cell r="S22">
            <v>12.250319475601801</v>
          </cell>
          <cell r="U22">
            <v>65504</v>
          </cell>
          <cell r="V22">
            <v>11.668995481191988</v>
          </cell>
        </row>
        <row r="23">
          <cell r="A23">
            <v>14</v>
          </cell>
          <cell r="B23" t="str">
            <v>ARANDA</v>
          </cell>
          <cell r="C23">
            <v>386424.46</v>
          </cell>
          <cell r="D23">
            <v>236215</v>
          </cell>
          <cell r="F23">
            <v>24043</v>
          </cell>
          <cell r="G23">
            <v>13895</v>
          </cell>
          <cell r="I23">
            <v>16.412026464231111</v>
          </cell>
          <cell r="K23">
            <v>17</v>
          </cell>
          <cell r="L23">
            <v>17</v>
          </cell>
          <cell r="M23">
            <v>0</v>
          </cell>
          <cell r="N23"/>
          <cell r="O23">
            <v>18.776499999999999</v>
          </cell>
          <cell r="P23">
            <v>20</v>
          </cell>
          <cell r="Q23">
            <v>17000.532500000019</v>
          </cell>
          <cell r="S23">
            <v>18.118269407339394</v>
          </cell>
          <cell r="U23">
            <v>57396</v>
          </cell>
          <cell r="V23">
            <v>10.84813331939508</v>
          </cell>
        </row>
        <row r="24">
          <cell r="A24">
            <v>15</v>
          </cell>
          <cell r="B24" t="str">
            <v>RIBERA ALTA DEL EBRO</v>
          </cell>
          <cell r="C24">
            <v>704006.48</v>
          </cell>
          <cell r="D24">
            <v>171576.58</v>
          </cell>
          <cell r="F24">
            <v>45475</v>
          </cell>
          <cell r="G24">
            <v>11209</v>
          </cell>
          <cell r="I24">
            <v>15.44674087926046</v>
          </cell>
          <cell r="K24">
            <v>15.307037202248193</v>
          </cell>
          <cell r="L24">
            <v>17</v>
          </cell>
          <cell r="M24">
            <v>18976.420000000009</v>
          </cell>
          <cell r="N24"/>
          <cell r="O24">
            <v>16.906622589883128</v>
          </cell>
          <cell r="P24">
            <v>20</v>
          </cell>
          <cell r="Q24">
            <v>34673.667390000024</v>
          </cell>
          <cell r="S24">
            <v>12.792134376161238</v>
          </cell>
          <cell r="U24">
            <v>65352</v>
          </cell>
          <cell r="V24">
            <v>13.39795354388542</v>
          </cell>
        </row>
        <row r="25">
          <cell r="A25">
            <v>16</v>
          </cell>
          <cell r="B25" t="str">
            <v>VALDEJALÓN</v>
          </cell>
          <cell r="C25">
            <v>488034.47</v>
          </cell>
          <cell r="D25"/>
          <cell r="F25">
            <v>40825</v>
          </cell>
          <cell r="G25">
            <v>0</v>
          </cell>
          <cell r="I25">
            <v>11.954304225352113</v>
          </cell>
          <cell r="K25" t="str">
            <v>No asume encomienda</v>
          </cell>
          <cell r="L25"/>
          <cell r="M25"/>
          <cell r="N25"/>
          <cell r="O25" t="str">
            <v>No asume encomienda</v>
          </cell>
          <cell r="P25"/>
          <cell r="Q25"/>
          <cell r="S25">
            <v>37.310407903663503</v>
          </cell>
          <cell r="U25">
            <v>46859</v>
          </cell>
          <cell r="V25">
            <v>10.414956998655541</v>
          </cell>
        </row>
        <row r="26">
          <cell r="A26">
            <v>17</v>
          </cell>
          <cell r="B26" t="str">
            <v>COMARCA CENTRAL</v>
          </cell>
          <cell r="C26">
            <v>1522488.22</v>
          </cell>
          <cell r="D26">
            <v>434879.81</v>
          </cell>
          <cell r="F26">
            <v>62141</v>
          </cell>
          <cell r="G26">
            <v>21541</v>
          </cell>
          <cell r="I26">
            <v>23.390550297555031</v>
          </cell>
          <cell r="K26">
            <v>20.188468966157561</v>
          </cell>
          <cell r="L26">
            <v>17</v>
          </cell>
          <cell r="M26">
            <v>-68682.810000000027</v>
          </cell>
          <cell r="N26"/>
          <cell r="O26">
            <v>22.298163973121028</v>
          </cell>
          <cell r="P26">
            <v>20</v>
          </cell>
          <cell r="Q26">
            <v>-49504.750145000064</v>
          </cell>
          <cell r="S26">
            <v>22.201269095182138</v>
          </cell>
          <cell r="U26">
            <v>122764</v>
          </cell>
          <cell r="V26">
            <v>15.944153253396761</v>
          </cell>
        </row>
        <row r="27">
          <cell r="A27">
            <v>18</v>
          </cell>
          <cell r="B27" t="str">
            <v>RIBERA BAJA DEL EBRO</v>
          </cell>
          <cell r="C27">
            <v>346112.52</v>
          </cell>
          <cell r="D27">
            <v>187479.42</v>
          </cell>
          <cell r="F27">
            <v>18628.620000000003</v>
          </cell>
          <cell r="G27">
            <v>10759</v>
          </cell>
          <cell r="I27">
            <v>18.157031430241716</v>
          </cell>
          <cell r="K27">
            <v>17.425357375220745</v>
          </cell>
          <cell r="L27">
            <v>17</v>
          </cell>
          <cell r="M27">
            <v>-4576.4199999999964</v>
          </cell>
          <cell r="N27"/>
          <cell r="O27">
            <v>19.246307220931314</v>
          </cell>
          <cell r="P27">
            <v>20</v>
          </cell>
          <cell r="Q27">
            <v>8108.9806099999932</v>
          </cell>
          <cell r="S27">
            <v>36.699430231546934</v>
          </cell>
          <cell r="U27">
            <v>34674.97</v>
          </cell>
          <cell r="V27">
            <v>15.388389377121308</v>
          </cell>
        </row>
        <row r="28">
          <cell r="A28">
            <v>19</v>
          </cell>
          <cell r="B28" t="str">
            <v>BAJO ARAGON CASPE/BAIX ARAGO-CASP</v>
          </cell>
          <cell r="C28">
            <v>573513.29</v>
          </cell>
          <cell r="D28"/>
          <cell r="F28">
            <v>43770</v>
          </cell>
          <cell r="G28">
            <v>0</v>
          </cell>
          <cell r="I28">
            <v>13.102885309572768</v>
          </cell>
          <cell r="K28" t="str">
            <v>No asume encomienda</v>
          </cell>
          <cell r="L28"/>
          <cell r="M28"/>
          <cell r="N28"/>
          <cell r="O28" t="str">
            <v>No asume encomienda</v>
          </cell>
          <cell r="P28"/>
          <cell r="Q28"/>
          <cell r="S28"/>
          <cell r="U28">
            <v>43770</v>
          </cell>
          <cell r="V28">
            <v>13.102885309572768</v>
          </cell>
        </row>
        <row r="29">
          <cell r="A29">
            <v>20</v>
          </cell>
          <cell r="B29" t="str">
            <v>COMUNIDAD DE CALATAYUD (sin Calatayud)</v>
          </cell>
          <cell r="C29">
            <v>776221.51</v>
          </cell>
          <cell r="D29">
            <v>114316.4</v>
          </cell>
          <cell r="F29">
            <v>40940.449999999997</v>
          </cell>
          <cell r="G29">
            <v>5400</v>
          </cell>
          <cell r="I29">
            <v>19.21729094128348</v>
          </cell>
          <cell r="K29">
            <v>21.169703703703703</v>
          </cell>
          <cell r="L29">
            <v>17.850000000000001</v>
          </cell>
          <cell r="M29">
            <v>-17926.399999999991</v>
          </cell>
          <cell r="N29"/>
          <cell r="O29">
            <v>23.381937740740739</v>
          </cell>
          <cell r="P29">
            <v>21</v>
          </cell>
          <cell r="Q29">
            <v>-12862.463799999989</v>
          </cell>
          <cell r="S29">
            <v>19.766764011600461</v>
          </cell>
          <cell r="U29">
            <v>70174</v>
          </cell>
          <cell r="V29">
            <v>12.69042537122011</v>
          </cell>
        </row>
        <row r="30">
          <cell r="A30">
            <v>21</v>
          </cell>
          <cell r="B30" t="str">
            <v>CAMPO DE CARIÑENA</v>
          </cell>
          <cell r="C30">
            <v>558790.18000000005</v>
          </cell>
          <cell r="D30">
            <v>117007.52</v>
          </cell>
          <cell r="F30">
            <v>27234.329999999998</v>
          </cell>
          <cell r="G30">
            <v>7262.87</v>
          </cell>
          <cell r="I30">
            <v>19.589929037719006</v>
          </cell>
          <cell r="K30">
            <v>16.110369592186011</v>
          </cell>
          <cell r="L30">
            <v>17</v>
          </cell>
          <cell r="M30">
            <v>6461.2699999999877</v>
          </cell>
          <cell r="N30"/>
          <cell r="O30">
            <v>17.79390321456945</v>
          </cell>
          <cell r="P30">
            <v>20</v>
          </cell>
          <cell r="Q30">
            <v>16022.594159999975</v>
          </cell>
          <cell r="S30">
            <v>15.629448614998299</v>
          </cell>
          <cell r="U30">
            <v>49626</v>
          </cell>
          <cell r="V30">
            <v>13.61781525813082</v>
          </cell>
        </row>
        <row r="31">
          <cell r="A31">
            <v>22</v>
          </cell>
          <cell r="B31" t="str">
            <v>CAMPO DE BELCHITE</v>
          </cell>
          <cell r="C31">
            <v>184669.26</v>
          </cell>
          <cell r="D31">
            <v>47668</v>
          </cell>
          <cell r="F31">
            <v>8926</v>
          </cell>
          <cell r="G31">
            <v>2795</v>
          </cell>
          <cell r="I31">
            <v>19.822306970395019</v>
          </cell>
          <cell r="K31">
            <v>17.054740608228979</v>
          </cell>
          <cell r="L31">
            <v>17</v>
          </cell>
          <cell r="M31">
            <v>-152.99999999999622</v>
          </cell>
          <cell r="N31"/>
          <cell r="O31">
            <v>18.836961001788907</v>
          </cell>
          <cell r="P31">
            <v>20</v>
          </cell>
          <cell r="Q31">
            <v>3250.6940000000041</v>
          </cell>
          <cell r="S31">
            <v>14.188754040373238</v>
          </cell>
          <cell r="U31">
            <v>19188</v>
          </cell>
          <cell r="V31">
            <v>12.108466750052116</v>
          </cell>
        </row>
        <row r="32">
          <cell r="A32">
            <v>24</v>
          </cell>
          <cell r="B32" t="str">
            <v>CAMPO DE DAROCA</v>
          </cell>
          <cell r="C32">
            <v>200154.01</v>
          </cell>
          <cell r="D32">
            <v>339817.22</v>
          </cell>
          <cell r="F32">
            <v>14896.359999999999</v>
          </cell>
          <cell r="G32">
            <v>13526</v>
          </cell>
          <cell r="I32">
            <v>18.998113808987007</v>
          </cell>
          <cell r="K32">
            <v>25.123260387402038</v>
          </cell>
          <cell r="L32">
            <v>17</v>
          </cell>
          <cell r="M32">
            <v>-109875.21999999996</v>
          </cell>
          <cell r="N32"/>
          <cell r="O32">
            <v>27.74864109788555</v>
          </cell>
          <cell r="P32">
            <v>20</v>
          </cell>
          <cell r="Q32">
            <v>-104808.11948999994</v>
          </cell>
          <cell r="S32">
            <v>19.356224184639199</v>
          </cell>
          <cell r="U32">
            <v>38752</v>
          </cell>
          <cell r="V32">
            <v>13.934022244013212</v>
          </cell>
        </row>
        <row r="33">
          <cell r="A33">
            <v>23</v>
          </cell>
          <cell r="B33" t="str">
            <v>BAJO MARTIN</v>
          </cell>
          <cell r="C33">
            <v>102929.66</v>
          </cell>
          <cell r="D33">
            <v>178312.04</v>
          </cell>
          <cell r="F33">
            <v>5515</v>
          </cell>
          <cell r="G33">
            <v>9554</v>
          </cell>
          <cell r="I33">
            <v>18.66359413365187</v>
          </cell>
          <cell r="K33">
            <v>18.663600586141932</v>
          </cell>
          <cell r="L33">
            <v>17</v>
          </cell>
          <cell r="M33">
            <v>-15894.040000000019</v>
          </cell>
          <cell r="N33"/>
          <cell r="O33">
            <v>20.613946847393763</v>
          </cell>
          <cell r="P33">
            <v>20</v>
          </cell>
          <cell r="Q33">
            <v>-5865.6481800000074</v>
          </cell>
          <cell r="S33">
            <v>18.66359413365187</v>
          </cell>
          <cell r="U33">
            <v>20934</v>
          </cell>
          <cell r="V33">
            <v>13.434685201108245</v>
          </cell>
        </row>
        <row r="34">
          <cell r="A34">
            <v>25</v>
          </cell>
          <cell r="B34" t="str">
            <v>JILOCA</v>
          </cell>
          <cell r="C34">
            <v>558358.76</v>
          </cell>
          <cell r="D34">
            <v>391075.07</v>
          </cell>
          <cell r="F34">
            <v>35158</v>
          </cell>
          <cell r="G34">
            <v>21163</v>
          </cell>
          <cell r="I34">
            <v>16.857545675680477</v>
          </cell>
          <cell r="K34">
            <v>18.479188678353729</v>
          </cell>
          <cell r="L34">
            <v>17.850000000000001</v>
          </cell>
          <cell r="M34">
            <v>-13315.519999999944</v>
          </cell>
          <cell r="N34"/>
          <cell r="O34">
            <v>20.410263895241695</v>
          </cell>
          <cell r="P34">
            <v>21</v>
          </cell>
          <cell r="Q34">
            <v>12480.585185000018</v>
          </cell>
          <cell r="S34">
            <v>18.336469393230864</v>
          </cell>
          <cell r="U34">
            <v>63686</v>
          </cell>
          <cell r="V34">
            <v>14.908046195396164</v>
          </cell>
        </row>
        <row r="35">
          <cell r="A35">
            <v>26</v>
          </cell>
          <cell r="B35" t="str">
            <v>CUENCAS MINERAS</v>
          </cell>
          <cell r="C35">
            <v>115646.6</v>
          </cell>
          <cell r="D35">
            <v>184756</v>
          </cell>
          <cell r="F35">
            <v>5494</v>
          </cell>
          <cell r="G35">
            <v>10868</v>
          </cell>
          <cell r="I35">
            <v>18.359772643931059</v>
          </cell>
          <cell r="K35">
            <v>17</v>
          </cell>
          <cell r="L35">
            <v>17</v>
          </cell>
          <cell r="M35">
            <v>0</v>
          </cell>
          <cell r="N35"/>
          <cell r="O35">
            <v>18.776499999999999</v>
          </cell>
          <cell r="P35">
            <v>20</v>
          </cell>
          <cell r="Q35">
            <v>13296.998000000014</v>
          </cell>
          <cell r="S35">
            <v>19.486398362058427</v>
          </cell>
          <cell r="U35">
            <v>16362</v>
          </cell>
          <cell r="V35">
            <v>18.359772643931059</v>
          </cell>
        </row>
        <row r="36">
          <cell r="A36">
            <v>27</v>
          </cell>
          <cell r="B36" t="str">
            <v>ANDORRA SIERRA DE ARCOS</v>
          </cell>
          <cell r="C36">
            <v>241394.01</v>
          </cell>
          <cell r="D36">
            <v>109206.02</v>
          </cell>
          <cell r="F36">
            <v>5835</v>
          </cell>
          <cell r="G36">
            <v>10204</v>
          </cell>
          <cell r="I36">
            <v>21.859220026186172</v>
          </cell>
          <cell r="K36">
            <v>10.702275578204626</v>
          </cell>
          <cell r="L36">
            <v>17</v>
          </cell>
          <cell r="M36">
            <v>64261.979999999996</v>
          </cell>
          <cell r="N36"/>
          <cell r="O36">
            <v>11.820663376127008</v>
          </cell>
          <cell r="P36">
            <v>20</v>
          </cell>
          <cell r="Q36">
            <v>83461.95091</v>
          </cell>
          <cell r="S36">
            <v>20.984050477824063</v>
          </cell>
          <cell r="U36">
            <v>18997</v>
          </cell>
          <cell r="V36">
            <v>18.455547191661843</v>
          </cell>
        </row>
        <row r="37">
          <cell r="A37">
            <v>28</v>
          </cell>
          <cell r="B37" t="str">
            <v>BAJO ARAGÓN</v>
          </cell>
          <cell r="C37">
            <v>704735.58</v>
          </cell>
          <cell r="D37">
            <v>261910.68</v>
          </cell>
          <cell r="F37">
            <v>28407</v>
          </cell>
          <cell r="G37">
            <v>11943</v>
          </cell>
          <cell r="I37">
            <v>23.956536802973979</v>
          </cell>
          <cell r="K37">
            <v>21.930057774428533</v>
          </cell>
          <cell r="L37">
            <v>17.850000000000001</v>
          </cell>
          <cell r="M37">
            <v>-48728.129999999961</v>
          </cell>
          <cell r="N37"/>
          <cell r="O37">
            <v>24.221748811856315</v>
          </cell>
          <cell r="P37">
            <v>21</v>
          </cell>
          <cell r="Q37">
            <v>-38477.346059999974</v>
          </cell>
          <cell r="S37">
            <v>23.879777480704618</v>
          </cell>
          <cell r="U37">
            <v>59694.239999999998</v>
          </cell>
          <cell r="V37">
            <v>16.193292016114118</v>
          </cell>
        </row>
        <row r="38">
          <cell r="A38">
            <v>29</v>
          </cell>
          <cell r="B38" t="str">
            <v>COMUNIDAD DE TERUEL (sin Teruel)</v>
          </cell>
          <cell r="C38">
            <v>511413.61</v>
          </cell>
          <cell r="D38">
            <v>340501.22000000003</v>
          </cell>
          <cell r="F38">
            <v>27082</v>
          </cell>
          <cell r="G38">
            <v>15486</v>
          </cell>
          <cell r="I38">
            <v>20.013033969178728</v>
          </cell>
          <cell r="K38">
            <v>21.987680485599899</v>
          </cell>
          <cell r="L38">
            <v>17.850000000000001</v>
          </cell>
          <cell r="M38">
            <v>-64076.120000000017</v>
          </cell>
          <cell r="N38"/>
          <cell r="O38">
            <v>24.285393096345089</v>
          </cell>
          <cell r="P38">
            <v>21</v>
          </cell>
          <cell r="Q38">
            <v>-50877.597490000051</v>
          </cell>
          <cell r="S38">
            <v>19.32169191919192</v>
          </cell>
          <cell r="U38">
            <v>59598.5</v>
          </cell>
          <cell r="V38">
            <v>14.2942327407569</v>
          </cell>
        </row>
        <row r="39">
          <cell r="A39">
            <v>30</v>
          </cell>
          <cell r="B39" t="str">
            <v>MAESTRAZGO</v>
          </cell>
          <cell r="C39">
            <v>90629.59</v>
          </cell>
          <cell r="D39">
            <v>94403.3</v>
          </cell>
          <cell r="F39">
            <v>5387</v>
          </cell>
          <cell r="G39">
            <v>6222</v>
          </cell>
          <cell r="I39">
            <v>15.938744939271256</v>
          </cell>
          <cell r="K39">
            <v>15.17250080360013</v>
          </cell>
          <cell r="L39">
            <v>17.850000000000001</v>
          </cell>
          <cell r="M39">
            <v>16659.400000000001</v>
          </cell>
          <cell r="N39"/>
          <cell r="O39">
            <v>16.758027137576342</v>
          </cell>
          <cell r="P39">
            <v>21</v>
          </cell>
          <cell r="Q39">
            <v>26393.555150000004</v>
          </cell>
          <cell r="S39">
            <v>15.175659059530579</v>
          </cell>
          <cell r="U39">
            <v>12313</v>
          </cell>
          <cell r="V39">
            <v>15.027441728254692</v>
          </cell>
        </row>
        <row r="40">
          <cell r="A40">
            <v>31</v>
          </cell>
          <cell r="B40" t="str">
            <v>SIERRA DE ALBARRACIN</v>
          </cell>
          <cell r="C40">
            <v>302073.3</v>
          </cell>
          <cell r="D40">
            <v>104476.05</v>
          </cell>
          <cell r="F40">
            <v>12594</v>
          </cell>
          <cell r="G40">
            <v>5853</v>
          </cell>
          <cell r="I40">
            <v>22.038778663197267</v>
          </cell>
          <cell r="K40">
            <v>17.850000000000001</v>
          </cell>
          <cell r="L40">
            <v>17.850000000000001</v>
          </cell>
          <cell r="M40">
            <v>0</v>
          </cell>
          <cell r="N40"/>
          <cell r="O40">
            <v>19.715325</v>
          </cell>
          <cell r="P40">
            <v>21</v>
          </cell>
          <cell r="Q40">
            <v>7519.2027749999997</v>
          </cell>
          <cell r="S40">
            <v>17.85185506050605</v>
          </cell>
          <cell r="U40">
            <v>24104</v>
          </cell>
          <cell r="V40">
            <v>16.866468221042151</v>
          </cell>
        </row>
        <row r="41">
          <cell r="A41">
            <v>32</v>
          </cell>
          <cell r="B41" t="str">
            <v>GÚDAR JAVALAMBRE</v>
          </cell>
          <cell r="C41">
            <v>141586.15</v>
          </cell>
          <cell r="D41">
            <v>203864.85</v>
          </cell>
          <cell r="F41">
            <v>10594</v>
          </cell>
          <cell r="G41">
            <v>11421</v>
          </cell>
          <cell r="I41">
            <v>15.691619350442879</v>
          </cell>
          <cell r="K41">
            <v>17.850000000000001</v>
          </cell>
          <cell r="L41">
            <v>17.850000000000001</v>
          </cell>
          <cell r="M41">
            <v>0</v>
          </cell>
          <cell r="N41"/>
          <cell r="O41">
            <v>19.715325</v>
          </cell>
          <cell r="P41">
            <v>21</v>
          </cell>
          <cell r="Q41">
            <v>14672.273175</v>
          </cell>
          <cell r="S41">
            <v>12.751068234209312</v>
          </cell>
          <cell r="U41">
            <v>23271</v>
          </cell>
          <cell r="V41">
            <v>14.844699411284431</v>
          </cell>
        </row>
        <row r="42">
          <cell r="A42">
            <v>33</v>
          </cell>
          <cell r="B42" t="str">
            <v>MATARRAÑA/MATARRANYA</v>
          </cell>
          <cell r="C42">
            <v>83606.559999999998</v>
          </cell>
          <cell r="D42">
            <v>115329.79</v>
          </cell>
          <cell r="F42">
            <v>4405</v>
          </cell>
          <cell r="G42">
            <v>6784</v>
          </cell>
          <cell r="I42">
            <v>17.779636249888281</v>
          </cell>
          <cell r="K42">
            <v>17.000263856132076</v>
          </cell>
          <cell r="L42">
            <v>17</v>
          </cell>
          <cell r="M42">
            <v>-1.7900000000022374</v>
          </cell>
          <cell r="N42"/>
          <cell r="O42">
            <v>18.776791429097877</v>
          </cell>
          <cell r="P42">
            <v>20</v>
          </cell>
          <cell r="Q42">
            <v>8298.2469450000062</v>
          </cell>
          <cell r="S42">
            <v>23.121237823711095</v>
          </cell>
          <cell r="U42">
            <v>9908</v>
          </cell>
          <cell r="V42">
            <v>20.078355874041176</v>
          </cell>
        </row>
      </sheetData>
      <sheetData sheetId="8"/>
      <sheetData sheetId="9">
        <row r="2">
          <cell r="P2">
            <v>46.2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tables/table1.xml><?xml version="1.0" encoding="utf-8"?>
<table xmlns="http://schemas.openxmlformats.org/spreadsheetml/2006/main" id="1" name="comnum" displayName="comnum" ref="C1:D34" totalsRowShown="0">
  <autoFilter ref="C1:D34"/>
  <sortState ref="C2:D34">
    <sortCondition ref="C1:C34"/>
  </sortState>
  <tableColumns count="2">
    <tableColumn id="1" name="Comarca"/>
    <tableColumn id="2" name="cn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tabSelected="1" workbookViewId="0">
      <selection activeCell="F82" sqref="F82"/>
    </sheetView>
  </sheetViews>
  <sheetFormatPr baseColWidth="10" defaultRowHeight="15" x14ac:dyDescent="0.25"/>
  <cols>
    <col min="1" max="1" width="53.42578125" style="4" customWidth="1"/>
    <col min="2" max="2" width="12.42578125" style="4" customWidth="1"/>
    <col min="3" max="3" width="45" style="4" customWidth="1"/>
    <col min="4" max="4" width="14.5703125" style="4" customWidth="1"/>
    <col min="5" max="5" width="13.85546875" style="4" customWidth="1"/>
    <col min="6" max="6" width="25.7109375" style="4" customWidth="1"/>
    <col min="7" max="7" width="12.28515625" style="4" bestFit="1" customWidth="1"/>
    <col min="8" max="8" width="8.85546875" style="4" customWidth="1"/>
    <col min="9" max="9" width="10.140625" style="4" customWidth="1"/>
    <col min="10" max="10" width="14.28515625" style="4" customWidth="1"/>
    <col min="11" max="11" width="15.28515625" style="4" bestFit="1" customWidth="1"/>
    <col min="12" max="12" width="24" style="4" customWidth="1"/>
    <col min="13" max="13" width="12.140625" style="4" customWidth="1"/>
    <col min="14" max="14" width="13.7109375" style="4" customWidth="1"/>
    <col min="15" max="16384" width="11.42578125" style="4"/>
  </cols>
  <sheetData>
    <row r="1" spans="1:16" ht="15" customHeight="1" x14ac:dyDescent="0.25">
      <c r="A1" s="115" t="s">
        <v>96</v>
      </c>
      <c r="B1" s="116"/>
      <c r="C1" s="116"/>
      <c r="D1" s="116"/>
      <c r="E1" s="1"/>
      <c r="F1" s="2"/>
      <c r="G1" s="3"/>
      <c r="H1" s="60"/>
      <c r="I1" s="60"/>
      <c r="J1" s="60"/>
      <c r="K1" s="61"/>
      <c r="L1" s="61"/>
      <c r="M1" s="61"/>
    </row>
    <row r="2" spans="1:16" ht="10.5" customHeight="1" x14ac:dyDescent="0.25">
      <c r="A2" s="5" t="s">
        <v>90</v>
      </c>
      <c r="B2" s="5" t="s">
        <v>91</v>
      </c>
      <c r="C2" s="5"/>
      <c r="D2" s="6"/>
      <c r="E2" s="1"/>
      <c r="H2" s="60"/>
      <c r="I2" s="60"/>
      <c r="J2" s="60"/>
      <c r="K2" s="60"/>
      <c r="L2" s="61"/>
      <c r="M2" s="61"/>
    </row>
    <row r="3" spans="1:16" ht="24" customHeight="1" x14ac:dyDescent="0.25">
      <c r="A3" s="57" t="s">
        <v>58</v>
      </c>
      <c r="B3" s="56">
        <f>IFERROR(INDEX(comnum[cnum],MATCH(A3,comnum[Comarca],0)),"")</f>
        <v>2</v>
      </c>
      <c r="C3" s="7" t="s">
        <v>1</v>
      </c>
      <c r="D3" s="58"/>
      <c r="E3" s="1"/>
      <c r="G3" s="8"/>
      <c r="H3" s="119"/>
      <c r="I3" s="119"/>
      <c r="J3" s="119"/>
      <c r="K3" s="119"/>
      <c r="L3" s="119"/>
      <c r="M3" s="119"/>
    </row>
    <row r="4" spans="1:16" ht="8.25" customHeight="1" x14ac:dyDescent="0.25">
      <c r="A4" s="9"/>
      <c r="B4" s="9"/>
      <c r="C4" s="9"/>
      <c r="D4" s="9"/>
      <c r="E4" s="9"/>
      <c r="G4" s="8"/>
      <c r="H4" s="62"/>
      <c r="I4" s="62"/>
      <c r="J4" s="62"/>
      <c r="K4" s="62"/>
      <c r="L4" s="62"/>
      <c r="M4" s="62"/>
    </row>
    <row r="5" spans="1:16" x14ac:dyDescent="0.25">
      <c r="A5" s="10" t="s">
        <v>2</v>
      </c>
      <c r="B5" s="85"/>
      <c r="C5" s="10" t="s">
        <v>3</v>
      </c>
      <c r="D5" s="12"/>
      <c r="E5" s="9"/>
      <c r="F5" s="13"/>
      <c r="G5" s="8"/>
      <c r="H5" s="119"/>
      <c r="I5" s="119"/>
      <c r="J5" s="119"/>
      <c r="K5" s="119"/>
      <c r="L5" s="119"/>
      <c r="M5" s="62"/>
    </row>
    <row r="6" spans="1:16" x14ac:dyDescent="0.25">
      <c r="A6" s="87" t="s">
        <v>4</v>
      </c>
      <c r="B6" s="88"/>
      <c r="C6" s="14" t="s">
        <v>5</v>
      </c>
      <c r="D6" s="11"/>
      <c r="E6" s="9"/>
      <c r="F6" s="13"/>
      <c r="G6" s="8"/>
      <c r="H6" s="62"/>
      <c r="I6" s="62"/>
      <c r="J6" s="62"/>
      <c r="K6" s="62"/>
      <c r="L6" s="62"/>
      <c r="M6" s="62"/>
    </row>
    <row r="7" spans="1:16" x14ac:dyDescent="0.25">
      <c r="A7" s="14" t="s">
        <v>6</v>
      </c>
      <c r="B7" s="85"/>
      <c r="C7" s="14" t="s">
        <v>7</v>
      </c>
      <c r="D7" s="15"/>
      <c r="E7" s="9"/>
      <c r="F7" s="13"/>
      <c r="G7" s="8"/>
      <c r="H7" s="62"/>
      <c r="I7" s="62"/>
      <c r="J7" s="62"/>
      <c r="K7" s="62"/>
      <c r="L7" s="62"/>
      <c r="M7" s="62"/>
    </row>
    <row r="8" spans="1:16" x14ac:dyDescent="0.25">
      <c r="A8" s="14" t="s">
        <v>8</v>
      </c>
      <c r="B8" s="84"/>
      <c r="C8" s="14" t="s">
        <v>9</v>
      </c>
      <c r="D8" s="15"/>
      <c r="E8" s="9"/>
      <c r="F8" s="13"/>
      <c r="I8" s="62"/>
      <c r="J8" s="62"/>
      <c r="K8" s="62"/>
      <c r="L8" s="62"/>
      <c r="M8" s="62"/>
    </row>
    <row r="9" spans="1:16" ht="6" customHeight="1" x14ac:dyDescent="0.25">
      <c r="A9" s="5"/>
      <c r="B9" s="5"/>
      <c r="C9" s="6"/>
      <c r="D9" s="6"/>
      <c r="E9" s="1"/>
      <c r="I9" s="61"/>
      <c r="J9" s="61"/>
      <c r="K9" s="61"/>
      <c r="L9" s="61"/>
      <c r="M9" s="61"/>
    </row>
    <row r="10" spans="1:16" ht="15.75" x14ac:dyDescent="0.25">
      <c r="A10" s="120" t="s">
        <v>137</v>
      </c>
      <c r="B10" s="121"/>
      <c r="C10" s="121"/>
      <c r="D10" s="6"/>
      <c r="E10" s="1"/>
      <c r="I10" s="61"/>
      <c r="J10" s="61"/>
      <c r="K10" s="61"/>
      <c r="L10" s="61"/>
      <c r="M10" s="61"/>
    </row>
    <row r="11" spans="1:16" ht="4.5" customHeight="1" x14ac:dyDescent="0.25">
      <c r="A11" s="5"/>
      <c r="B11" s="5"/>
      <c r="C11" s="6"/>
      <c r="D11" s="6"/>
      <c r="E11" s="1"/>
      <c r="I11" s="61"/>
      <c r="J11" s="61"/>
      <c r="K11" s="61"/>
      <c r="L11" s="61"/>
      <c r="M11" s="61"/>
    </row>
    <row r="12" spans="1:16" ht="15.75" x14ac:dyDescent="0.25">
      <c r="A12" s="122" t="s">
        <v>104</v>
      </c>
      <c r="B12" s="123"/>
      <c r="C12" s="123"/>
      <c r="D12" s="123"/>
      <c r="E12" s="1"/>
      <c r="I12" s="61"/>
      <c r="J12" s="61"/>
      <c r="K12" s="61"/>
      <c r="L12" s="61"/>
      <c r="M12" s="61"/>
      <c r="P12" s="16"/>
    </row>
    <row r="13" spans="1:16" x14ac:dyDescent="0.25">
      <c r="A13" s="10" t="s">
        <v>10</v>
      </c>
      <c r="B13" s="66"/>
      <c r="C13" s="97" t="s">
        <v>11</v>
      </c>
      <c r="D13" s="68"/>
      <c r="I13" s="61"/>
      <c r="J13" s="61"/>
      <c r="K13" s="61"/>
      <c r="L13" s="61"/>
      <c r="M13" s="61"/>
    </row>
    <row r="14" spans="1:16" ht="18.75" customHeight="1" x14ac:dyDescent="0.25">
      <c r="A14" s="10" t="s">
        <v>97</v>
      </c>
      <c r="B14" s="98"/>
      <c r="C14" s="6"/>
      <c r="D14" s="6"/>
      <c r="E14" s="1"/>
      <c r="I14" s="61"/>
      <c r="J14" s="61"/>
      <c r="K14" s="61"/>
      <c r="L14" s="61"/>
      <c r="M14" s="61"/>
    </row>
    <row r="15" spans="1:16" x14ac:dyDescent="0.25">
      <c r="A15" s="10" t="s">
        <v>139</v>
      </c>
      <c r="B15" s="66"/>
      <c r="C15" s="6"/>
      <c r="D15" s="6"/>
      <c r="H15" s="61"/>
      <c r="I15" s="61"/>
      <c r="J15" s="61"/>
      <c r="K15" s="61"/>
      <c r="L15" s="61"/>
      <c r="M15" s="61"/>
    </row>
    <row r="16" spans="1:16" ht="20.25" customHeight="1" x14ac:dyDescent="0.25">
      <c r="A16" s="10" t="s">
        <v>105</v>
      </c>
      <c r="B16" s="98"/>
      <c r="C16" s="6"/>
      <c r="D16" s="6"/>
      <c r="E16" s="1"/>
      <c r="H16" s="61"/>
      <c r="I16" s="61"/>
      <c r="J16" s="61"/>
      <c r="K16" s="61"/>
      <c r="L16" s="61"/>
      <c r="M16" s="61"/>
    </row>
    <row r="17" spans="1:16" ht="15.75" x14ac:dyDescent="0.25">
      <c r="A17" s="10" t="s">
        <v>140</v>
      </c>
      <c r="B17" s="66"/>
      <c r="C17" s="6"/>
      <c r="D17" s="6"/>
      <c r="E17" s="1"/>
      <c r="H17" s="61"/>
      <c r="I17" s="61"/>
      <c r="J17" s="61"/>
      <c r="K17" s="61"/>
      <c r="L17" s="61"/>
      <c r="M17" s="61"/>
    </row>
    <row r="18" spans="1:16" ht="15.75" x14ac:dyDescent="0.25">
      <c r="A18" s="10" t="s">
        <v>151</v>
      </c>
      <c r="B18" s="67"/>
      <c r="C18" s="6"/>
      <c r="D18" s="6"/>
      <c r="E18" s="1"/>
      <c r="H18" s="61"/>
      <c r="I18" s="61"/>
      <c r="J18" s="61"/>
      <c r="K18" s="61"/>
      <c r="L18" s="61"/>
      <c r="M18" s="61"/>
    </row>
    <row r="19" spans="1:16" ht="15.75" x14ac:dyDescent="0.25">
      <c r="A19" s="10" t="s">
        <v>153</v>
      </c>
      <c r="B19" s="105"/>
      <c r="C19" s="105"/>
      <c r="D19" s="105"/>
      <c r="E19" s="102"/>
      <c r="H19" s="61"/>
      <c r="I19" s="61"/>
      <c r="J19" s="61"/>
      <c r="K19" s="61"/>
      <c r="L19" s="61"/>
      <c r="M19" s="61"/>
    </row>
    <row r="20" spans="1:16" ht="15.75" x14ac:dyDescent="0.25">
      <c r="A20" s="10" t="s">
        <v>152</v>
      </c>
      <c r="B20" s="67"/>
      <c r="C20" s="104"/>
      <c r="D20" s="89"/>
      <c r="E20" s="1"/>
      <c r="F20" s="59"/>
      <c r="G20" s="18"/>
      <c r="H20" s="61"/>
      <c r="I20" s="61"/>
      <c r="J20" s="61"/>
      <c r="K20" s="63"/>
      <c r="L20" s="64"/>
      <c r="M20" s="61"/>
      <c r="P20" s="3"/>
    </row>
    <row r="21" spans="1:16" ht="15.75" x14ac:dyDescent="0.25">
      <c r="A21" s="59"/>
      <c r="B21" s="6"/>
      <c r="C21" s="89"/>
      <c r="D21" s="89"/>
      <c r="E21" s="1"/>
      <c r="F21" s="59"/>
      <c r="H21" s="61"/>
      <c r="I21" s="61"/>
      <c r="J21" s="61"/>
      <c r="K21" s="63"/>
      <c r="L21" s="64"/>
      <c r="M21" s="61"/>
      <c r="P21" s="3"/>
    </row>
    <row r="22" spans="1:16" ht="15.75" x14ac:dyDescent="0.25">
      <c r="A22" s="111" t="s">
        <v>12</v>
      </c>
      <c r="B22" s="111"/>
      <c r="C22" s="111"/>
      <c r="D22" s="19">
        <f>B14+B16+B18+B20</f>
        <v>0</v>
      </c>
      <c r="E22" s="1"/>
      <c r="H22" s="61"/>
      <c r="I22" s="61"/>
      <c r="J22" s="61"/>
      <c r="K22" s="61"/>
      <c r="L22" s="61"/>
      <c r="M22" s="61"/>
    </row>
    <row r="23" spans="1:16" ht="15.75" x14ac:dyDescent="0.25">
      <c r="A23" s="5"/>
      <c r="B23" s="5"/>
      <c r="C23" s="6"/>
      <c r="D23" s="6"/>
      <c r="E23" s="1"/>
      <c r="J23" s="59"/>
      <c r="K23" s="65"/>
      <c r="L23" s="59"/>
      <c r="M23" s="61"/>
      <c r="P23" s="3"/>
    </row>
    <row r="24" spans="1:16" ht="25.5" x14ac:dyDescent="0.25">
      <c r="A24" s="22" t="s">
        <v>122</v>
      </c>
      <c r="B24" s="17" t="s">
        <v>123</v>
      </c>
      <c r="C24" s="6"/>
      <c r="D24" s="17" t="s">
        <v>123</v>
      </c>
      <c r="E24" s="1"/>
      <c r="F24" s="18"/>
      <c r="J24" s="21"/>
      <c r="K24" s="23"/>
      <c r="L24" s="24"/>
      <c r="P24" s="3"/>
    </row>
    <row r="25" spans="1:16" ht="15.75" x14ac:dyDescent="0.25">
      <c r="A25" s="94" t="s">
        <v>110</v>
      </c>
      <c r="B25" s="73"/>
      <c r="C25" s="95" t="s">
        <v>116</v>
      </c>
      <c r="D25" s="73"/>
      <c r="E25" s="1"/>
      <c r="F25" s="20"/>
      <c r="G25" s="20"/>
      <c r="H25" s="20"/>
      <c r="I25" s="20"/>
      <c r="J25" s="21"/>
      <c r="K25" s="23"/>
      <c r="L25" s="20"/>
      <c r="P25" s="3"/>
    </row>
    <row r="26" spans="1:16" ht="15.75" x14ac:dyDescent="0.25">
      <c r="A26" s="95" t="s">
        <v>117</v>
      </c>
      <c r="B26" s="73"/>
      <c r="C26" s="95" t="s">
        <v>115</v>
      </c>
      <c r="D26" s="73"/>
      <c r="E26" s="1"/>
      <c r="F26" s="20"/>
      <c r="G26" s="20"/>
      <c r="H26" s="20"/>
      <c r="I26" s="20"/>
      <c r="J26" s="20"/>
      <c r="K26" s="23"/>
      <c r="L26" s="20"/>
      <c r="P26" s="3"/>
    </row>
    <row r="27" spans="1:16" ht="15.75" x14ac:dyDescent="0.25">
      <c r="A27" s="95" t="s">
        <v>119</v>
      </c>
      <c r="B27" s="73"/>
      <c r="C27" s="95" t="s">
        <v>113</v>
      </c>
      <c r="D27" s="73"/>
      <c r="E27" s="1"/>
      <c r="G27" s="20"/>
      <c r="H27" s="20"/>
      <c r="I27" s="20"/>
      <c r="J27" s="21"/>
      <c r="K27" s="23"/>
      <c r="L27" s="20"/>
      <c r="P27" s="3"/>
    </row>
    <row r="28" spans="1:16" ht="15.75" x14ac:dyDescent="0.25">
      <c r="A28" s="95" t="s">
        <v>114</v>
      </c>
      <c r="B28" s="73"/>
      <c r="C28" s="96" t="s">
        <v>118</v>
      </c>
      <c r="D28" s="73"/>
      <c r="E28" s="1"/>
      <c r="G28" s="20"/>
      <c r="H28" s="20"/>
      <c r="I28" s="20"/>
      <c r="J28" s="21"/>
      <c r="K28" s="23"/>
      <c r="L28" s="20"/>
      <c r="P28" s="3"/>
    </row>
    <row r="29" spans="1:16" ht="15.75" x14ac:dyDescent="0.25">
      <c r="A29" s="95" t="s">
        <v>120</v>
      </c>
      <c r="B29" s="73"/>
      <c r="C29" s="96" t="s">
        <v>150</v>
      </c>
      <c r="D29" s="73"/>
      <c r="E29" s="1"/>
      <c r="G29" s="20"/>
      <c r="H29" s="20"/>
      <c r="I29" s="20"/>
      <c r="J29" s="21"/>
      <c r="K29" s="23"/>
      <c r="L29" s="20"/>
      <c r="P29" s="3"/>
    </row>
    <row r="30" spans="1:16" ht="15.75" x14ac:dyDescent="0.25">
      <c r="A30" s="95" t="s">
        <v>135</v>
      </c>
      <c r="B30" s="73"/>
      <c r="C30" s="96" t="s">
        <v>14</v>
      </c>
      <c r="D30" s="73"/>
      <c r="E30" s="1"/>
      <c r="G30" s="20"/>
      <c r="H30" s="20"/>
      <c r="I30" s="20"/>
      <c r="J30" s="20"/>
      <c r="K30" s="23"/>
      <c r="L30" s="20"/>
      <c r="P30" s="3"/>
    </row>
    <row r="31" spans="1:16" ht="15.75" x14ac:dyDescent="0.25">
      <c r="A31" s="95" t="s">
        <v>108</v>
      </c>
      <c r="B31" s="73"/>
      <c r="C31" s="95" t="s">
        <v>111</v>
      </c>
      <c r="D31" s="73"/>
      <c r="E31" s="92"/>
      <c r="G31" s="20"/>
      <c r="H31" s="20"/>
      <c r="I31" s="20"/>
      <c r="J31" s="20"/>
      <c r="K31" s="23"/>
      <c r="L31" s="20"/>
      <c r="P31" s="3"/>
    </row>
    <row r="32" spans="1:16" ht="15.75" x14ac:dyDescent="0.25">
      <c r="A32" s="95" t="s">
        <v>109</v>
      </c>
      <c r="B32" s="73"/>
      <c r="C32" s="95" t="s">
        <v>141</v>
      </c>
      <c r="D32" s="73"/>
      <c r="E32" s="102" t="s">
        <v>144</v>
      </c>
      <c r="F32" s="73"/>
      <c r="G32" s="20"/>
      <c r="H32" s="20"/>
      <c r="I32" s="20"/>
      <c r="J32" s="20"/>
      <c r="K32" s="23"/>
      <c r="L32" s="20"/>
      <c r="P32" s="3"/>
    </row>
    <row r="33" spans="1:16" ht="15.75" x14ac:dyDescent="0.25">
      <c r="A33" s="95" t="s">
        <v>112</v>
      </c>
      <c r="B33" s="73"/>
      <c r="C33" s="95" t="s">
        <v>142</v>
      </c>
      <c r="D33" s="73"/>
      <c r="E33" s="102" t="s">
        <v>145</v>
      </c>
      <c r="F33" s="73"/>
      <c r="G33" s="20"/>
      <c r="H33" s="20"/>
      <c r="I33" s="20"/>
      <c r="J33" s="24"/>
      <c r="K33" s="23"/>
      <c r="L33" s="20"/>
      <c r="P33" s="3"/>
    </row>
    <row r="34" spans="1:16" ht="15.75" x14ac:dyDescent="0.25">
      <c r="A34" s="95" t="s">
        <v>125</v>
      </c>
      <c r="B34" s="73"/>
      <c r="C34" s="95" t="s">
        <v>143</v>
      </c>
      <c r="D34" s="73"/>
      <c r="E34" s="93" t="s">
        <v>146</v>
      </c>
      <c r="F34" s="73"/>
      <c r="G34" s="20"/>
      <c r="H34" s="20"/>
      <c r="I34" s="20"/>
      <c r="J34" s="24"/>
      <c r="K34" s="23"/>
      <c r="L34" s="20"/>
      <c r="P34" s="3"/>
    </row>
    <row r="35" spans="1:16" ht="15.75" x14ac:dyDescent="0.25">
      <c r="A35" s="111" t="s">
        <v>15</v>
      </c>
      <c r="B35" s="111"/>
      <c r="C35" s="111"/>
      <c r="D35" s="19">
        <f>SUM(B25:B34)+SUM(D25:D34)</f>
        <v>0</v>
      </c>
      <c r="E35" s="1"/>
    </row>
    <row r="36" spans="1:16" ht="39" customHeight="1" x14ac:dyDescent="0.25">
      <c r="A36" s="6"/>
      <c r="B36" s="6"/>
      <c r="C36" s="6"/>
      <c r="D36" s="6"/>
      <c r="E36" s="1"/>
      <c r="J36" s="26"/>
    </row>
    <row r="37" spans="1:16" ht="15.75" x14ac:dyDescent="0.25">
      <c r="A37" s="112" t="s">
        <v>98</v>
      </c>
      <c r="B37" s="113"/>
      <c r="C37" s="114"/>
      <c r="D37" s="6"/>
      <c r="E37" s="1"/>
      <c r="F37" s="20"/>
      <c r="G37" s="27"/>
      <c r="H37" s="28"/>
      <c r="I37" s="29"/>
      <c r="J37" s="30"/>
    </row>
    <row r="38" spans="1:16" ht="34.5" customHeight="1" x14ac:dyDescent="0.25">
      <c r="A38" s="90" t="s">
        <v>124</v>
      </c>
      <c r="B38" s="17" t="s">
        <v>13</v>
      </c>
      <c r="C38" s="17" t="s">
        <v>16</v>
      </c>
      <c r="D38" s="6"/>
      <c r="E38" s="1"/>
      <c r="F38" s="20"/>
      <c r="G38" s="27"/>
      <c r="H38" s="28"/>
      <c r="I38" s="29"/>
      <c r="J38" s="30"/>
    </row>
    <row r="39" spans="1:16" ht="15.75" x14ac:dyDescent="0.25">
      <c r="A39" s="32" t="s">
        <v>17</v>
      </c>
      <c r="B39" s="69"/>
      <c r="C39" s="33" t="str">
        <f t="shared" ref="C39:C46" si="0">IF($B$57 &lt;&gt; 0,B39/$B$57,"")</f>
        <v/>
      </c>
      <c r="D39" s="6"/>
      <c r="E39" s="1"/>
      <c r="F39" s="20"/>
      <c r="G39" s="27"/>
      <c r="H39" s="28"/>
      <c r="I39" s="29"/>
      <c r="J39" s="30"/>
    </row>
    <row r="40" spans="1:16" ht="15.75" x14ac:dyDescent="0.25">
      <c r="A40" s="32" t="s">
        <v>18</v>
      </c>
      <c r="B40" s="69"/>
      <c r="C40" s="33" t="str">
        <f t="shared" si="0"/>
        <v/>
      </c>
      <c r="D40" s="6"/>
      <c r="E40" s="1"/>
      <c r="F40" s="20"/>
      <c r="G40" s="20"/>
      <c r="H40" s="28"/>
      <c r="I40" s="29"/>
      <c r="J40" s="30"/>
    </row>
    <row r="41" spans="1:16" ht="15.75" x14ac:dyDescent="0.25">
      <c r="A41" s="32" t="s">
        <v>20</v>
      </c>
      <c r="B41" s="69"/>
      <c r="C41" s="33" t="str">
        <f t="shared" si="0"/>
        <v/>
      </c>
      <c r="D41" s="6"/>
      <c r="E41" s="1"/>
      <c r="F41" s="20"/>
      <c r="G41" s="20"/>
      <c r="H41" s="28"/>
      <c r="I41" s="29"/>
      <c r="J41" s="30"/>
    </row>
    <row r="42" spans="1:16" ht="15.75" x14ac:dyDescent="0.25">
      <c r="A42" s="32" t="s">
        <v>19</v>
      </c>
      <c r="B42" s="69"/>
      <c r="C42" s="33" t="str">
        <f t="shared" si="0"/>
        <v/>
      </c>
      <c r="D42" s="6"/>
      <c r="E42" s="1"/>
      <c r="F42" s="20"/>
      <c r="G42" s="20"/>
      <c r="H42" s="28"/>
      <c r="I42" s="29"/>
      <c r="J42" s="30"/>
    </row>
    <row r="43" spans="1:16" ht="15.75" x14ac:dyDescent="0.25">
      <c r="A43" s="32" t="s">
        <v>21</v>
      </c>
      <c r="B43" s="69"/>
      <c r="C43" s="33" t="str">
        <f t="shared" si="0"/>
        <v/>
      </c>
      <c r="D43" s="6"/>
      <c r="E43" s="1"/>
      <c r="F43" s="20"/>
      <c r="G43" s="20"/>
      <c r="H43" s="28"/>
      <c r="I43" s="29"/>
      <c r="J43" s="30"/>
    </row>
    <row r="44" spans="1:16" ht="15.75" x14ac:dyDescent="0.25">
      <c r="A44" s="32" t="s">
        <v>22</v>
      </c>
      <c r="B44" s="69"/>
      <c r="C44" s="33" t="str">
        <f t="shared" si="0"/>
        <v/>
      </c>
      <c r="D44" s="6"/>
      <c r="E44" s="1"/>
      <c r="F44" s="20"/>
      <c r="G44" s="20"/>
      <c r="H44" s="34"/>
      <c r="I44" s="29"/>
      <c r="J44" s="30"/>
    </row>
    <row r="45" spans="1:16" ht="15.75" x14ac:dyDescent="0.25">
      <c r="A45" s="32" t="s">
        <v>23</v>
      </c>
      <c r="B45" s="69"/>
      <c r="C45" s="33" t="str">
        <f t="shared" si="0"/>
        <v/>
      </c>
      <c r="D45" s="6"/>
      <c r="E45" s="1"/>
      <c r="F45" s="18"/>
      <c r="G45" s="20"/>
      <c r="H45" s="28"/>
      <c r="I45" s="29"/>
      <c r="J45" s="30"/>
    </row>
    <row r="46" spans="1:16" ht="15.75" x14ac:dyDescent="0.25">
      <c r="A46" s="32" t="s">
        <v>126</v>
      </c>
      <c r="B46" s="69"/>
      <c r="C46" s="33" t="str">
        <f t="shared" si="0"/>
        <v/>
      </c>
      <c r="D46" s="6"/>
      <c r="E46" s="1"/>
      <c r="F46" s="20"/>
      <c r="G46" s="18"/>
      <c r="H46" s="28"/>
      <c r="I46" s="29"/>
      <c r="J46" s="30"/>
    </row>
    <row r="47" spans="1:16" ht="15.75" x14ac:dyDescent="0.25">
      <c r="A47" s="31" t="s">
        <v>26</v>
      </c>
      <c r="B47" s="35"/>
      <c r="C47" s="33"/>
      <c r="D47" s="6"/>
      <c r="E47" s="1"/>
      <c r="F47" s="20"/>
      <c r="G47" s="20"/>
      <c r="H47" s="28"/>
      <c r="I47" s="29"/>
      <c r="J47" s="30"/>
    </row>
    <row r="48" spans="1:16" ht="15.75" x14ac:dyDescent="0.25">
      <c r="A48" s="36" t="s">
        <v>28</v>
      </c>
      <c r="B48" s="69"/>
      <c r="C48" s="33" t="str">
        <f>IF($B$57 &lt;&gt; 0,B48/$B$57,"")</f>
        <v/>
      </c>
      <c r="D48" s="6"/>
      <c r="E48" s="1"/>
      <c r="F48" s="20"/>
      <c r="G48" s="20"/>
      <c r="H48" s="28"/>
      <c r="I48" s="29"/>
      <c r="J48" s="30"/>
    </row>
    <row r="49" spans="1:13" ht="15.75" x14ac:dyDescent="0.25">
      <c r="A49" s="25" t="s">
        <v>24</v>
      </c>
      <c r="B49" s="69"/>
      <c r="C49" s="33" t="str">
        <f>IF($B$57 &lt;&gt; 0,B49/$B$57,"")</f>
        <v/>
      </c>
      <c r="D49" s="6"/>
      <c r="E49" s="1"/>
      <c r="F49" s="37"/>
      <c r="G49" s="38"/>
      <c r="H49" s="20"/>
      <c r="I49" s="28"/>
      <c r="J49" s="30"/>
    </row>
    <row r="50" spans="1:13" ht="15.75" x14ac:dyDescent="0.25">
      <c r="A50" s="25" t="s">
        <v>29</v>
      </c>
      <c r="B50" s="69"/>
      <c r="C50" s="33" t="str">
        <f>IF($B$57 &lt;&gt; 0,B50/$B$57,"")</f>
        <v/>
      </c>
      <c r="D50" s="6"/>
      <c r="E50" s="1"/>
      <c r="F50" s="37"/>
      <c r="G50" s="38"/>
      <c r="H50" s="20"/>
      <c r="I50" s="28"/>
      <c r="J50" s="29"/>
    </row>
    <row r="51" spans="1:13" ht="15.75" x14ac:dyDescent="0.25">
      <c r="A51" s="31" t="s">
        <v>30</v>
      </c>
      <c r="B51" s="6"/>
      <c r="C51" s="33"/>
      <c r="D51" s="6"/>
      <c r="E51" s="1"/>
    </row>
    <row r="52" spans="1:13" ht="15.75" x14ac:dyDescent="0.25">
      <c r="A52" s="25" t="s">
        <v>25</v>
      </c>
      <c r="B52" s="69"/>
      <c r="C52" s="33" t="str">
        <f>IF($B$57 &lt;&gt; 0,B52/$B$57,"")</f>
        <v/>
      </c>
      <c r="D52" s="6"/>
      <c r="E52" s="1"/>
      <c r="F52" s="37"/>
      <c r="G52" s="38"/>
      <c r="H52" s="39"/>
      <c r="I52" s="20"/>
      <c r="J52" s="38"/>
    </row>
    <row r="53" spans="1:13" ht="15.75" x14ac:dyDescent="0.25">
      <c r="A53" s="25" t="s">
        <v>27</v>
      </c>
      <c r="B53" s="69"/>
      <c r="C53" s="33" t="str">
        <f>IF($B$57 &lt;&gt; 0,B53/$B$57,"")</f>
        <v/>
      </c>
      <c r="D53" s="6"/>
      <c r="E53" s="1"/>
      <c r="F53" s="20"/>
      <c r="G53" s="27"/>
      <c r="H53" s="39"/>
      <c r="I53" s="20"/>
      <c r="J53" s="28"/>
    </row>
    <row r="54" spans="1:13" ht="12" customHeight="1" x14ac:dyDescent="0.25">
      <c r="A54" s="40"/>
      <c r="B54" s="6"/>
      <c r="C54" s="33"/>
      <c r="D54" s="6"/>
      <c r="E54" s="1"/>
      <c r="F54" s="20"/>
      <c r="G54" s="29"/>
      <c r="H54" s="28"/>
      <c r="I54" s="28"/>
      <c r="J54" s="28"/>
    </row>
    <row r="55" spans="1:13" ht="15.75" x14ac:dyDescent="0.25">
      <c r="A55" s="41" t="s">
        <v>31</v>
      </c>
      <c r="B55" s="69"/>
      <c r="C55" s="33" t="str">
        <f>IF($B$57 &lt;&gt; 0,B55/$B$57,"")</f>
        <v/>
      </c>
      <c r="D55" s="6"/>
      <c r="E55" s="1"/>
      <c r="F55" s="20"/>
      <c r="G55" s="27"/>
      <c r="H55" s="39"/>
      <c r="I55" s="20"/>
      <c r="J55" s="28"/>
    </row>
    <row r="56" spans="1:13" ht="17.25" customHeight="1" x14ac:dyDescent="0.25">
      <c r="A56" s="41"/>
      <c r="B56" s="83">
        <f>ABS(SUM(B39:B46,B48:B50,B52:B53)-B57)</f>
        <v>0</v>
      </c>
      <c r="C56" s="33"/>
      <c r="D56" s="6"/>
      <c r="E56" s="1"/>
      <c r="F56" s="20"/>
      <c r="G56" s="29"/>
      <c r="H56" s="28"/>
      <c r="I56" s="28"/>
      <c r="J56" s="28"/>
    </row>
    <row r="57" spans="1:13" ht="15.75" x14ac:dyDescent="0.25">
      <c r="A57" s="42" t="s">
        <v>32</v>
      </c>
      <c r="B57" s="19">
        <f>B8</f>
        <v>0</v>
      </c>
      <c r="C57" s="103">
        <f>SUM(C39:C55)</f>
        <v>0</v>
      </c>
      <c r="D57" s="6"/>
      <c r="E57" s="1"/>
      <c r="F57" s="20"/>
      <c r="G57" s="27"/>
      <c r="H57" s="39"/>
      <c r="I57" s="20"/>
      <c r="J57" s="28"/>
    </row>
    <row r="58" spans="1:13" ht="45.75" customHeight="1" x14ac:dyDescent="0.25">
      <c r="A58" s="107" t="s">
        <v>154</v>
      </c>
      <c r="B58" s="107"/>
      <c r="C58" s="107"/>
      <c r="D58" s="107"/>
      <c r="E58" s="1"/>
      <c r="F58" s="20"/>
      <c r="H58" s="28"/>
      <c r="I58" s="28"/>
      <c r="J58" s="28"/>
      <c r="M58" s="43"/>
    </row>
    <row r="59" spans="1:13" ht="41.25" customHeight="1" x14ac:dyDescent="0.25">
      <c r="A59" s="117" t="s">
        <v>127</v>
      </c>
      <c r="B59" s="118"/>
      <c r="C59" s="118"/>
      <c r="D59" s="6"/>
      <c r="E59" s="1"/>
      <c r="F59" s="20"/>
      <c r="H59" s="39"/>
      <c r="I59" s="20"/>
      <c r="J59" s="28"/>
    </row>
    <row r="60" spans="1:13" ht="34.5" customHeight="1" x14ac:dyDescent="0.25">
      <c r="A60" s="99" t="s">
        <v>33</v>
      </c>
      <c r="B60" s="100"/>
      <c r="C60" s="6"/>
      <c r="D60" s="6"/>
      <c r="L60" s="3"/>
    </row>
    <row r="61" spans="1:13" ht="15.75" x14ac:dyDescent="0.25">
      <c r="A61" s="6"/>
      <c r="B61" s="6"/>
      <c r="C61" s="6"/>
      <c r="D61" s="6"/>
      <c r="E61" s="1"/>
    </row>
    <row r="62" spans="1:13" ht="15" customHeight="1" x14ac:dyDescent="0.25">
      <c r="A62" s="22" t="s">
        <v>34</v>
      </c>
      <c r="B62" s="17" t="s">
        <v>13</v>
      </c>
      <c r="C62" s="6"/>
      <c r="D62" s="6"/>
      <c r="E62" s="1"/>
    </row>
    <row r="63" spans="1:13" ht="15.75" x14ac:dyDescent="0.25">
      <c r="A63" s="25" t="s">
        <v>102</v>
      </c>
      <c r="B63" s="80"/>
      <c r="C63" s="6"/>
      <c r="D63" s="6"/>
      <c r="E63" s="1"/>
    </row>
    <row r="64" spans="1:13" ht="15.75" x14ac:dyDescent="0.25">
      <c r="A64" s="25" t="s">
        <v>35</v>
      </c>
      <c r="B64" s="80"/>
      <c r="C64" s="6"/>
      <c r="D64" s="44"/>
      <c r="E64" s="1"/>
    </row>
    <row r="65" spans="1:13" ht="15.75" x14ac:dyDescent="0.25">
      <c r="A65" s="6"/>
      <c r="B65" s="6"/>
      <c r="C65" s="6"/>
      <c r="D65" s="6"/>
      <c r="E65" s="1"/>
    </row>
    <row r="66" spans="1:13" ht="15" customHeight="1" x14ac:dyDescent="0.25">
      <c r="A66" s="81" t="s">
        <v>36</v>
      </c>
      <c r="B66" s="82" t="s">
        <v>13</v>
      </c>
      <c r="C66" s="81" t="s">
        <v>107</v>
      </c>
      <c r="D66" s="81" t="s">
        <v>106</v>
      </c>
      <c r="E66" s="1"/>
    </row>
    <row r="67" spans="1:13" x14ac:dyDescent="0.25">
      <c r="A67" s="45" t="s">
        <v>37</v>
      </c>
      <c r="B67" s="46">
        <f>SUM(B68:B74)</f>
        <v>0</v>
      </c>
      <c r="C67" s="46"/>
      <c r="D67" s="46"/>
    </row>
    <row r="68" spans="1:13" x14ac:dyDescent="0.25">
      <c r="A68" s="25" t="s">
        <v>38</v>
      </c>
      <c r="B68" s="79"/>
      <c r="C68" s="46"/>
      <c r="D68" s="46"/>
    </row>
    <row r="69" spans="1:13" x14ac:dyDescent="0.25">
      <c r="A69" s="25" t="s">
        <v>39</v>
      </c>
      <c r="B69" s="79"/>
      <c r="C69" s="46"/>
      <c r="D69" s="46"/>
    </row>
    <row r="70" spans="1:13" x14ac:dyDescent="0.25">
      <c r="A70" s="25" t="s">
        <v>40</v>
      </c>
      <c r="B70" s="79"/>
      <c r="C70" s="46"/>
      <c r="D70" s="46"/>
    </row>
    <row r="71" spans="1:13" x14ac:dyDescent="0.25">
      <c r="A71" s="25" t="s">
        <v>41</v>
      </c>
      <c r="B71" s="79"/>
      <c r="C71" s="46"/>
      <c r="D71" s="46"/>
    </row>
    <row r="72" spans="1:13" x14ac:dyDescent="0.25">
      <c r="A72" s="25" t="s">
        <v>42</v>
      </c>
      <c r="B72" s="79"/>
      <c r="C72" s="46"/>
      <c r="D72" s="46"/>
    </row>
    <row r="73" spans="1:13" x14ac:dyDescent="0.25">
      <c r="A73" s="25" t="s">
        <v>43</v>
      </c>
      <c r="B73" s="79"/>
      <c r="C73" s="46"/>
      <c r="D73" s="46"/>
    </row>
    <row r="74" spans="1:13" x14ac:dyDescent="0.25">
      <c r="A74" s="25" t="s">
        <v>44</v>
      </c>
      <c r="B74" s="79"/>
      <c r="C74" s="46"/>
      <c r="D74" s="46"/>
    </row>
    <row r="75" spans="1:13" ht="18.75" customHeight="1" x14ac:dyDescent="0.25">
      <c r="A75" s="86"/>
      <c r="B75" s="6"/>
      <c r="C75" s="6"/>
      <c r="D75" s="6"/>
      <c r="E75" s="1"/>
    </row>
    <row r="76" spans="1:13" ht="15.75" x14ac:dyDescent="0.25">
      <c r="A76" s="6"/>
      <c r="B76" s="6"/>
      <c r="C76" s="6"/>
      <c r="D76" s="6"/>
      <c r="E76" s="1"/>
    </row>
    <row r="77" spans="1:13" ht="15.75" x14ac:dyDescent="0.25">
      <c r="A77" s="22" t="s">
        <v>45</v>
      </c>
      <c r="B77" s="17" t="s">
        <v>13</v>
      </c>
      <c r="C77" s="6"/>
      <c r="D77" s="17" t="s">
        <v>13</v>
      </c>
      <c r="E77" s="1"/>
    </row>
    <row r="78" spans="1:13" ht="15.75" x14ac:dyDescent="0.25">
      <c r="A78" s="47" t="s">
        <v>46</v>
      </c>
      <c r="B78" s="69"/>
      <c r="C78" s="47" t="s">
        <v>48</v>
      </c>
      <c r="D78" s="69"/>
      <c r="E78" s="1"/>
      <c r="F78" s="20"/>
      <c r="J78" s="48"/>
      <c r="K78" s="20"/>
      <c r="L78" s="20"/>
      <c r="M78" s="20"/>
    </row>
    <row r="79" spans="1:13" ht="15.75" x14ac:dyDescent="0.25">
      <c r="A79" s="47" t="s">
        <v>130</v>
      </c>
      <c r="B79" s="69"/>
      <c r="C79" s="47" t="s">
        <v>50</v>
      </c>
      <c r="D79" s="69"/>
      <c r="E79" s="1"/>
      <c r="F79" s="20"/>
      <c r="J79" s="48"/>
      <c r="K79" s="20"/>
      <c r="L79" s="20"/>
      <c r="M79" s="20"/>
    </row>
    <row r="80" spans="1:13" ht="15.75" x14ac:dyDescent="0.25">
      <c r="A80" s="47" t="s">
        <v>134</v>
      </c>
      <c r="B80" s="69"/>
      <c r="C80" s="47" t="s">
        <v>128</v>
      </c>
      <c r="D80" s="69"/>
      <c r="E80" s="1"/>
      <c r="F80" s="20"/>
      <c r="J80" s="48"/>
      <c r="K80" s="20"/>
      <c r="L80" s="20"/>
      <c r="M80" s="20"/>
    </row>
    <row r="81" spans="1:13" ht="15.75" x14ac:dyDescent="0.25">
      <c r="A81" s="47" t="s">
        <v>129</v>
      </c>
      <c r="B81" s="69"/>
      <c r="C81" s="47" t="s">
        <v>47</v>
      </c>
      <c r="D81" s="69"/>
      <c r="E81" s="1"/>
      <c r="F81" s="20"/>
      <c r="J81" s="48"/>
      <c r="K81" s="20"/>
      <c r="L81" s="20"/>
      <c r="M81" s="20"/>
    </row>
    <row r="82" spans="1:13" ht="15.75" x14ac:dyDescent="0.25">
      <c r="A82" s="47" t="s">
        <v>49</v>
      </c>
      <c r="B82" s="69"/>
      <c r="C82" s="47" t="s">
        <v>147</v>
      </c>
      <c r="D82" s="69"/>
      <c r="E82" s="102" t="s">
        <v>144</v>
      </c>
      <c r="F82" s="73"/>
      <c r="J82" s="48"/>
      <c r="K82" s="20"/>
      <c r="L82" s="20"/>
      <c r="M82" s="20"/>
    </row>
    <row r="83" spans="1:13" ht="15.75" x14ac:dyDescent="0.25">
      <c r="A83" s="47" t="s">
        <v>133</v>
      </c>
      <c r="B83" s="69"/>
      <c r="C83" s="47" t="s">
        <v>148</v>
      </c>
      <c r="D83" s="69"/>
      <c r="E83" s="1" t="s">
        <v>149</v>
      </c>
      <c r="F83" s="73"/>
      <c r="J83" s="48"/>
      <c r="K83" s="20"/>
      <c r="L83" s="20"/>
      <c r="M83" s="20"/>
    </row>
    <row r="84" spans="1:13" x14ac:dyDescent="0.25">
      <c r="A84" s="108" t="s">
        <v>51</v>
      </c>
      <c r="B84" s="109"/>
      <c r="C84" s="110"/>
      <c r="D84" s="75">
        <f>SUM(B78:B83)+SUM(D78:D83)</f>
        <v>0</v>
      </c>
      <c r="E84" s="20"/>
      <c r="J84" s="48"/>
      <c r="K84" s="20"/>
      <c r="L84" s="20"/>
      <c r="M84" s="20"/>
    </row>
    <row r="85" spans="1:13" ht="18.75" customHeight="1" x14ac:dyDescent="0.25">
      <c r="A85" s="6"/>
      <c r="B85" s="6"/>
      <c r="C85" s="6"/>
      <c r="D85" s="6"/>
      <c r="E85" s="20"/>
    </row>
    <row r="86" spans="1:13" ht="15.75" x14ac:dyDescent="0.25">
      <c r="A86" s="49" t="s">
        <v>52</v>
      </c>
      <c r="B86" s="6"/>
      <c r="C86" s="6"/>
      <c r="D86" s="6"/>
      <c r="E86" s="1"/>
    </row>
    <row r="87" spans="1:13" ht="15.75" x14ac:dyDescent="0.25">
      <c r="A87" s="50" t="s">
        <v>53</v>
      </c>
      <c r="B87" s="77"/>
      <c r="C87" s="6"/>
      <c r="D87" s="6"/>
      <c r="E87" s="1"/>
    </row>
    <row r="88" spans="1:13" ht="17.25" customHeight="1" x14ac:dyDescent="0.25">
      <c r="A88" s="74" t="s">
        <v>103</v>
      </c>
      <c r="B88" s="78"/>
      <c r="C88" s="6"/>
      <c r="D88" s="6"/>
      <c r="E88" s="1"/>
    </row>
    <row r="89" spans="1:13" ht="24" customHeight="1" x14ac:dyDescent="0.25">
      <c r="A89" s="50" t="s">
        <v>54</v>
      </c>
      <c r="B89" s="76">
        <f>D84-B87-B88</f>
        <v>0</v>
      </c>
      <c r="C89" s="6"/>
      <c r="D89" s="6"/>
      <c r="E89" s="1"/>
    </row>
    <row r="90" spans="1:13" ht="32.25" customHeight="1" x14ac:dyDescent="0.25">
      <c r="A90" s="51"/>
      <c r="B90" s="6"/>
      <c r="C90" s="6"/>
      <c r="D90" s="6"/>
      <c r="E90" s="1"/>
    </row>
    <row r="91" spans="1:13" ht="25.5" x14ac:dyDescent="0.25">
      <c r="A91" s="22" t="s">
        <v>55</v>
      </c>
      <c r="B91" s="19">
        <f>B67-B87</f>
        <v>0</v>
      </c>
      <c r="C91" s="6"/>
      <c r="D91" s="6"/>
      <c r="E91" s="1"/>
    </row>
    <row r="92" spans="1:13" ht="15.75" x14ac:dyDescent="0.25">
      <c r="A92" s="51"/>
      <c r="B92" s="6"/>
      <c r="C92" s="6"/>
      <c r="D92" s="6"/>
      <c r="E92" s="1"/>
    </row>
    <row r="93" spans="1:13" ht="15.75" x14ac:dyDescent="0.25">
      <c r="A93" s="22" t="s">
        <v>56</v>
      </c>
      <c r="B93" s="17" t="s">
        <v>13</v>
      </c>
      <c r="C93" s="6"/>
      <c r="D93" s="6"/>
      <c r="E93" s="1"/>
    </row>
    <row r="94" spans="1:13" ht="15.75" x14ac:dyDescent="0.25">
      <c r="A94" s="101" t="s">
        <v>132</v>
      </c>
      <c r="B94" s="69"/>
      <c r="C94" s="6"/>
      <c r="D94" s="6"/>
      <c r="E94" s="1"/>
      <c r="F94" s="18"/>
    </row>
    <row r="95" spans="1:13" ht="15.75" x14ac:dyDescent="0.25">
      <c r="A95" s="101" t="s">
        <v>131</v>
      </c>
      <c r="B95" s="69"/>
      <c r="C95" s="6"/>
      <c r="D95" s="6"/>
      <c r="E95" s="1"/>
    </row>
    <row r="96" spans="1:13" ht="15.75" x14ac:dyDescent="0.25">
      <c r="A96" s="101" t="s">
        <v>57</v>
      </c>
      <c r="B96" s="69"/>
      <c r="C96" s="6"/>
      <c r="D96" s="6"/>
      <c r="E96" s="106"/>
    </row>
    <row r="97" spans="1:6" ht="15.75" x14ac:dyDescent="0.25">
      <c r="A97" s="101" t="s">
        <v>155</v>
      </c>
      <c r="B97" s="69"/>
      <c r="C97" s="106" t="s">
        <v>156</v>
      </c>
      <c r="D97" s="73"/>
      <c r="E97" s="1"/>
    </row>
    <row r="98" spans="1:6" ht="15.75" x14ac:dyDescent="0.25">
      <c r="B98" s="19">
        <f>SUM(B94:B97)</f>
        <v>0</v>
      </c>
      <c r="C98" s="6"/>
      <c r="E98" s="1"/>
    </row>
    <row r="99" spans="1:6" ht="15.75" x14ac:dyDescent="0.25">
      <c r="A99" s="6"/>
      <c r="B99" s="6"/>
      <c r="C99" s="6"/>
      <c r="D99" s="6"/>
      <c r="E99" s="1"/>
    </row>
    <row r="100" spans="1:6" ht="15.75" x14ac:dyDescent="0.25">
      <c r="A100" s="6"/>
      <c r="B100" s="6"/>
      <c r="C100" s="6"/>
      <c r="D100" s="6"/>
      <c r="E100" s="1"/>
    </row>
    <row r="101" spans="1:6" ht="15.75" x14ac:dyDescent="0.25">
      <c r="A101" s="6"/>
      <c r="B101" s="6"/>
      <c r="C101" s="6"/>
      <c r="D101" s="6"/>
      <c r="E101" s="1"/>
    </row>
    <row r="102" spans="1:6" ht="15.75" x14ac:dyDescent="0.25">
      <c r="A102" s="6"/>
      <c r="B102" s="6"/>
      <c r="C102" s="6"/>
      <c r="D102" s="6"/>
      <c r="E102" s="1"/>
    </row>
    <row r="103" spans="1:6" ht="15.75" x14ac:dyDescent="0.25">
      <c r="A103" s="6"/>
      <c r="B103" s="6"/>
      <c r="C103" s="6"/>
      <c r="D103" s="6"/>
      <c r="E103" s="1"/>
    </row>
    <row r="104" spans="1:6" ht="15.75" customHeight="1" x14ac:dyDescent="0.25">
      <c r="A104" s="6"/>
      <c r="B104" s="6"/>
      <c r="C104" s="6"/>
      <c r="D104" s="6"/>
      <c r="E104" s="1"/>
    </row>
    <row r="105" spans="1:6" ht="5.25" customHeight="1" x14ac:dyDescent="0.25">
      <c r="A105" s="6"/>
      <c r="B105" s="6"/>
      <c r="C105" s="6"/>
      <c r="D105" s="6"/>
      <c r="E105" s="1"/>
      <c r="F105" s="52"/>
    </row>
    <row r="106" spans="1:6" ht="15.75" x14ac:dyDescent="0.25">
      <c r="A106" s="6"/>
      <c r="B106" s="6"/>
      <c r="C106" s="6"/>
      <c r="D106" s="6"/>
      <c r="E106" s="1"/>
      <c r="F106" s="53"/>
    </row>
    <row r="107" spans="1:6" ht="15.75" x14ac:dyDescent="0.25">
      <c r="A107" s="6"/>
      <c r="B107" s="6"/>
      <c r="C107" s="6"/>
      <c r="D107" s="6"/>
      <c r="E107" s="1"/>
      <c r="F107" s="53"/>
    </row>
    <row r="108" spans="1:6" ht="7.5" customHeight="1" x14ac:dyDescent="0.25">
      <c r="A108" s="6"/>
      <c r="B108" s="6"/>
      <c r="C108" s="6"/>
      <c r="D108" s="6"/>
      <c r="E108" s="54"/>
      <c r="F108" s="53"/>
    </row>
    <row r="109" spans="1:6" ht="15.75" x14ac:dyDescent="0.25">
      <c r="A109" s="6"/>
      <c r="B109" s="6"/>
      <c r="C109" s="6"/>
      <c r="D109" s="6"/>
      <c r="E109" s="1"/>
      <c r="F109" s="70"/>
    </row>
    <row r="110" spans="1:6" ht="15.75" x14ac:dyDescent="0.25">
      <c r="A110" s="6"/>
      <c r="B110" s="6"/>
      <c r="C110" s="6"/>
      <c r="D110" s="6"/>
      <c r="E110" s="1"/>
      <c r="F110" s="71"/>
    </row>
    <row r="111" spans="1:6" ht="7.5" customHeight="1" x14ac:dyDescent="0.25">
      <c r="A111" s="6"/>
      <c r="B111" s="6"/>
      <c r="C111" s="6"/>
      <c r="D111" s="6"/>
      <c r="E111" s="1"/>
      <c r="F111" s="71"/>
    </row>
    <row r="112" spans="1:6" ht="15.75" x14ac:dyDescent="0.25">
      <c r="A112" s="6"/>
      <c r="B112" s="6"/>
      <c r="C112" s="6"/>
      <c r="D112" s="6"/>
      <c r="E112" s="1"/>
      <c r="F112" s="71"/>
    </row>
    <row r="113" spans="1:6" ht="15.75" x14ac:dyDescent="0.25">
      <c r="A113" s="6"/>
      <c r="B113" s="6"/>
      <c r="C113" s="6"/>
      <c r="D113" s="6"/>
      <c r="E113" s="1"/>
      <c r="F113" s="71"/>
    </row>
    <row r="114" spans="1:6" ht="9.75" customHeight="1" x14ac:dyDescent="0.25">
      <c r="A114" s="6"/>
      <c r="B114" s="6"/>
      <c r="C114" s="6"/>
      <c r="D114" s="6"/>
      <c r="E114" s="1"/>
      <c r="F114" s="71"/>
    </row>
    <row r="115" spans="1:6" ht="15.75" x14ac:dyDescent="0.25">
      <c r="A115" s="6"/>
      <c r="B115" s="6"/>
      <c r="C115" s="6"/>
      <c r="D115" s="6"/>
      <c r="E115" s="1"/>
      <c r="F115" s="71"/>
    </row>
    <row r="116" spans="1:6" ht="15.75" x14ac:dyDescent="0.25">
      <c r="A116" s="6"/>
      <c r="B116" s="6"/>
      <c r="C116" s="6"/>
      <c r="D116" s="6"/>
      <c r="E116" s="1"/>
      <c r="F116" s="72"/>
    </row>
    <row r="117" spans="1:6" ht="7.5" customHeight="1" x14ac:dyDescent="0.25">
      <c r="A117" s="6"/>
      <c r="B117" s="6"/>
      <c r="C117" s="6"/>
      <c r="D117" s="6"/>
      <c r="E117" s="1"/>
      <c r="F117" s="55"/>
    </row>
    <row r="118" spans="1:6" ht="15.75" x14ac:dyDescent="0.25">
      <c r="A118" s="6"/>
      <c r="B118" s="6"/>
      <c r="C118" s="6"/>
      <c r="D118" s="6"/>
      <c r="E118" s="1"/>
    </row>
    <row r="119" spans="1:6" ht="15.75" x14ac:dyDescent="0.25">
      <c r="A119" s="6"/>
      <c r="B119" s="6"/>
      <c r="C119" s="6"/>
      <c r="D119" s="6"/>
      <c r="E119" s="1"/>
    </row>
    <row r="120" spans="1:6" ht="15.75" x14ac:dyDescent="0.25">
      <c r="A120" s="6"/>
      <c r="B120" s="6"/>
      <c r="C120" s="6"/>
      <c r="D120" s="6"/>
      <c r="E120" s="1"/>
    </row>
    <row r="121" spans="1:6" ht="15.75" x14ac:dyDescent="0.25">
      <c r="A121" s="6"/>
      <c r="B121" s="6"/>
      <c r="C121" s="6"/>
      <c r="D121" s="6"/>
      <c r="E121" s="1"/>
    </row>
    <row r="122" spans="1:6" ht="15.75" x14ac:dyDescent="0.25">
      <c r="A122" s="6"/>
      <c r="B122" s="6"/>
      <c r="C122" s="6"/>
      <c r="D122" s="6"/>
      <c r="E122" s="1"/>
    </row>
    <row r="123" spans="1:6" ht="15.75" x14ac:dyDescent="0.25">
      <c r="A123" s="6"/>
      <c r="B123" s="6"/>
      <c r="C123" s="6"/>
      <c r="D123" s="6"/>
      <c r="E123" s="1"/>
    </row>
    <row r="124" spans="1:6" ht="15.75" x14ac:dyDescent="0.25">
      <c r="A124" s="6"/>
      <c r="B124" s="6"/>
      <c r="C124" s="6"/>
      <c r="D124" s="6"/>
      <c r="E124" s="1"/>
    </row>
    <row r="125" spans="1:6" ht="15.75" x14ac:dyDescent="0.25">
      <c r="A125" s="6"/>
      <c r="B125" s="6"/>
      <c r="C125" s="6"/>
      <c r="D125" s="6"/>
      <c r="E125" s="1"/>
    </row>
    <row r="126" spans="1:6" ht="15.75" x14ac:dyDescent="0.25">
      <c r="A126" s="6"/>
      <c r="B126" s="6"/>
      <c r="C126" s="6"/>
      <c r="D126" s="6"/>
      <c r="E126" s="1"/>
    </row>
    <row r="127" spans="1:6" ht="15.75" x14ac:dyDescent="0.25">
      <c r="A127" s="6"/>
      <c r="B127" s="6"/>
      <c r="C127" s="6"/>
      <c r="D127" s="6"/>
      <c r="E127" s="1"/>
    </row>
    <row r="128" spans="1:6" ht="15.75" x14ac:dyDescent="0.25">
      <c r="A128" s="6"/>
      <c r="B128" s="6"/>
      <c r="C128" s="6"/>
      <c r="D128" s="6"/>
      <c r="E128" s="1"/>
    </row>
    <row r="129" spans="1:5" ht="15.75" x14ac:dyDescent="0.25">
      <c r="A129" s="6"/>
      <c r="B129" s="6"/>
      <c r="C129" s="6"/>
      <c r="D129" s="6"/>
      <c r="E129" s="1"/>
    </row>
    <row r="130" spans="1:5" ht="15.75" x14ac:dyDescent="0.25">
      <c r="A130" s="6"/>
      <c r="B130" s="6"/>
      <c r="C130" s="6"/>
      <c r="D130" s="6"/>
      <c r="E130" s="1"/>
    </row>
    <row r="131" spans="1:5" ht="15.75" x14ac:dyDescent="0.25">
      <c r="A131" s="6"/>
      <c r="B131" s="6"/>
      <c r="C131" s="6"/>
      <c r="D131" s="6"/>
      <c r="E131" s="1"/>
    </row>
    <row r="132" spans="1:5" ht="15.75" x14ac:dyDescent="0.25">
      <c r="A132" s="6"/>
      <c r="B132" s="6"/>
      <c r="C132" s="6"/>
      <c r="D132" s="6"/>
      <c r="E132" s="1"/>
    </row>
    <row r="133" spans="1:5" ht="15.75" x14ac:dyDescent="0.25">
      <c r="A133" s="6"/>
      <c r="B133" s="6"/>
      <c r="C133" s="6"/>
      <c r="D133" s="6"/>
      <c r="E133" s="1"/>
    </row>
    <row r="134" spans="1:5" ht="15.75" x14ac:dyDescent="0.25">
      <c r="A134" s="6"/>
      <c r="B134" s="6"/>
      <c r="C134" s="6"/>
      <c r="D134" s="6"/>
      <c r="E134" s="1"/>
    </row>
    <row r="135" spans="1:5" ht="15.75" x14ac:dyDescent="0.25">
      <c r="A135" s="6"/>
      <c r="B135" s="6"/>
      <c r="C135" s="6"/>
      <c r="D135" s="6"/>
      <c r="E135" s="1"/>
    </row>
    <row r="136" spans="1:5" ht="15.75" x14ac:dyDescent="0.25">
      <c r="A136" s="6"/>
      <c r="B136" s="6"/>
      <c r="C136" s="6"/>
      <c r="D136" s="6"/>
      <c r="E136" s="1"/>
    </row>
    <row r="137" spans="1:5" ht="15.75" x14ac:dyDescent="0.25">
      <c r="A137" s="6"/>
      <c r="B137" s="6"/>
      <c r="C137" s="6"/>
      <c r="D137" s="6"/>
      <c r="E137" s="1"/>
    </row>
    <row r="138" spans="1:5" ht="15.75" x14ac:dyDescent="0.25">
      <c r="A138" s="6"/>
      <c r="B138" s="6"/>
      <c r="C138" s="6"/>
      <c r="D138" s="6"/>
      <c r="E138" s="1"/>
    </row>
    <row r="139" spans="1:5" ht="15.75" x14ac:dyDescent="0.25">
      <c r="A139" s="6"/>
      <c r="B139" s="6"/>
      <c r="C139" s="6"/>
      <c r="D139" s="6"/>
      <c r="E139" s="1"/>
    </row>
    <row r="140" spans="1:5" ht="15.75" x14ac:dyDescent="0.25">
      <c r="A140" s="6"/>
      <c r="B140" s="6"/>
      <c r="C140" s="6"/>
      <c r="D140" s="6"/>
      <c r="E140" s="1"/>
    </row>
    <row r="141" spans="1:5" ht="15.75" x14ac:dyDescent="0.25">
      <c r="A141" s="6"/>
      <c r="B141" s="6"/>
      <c r="C141" s="6"/>
      <c r="D141" s="6"/>
      <c r="E141" s="1"/>
    </row>
    <row r="142" spans="1:5" ht="15.75" x14ac:dyDescent="0.25">
      <c r="A142" s="6"/>
      <c r="B142" s="6"/>
      <c r="C142" s="6"/>
      <c r="D142" s="6"/>
      <c r="E142" s="1"/>
    </row>
    <row r="143" spans="1:5" ht="15.75" x14ac:dyDescent="0.25">
      <c r="A143" s="6"/>
      <c r="B143" s="6"/>
      <c r="C143" s="6"/>
      <c r="D143" s="6"/>
      <c r="E143" s="1"/>
    </row>
    <row r="144" spans="1:5" ht="15.75" x14ac:dyDescent="0.25">
      <c r="A144" s="6"/>
      <c r="B144" s="6"/>
      <c r="C144" s="6"/>
      <c r="D144" s="6"/>
      <c r="E144" s="1"/>
    </row>
    <row r="145" spans="1:5" ht="15.75" x14ac:dyDescent="0.25">
      <c r="A145" s="6"/>
      <c r="B145" s="6"/>
      <c r="C145" s="6"/>
      <c r="D145" s="6"/>
      <c r="E145" s="1"/>
    </row>
    <row r="146" spans="1:5" ht="15.75" x14ac:dyDescent="0.25">
      <c r="A146" s="6"/>
      <c r="B146" s="6"/>
      <c r="C146" s="6"/>
      <c r="D146" s="6"/>
      <c r="E146" s="1"/>
    </row>
    <row r="147" spans="1:5" ht="15.75" x14ac:dyDescent="0.25">
      <c r="A147" s="6"/>
      <c r="B147" s="6"/>
      <c r="C147" s="6"/>
      <c r="D147" s="6"/>
      <c r="E147" s="1"/>
    </row>
    <row r="148" spans="1:5" ht="15.75" x14ac:dyDescent="0.25">
      <c r="A148" s="6"/>
      <c r="B148" s="6"/>
      <c r="C148" s="6"/>
      <c r="D148" s="6"/>
      <c r="E148" s="1"/>
    </row>
    <row r="149" spans="1:5" ht="15.75" x14ac:dyDescent="0.25">
      <c r="A149" s="6"/>
      <c r="B149" s="6"/>
      <c r="C149" s="6"/>
      <c r="D149" s="6"/>
      <c r="E149" s="1"/>
    </row>
    <row r="150" spans="1:5" ht="15.75" x14ac:dyDescent="0.25">
      <c r="A150" s="6"/>
      <c r="B150" s="6"/>
      <c r="C150" s="6"/>
      <c r="D150" s="6"/>
      <c r="E150" s="1"/>
    </row>
    <row r="151" spans="1:5" ht="15.75" x14ac:dyDescent="0.25">
      <c r="A151" s="6"/>
      <c r="B151" s="6"/>
      <c r="C151" s="6"/>
      <c r="D151" s="6"/>
      <c r="E151" s="1"/>
    </row>
    <row r="152" spans="1:5" ht="15.75" x14ac:dyDescent="0.25">
      <c r="A152" s="6"/>
      <c r="B152" s="6"/>
      <c r="C152" s="6"/>
      <c r="D152" s="6"/>
      <c r="E152" s="1"/>
    </row>
    <row r="153" spans="1:5" ht="15.75" x14ac:dyDescent="0.25">
      <c r="A153" s="6"/>
      <c r="B153" s="6"/>
      <c r="C153" s="6"/>
      <c r="D153" s="6"/>
      <c r="E153" s="1"/>
    </row>
    <row r="154" spans="1:5" ht="15.75" x14ac:dyDescent="0.25">
      <c r="A154" s="6"/>
      <c r="B154" s="6"/>
      <c r="C154" s="6"/>
      <c r="D154" s="6"/>
      <c r="E154" s="1"/>
    </row>
    <row r="155" spans="1:5" ht="15.75" x14ac:dyDescent="0.25">
      <c r="A155" s="6"/>
      <c r="B155" s="6"/>
      <c r="C155" s="6"/>
      <c r="D155" s="6"/>
      <c r="E155" s="1"/>
    </row>
    <row r="156" spans="1:5" ht="15.75" x14ac:dyDescent="0.25">
      <c r="A156" s="6"/>
      <c r="B156" s="6"/>
      <c r="C156" s="6"/>
      <c r="D156" s="6"/>
      <c r="E156" s="1"/>
    </row>
    <row r="157" spans="1:5" ht="15.75" x14ac:dyDescent="0.25">
      <c r="A157" s="6"/>
      <c r="B157" s="6"/>
      <c r="C157" s="6"/>
      <c r="D157" s="6"/>
      <c r="E157" s="1"/>
    </row>
    <row r="158" spans="1:5" ht="15.75" x14ac:dyDescent="0.25">
      <c r="A158" s="6"/>
      <c r="B158" s="6"/>
      <c r="C158" s="6"/>
      <c r="D158" s="6"/>
      <c r="E158" s="1"/>
    </row>
    <row r="159" spans="1:5" ht="15.75" x14ac:dyDescent="0.25">
      <c r="A159" s="6"/>
      <c r="B159" s="6"/>
      <c r="C159" s="6"/>
      <c r="D159" s="6"/>
      <c r="E159" s="1"/>
    </row>
    <row r="160" spans="1:5" ht="15.75" x14ac:dyDescent="0.25">
      <c r="A160" s="6"/>
      <c r="B160" s="6"/>
      <c r="C160" s="6"/>
      <c r="D160" s="6"/>
      <c r="E160" s="1"/>
    </row>
    <row r="161" spans="1:5" ht="15.75" x14ac:dyDescent="0.25">
      <c r="A161" s="6"/>
      <c r="B161" s="6"/>
      <c r="C161" s="6"/>
      <c r="D161" s="6"/>
      <c r="E161" s="1"/>
    </row>
    <row r="162" spans="1:5" ht="15.75" x14ac:dyDescent="0.25">
      <c r="A162" s="6"/>
      <c r="B162" s="6"/>
      <c r="C162" s="6"/>
      <c r="D162" s="6"/>
      <c r="E162" s="1"/>
    </row>
    <row r="163" spans="1:5" ht="15.75" x14ac:dyDescent="0.25">
      <c r="A163" s="6"/>
      <c r="B163" s="6"/>
      <c r="C163" s="6"/>
      <c r="D163" s="6"/>
      <c r="E163" s="1"/>
    </row>
    <row r="164" spans="1:5" ht="15.75" x14ac:dyDescent="0.25">
      <c r="A164" s="6"/>
      <c r="B164" s="6"/>
      <c r="C164" s="6"/>
      <c r="D164" s="6"/>
      <c r="E164" s="1"/>
    </row>
    <row r="165" spans="1:5" ht="15.75" x14ac:dyDescent="0.25">
      <c r="A165" s="6"/>
      <c r="B165" s="6"/>
      <c r="C165" s="6"/>
      <c r="D165" s="6"/>
      <c r="E165" s="1"/>
    </row>
    <row r="166" spans="1:5" ht="15.75" x14ac:dyDescent="0.25">
      <c r="A166" s="6"/>
      <c r="B166" s="6"/>
      <c r="C166" s="6"/>
      <c r="D166" s="6"/>
      <c r="E166" s="1"/>
    </row>
    <row r="167" spans="1:5" ht="15.75" x14ac:dyDescent="0.25">
      <c r="A167" s="6"/>
      <c r="B167" s="6"/>
      <c r="C167" s="6"/>
      <c r="D167" s="6"/>
      <c r="E167" s="1"/>
    </row>
    <row r="168" spans="1:5" ht="15.75" x14ac:dyDescent="0.25">
      <c r="A168" s="6"/>
      <c r="B168" s="6"/>
      <c r="C168" s="6"/>
      <c r="D168" s="6"/>
      <c r="E168" s="1"/>
    </row>
    <row r="169" spans="1:5" ht="15.75" x14ac:dyDescent="0.25">
      <c r="A169" s="6"/>
      <c r="B169" s="6"/>
      <c r="C169" s="6"/>
      <c r="D169" s="6"/>
      <c r="E169" s="1"/>
    </row>
    <row r="170" spans="1:5" ht="15.75" x14ac:dyDescent="0.25">
      <c r="A170" s="6"/>
      <c r="B170" s="6"/>
      <c r="C170" s="6"/>
      <c r="D170" s="6"/>
      <c r="E170" s="1"/>
    </row>
    <row r="171" spans="1:5" ht="15.75" x14ac:dyDescent="0.25">
      <c r="E171" s="1"/>
    </row>
    <row r="172" spans="1:5" ht="15.75" x14ac:dyDescent="0.25">
      <c r="E172" s="1"/>
    </row>
    <row r="173" spans="1:5" ht="15.75" x14ac:dyDescent="0.25">
      <c r="E173" s="1"/>
    </row>
    <row r="174" spans="1:5" ht="15.75" x14ac:dyDescent="0.25">
      <c r="E174" s="1"/>
    </row>
  </sheetData>
  <sheetProtection password="C7E0" sheet="1" objects="1" scenarios="1"/>
  <mergeCells count="11">
    <mergeCell ref="H3:M3"/>
    <mergeCell ref="H5:L5"/>
    <mergeCell ref="A10:C10"/>
    <mergeCell ref="A12:D12"/>
    <mergeCell ref="A35:C35"/>
    <mergeCell ref="A58:D58"/>
    <mergeCell ref="A84:C84"/>
    <mergeCell ref="A22:C22"/>
    <mergeCell ref="A37:C37"/>
    <mergeCell ref="A1:D1"/>
    <mergeCell ref="A59:C59"/>
  </mergeCells>
  <conditionalFormatting sqref="C57">
    <cfRule type="expression" dxfId="0" priority="1">
      <formula>(C57) &lt;&gt; 1</formula>
    </cfRule>
  </conditionalFormatting>
  <dataValidations count="14">
    <dataValidation type="list" allowBlank="1" showInputMessage="1" showErrorMessage="1" sqref="D13">
      <formula1>ejec</formula1>
    </dataValidation>
    <dataValidation type="list" allowBlank="1" showInputMessage="1" showErrorMessage="1" sqref="A3">
      <formula1>comarcas</formula1>
    </dataValidation>
    <dataValidation type="date" allowBlank="1" showInputMessage="1" showErrorMessage="1" sqref="D3">
      <formula1>45323</formula1>
      <formula2>45657</formula2>
    </dataValidation>
    <dataValidation type="whole" allowBlank="1" showInputMessage="1" showErrorMessage="1" sqref="B5">
      <formula1>0</formula1>
      <formula2>1000</formula2>
    </dataValidation>
    <dataValidation type="whole" allowBlank="1" showInputMessage="1" showErrorMessage="1" sqref="B7">
      <formula1>0</formula1>
      <formula2>100</formula2>
    </dataValidation>
    <dataValidation type="decimal" allowBlank="1" showInputMessage="1" showErrorMessage="1" sqref="B8">
      <formula1>0</formula1>
      <formula2>500000000</formula2>
    </dataValidation>
    <dataValidation type="list" allowBlank="1" showInputMessage="1" showErrorMessage="1" sqref="B13 B15 B17">
      <formula1>sino</formula1>
    </dataValidation>
    <dataValidation type="decimal" allowBlank="1" showInputMessage="1" showErrorMessage="1" sqref="B14 B16 B18 B20">
      <formula1>-1000000000</formula1>
      <formula2>0</formula2>
    </dataValidation>
    <dataValidation type="decimal" allowBlank="1" showInputMessage="1" showErrorMessage="1" sqref="B39:B46 B48:B50 B52:B53 B55">
      <formula1>0</formula1>
      <formula2>10000000</formula2>
    </dataValidation>
    <dataValidation type="decimal" allowBlank="1" showInputMessage="1" showErrorMessage="1" sqref="B60">
      <formula1>0</formula1>
      <formula2>B5</formula2>
    </dataValidation>
    <dataValidation type="decimal" allowBlank="1" showInputMessage="1" showErrorMessage="1" sqref="B25:B34 D25:D34 B78:B83 D78:D84">
      <formula1>0</formula1>
      <formula2>10000000000</formula2>
    </dataValidation>
    <dataValidation type="decimal" allowBlank="1" showInputMessage="1" showErrorMessage="1" sqref="B68:B74 B94:B97 B63:B64 D94:D96">
      <formula1>0</formula1>
      <formula2>1000000000</formula2>
    </dataValidation>
    <dataValidation type="textLength" allowBlank="1" showInputMessage="1" showErrorMessage="1" sqref="B19:D19">
      <formula1>1</formula1>
      <formula2>30</formula2>
    </dataValidation>
    <dataValidation type="textLength" allowBlank="1" showInputMessage="1" showErrorMessage="1" sqref="D97">
      <formula1>0</formula1>
      <formula2>80</formula2>
    </dataValidation>
  </dataValidations>
  <pageMargins left="0.78740157480314965" right="0.19685039370078741" top="0.62992125984251968" bottom="0.39370078740157483" header="0.31496062992125984" footer="0.15748031496062992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C2" sqref="C2:D9"/>
    </sheetView>
  </sheetViews>
  <sheetFormatPr baseColWidth="10" defaultRowHeight="15" x14ac:dyDescent="0.25"/>
  <sheetData>
    <row r="1" spans="1:11" x14ac:dyDescent="0.25">
      <c r="C1" t="s">
        <v>90</v>
      </c>
      <c r="D1" t="s">
        <v>92</v>
      </c>
      <c r="F1" t="s">
        <v>93</v>
      </c>
      <c r="G1" t="s">
        <v>99</v>
      </c>
      <c r="H1" t="s">
        <v>136</v>
      </c>
      <c r="K1" t="s">
        <v>138</v>
      </c>
    </row>
    <row r="2" spans="1:11" x14ac:dyDescent="0.25">
      <c r="A2">
        <v>1</v>
      </c>
      <c r="C2" t="s">
        <v>58</v>
      </c>
      <c r="D2">
        <v>2</v>
      </c>
      <c r="F2" t="s">
        <v>94</v>
      </c>
      <c r="G2" t="s">
        <v>100</v>
      </c>
      <c r="H2" t="s">
        <v>110</v>
      </c>
      <c r="K2" s="47" t="s">
        <v>46</v>
      </c>
    </row>
    <row r="3" spans="1:11" x14ac:dyDescent="0.25">
      <c r="A3">
        <v>2</v>
      </c>
      <c r="C3" t="s">
        <v>83</v>
      </c>
      <c r="D3">
        <v>27</v>
      </c>
      <c r="F3" t="s">
        <v>95</v>
      </c>
      <c r="G3" t="s">
        <v>101</v>
      </c>
      <c r="H3" t="s">
        <v>117</v>
      </c>
      <c r="K3" s="91" t="s">
        <v>130</v>
      </c>
    </row>
    <row r="4" spans="1:11" x14ac:dyDescent="0.25">
      <c r="A4">
        <v>3</v>
      </c>
      <c r="C4" t="s">
        <v>70</v>
      </c>
      <c r="D4">
        <v>14</v>
      </c>
      <c r="H4" t="s">
        <v>119</v>
      </c>
      <c r="K4" s="91" t="s">
        <v>134</v>
      </c>
    </row>
    <row r="5" spans="1:11" x14ac:dyDescent="0.25">
      <c r="A5">
        <v>4</v>
      </c>
      <c r="C5" t="s">
        <v>84</v>
      </c>
      <c r="D5">
        <v>28</v>
      </c>
      <c r="H5" t="s">
        <v>114</v>
      </c>
      <c r="K5" s="47" t="s">
        <v>129</v>
      </c>
    </row>
    <row r="6" spans="1:11" x14ac:dyDescent="0.25">
      <c r="A6">
        <v>5</v>
      </c>
      <c r="C6" t="s">
        <v>75</v>
      </c>
      <c r="D6">
        <v>19</v>
      </c>
      <c r="H6" t="s">
        <v>120</v>
      </c>
      <c r="K6" s="47" t="s">
        <v>49</v>
      </c>
    </row>
    <row r="7" spans="1:11" x14ac:dyDescent="0.25">
      <c r="A7">
        <v>6</v>
      </c>
      <c r="C7" t="s">
        <v>67</v>
      </c>
      <c r="D7">
        <v>11</v>
      </c>
      <c r="H7" t="s">
        <v>135</v>
      </c>
      <c r="K7" s="91" t="s">
        <v>133</v>
      </c>
    </row>
    <row r="8" spans="1:11" x14ac:dyDescent="0.25">
      <c r="A8">
        <v>7</v>
      </c>
      <c r="C8" t="s">
        <v>79</v>
      </c>
      <c r="D8">
        <v>23</v>
      </c>
      <c r="H8" t="s">
        <v>108</v>
      </c>
      <c r="K8" s="47" t="s">
        <v>48</v>
      </c>
    </row>
    <row r="9" spans="1:11" x14ac:dyDescent="0.25">
      <c r="A9">
        <v>8</v>
      </c>
      <c r="C9" t="s">
        <v>78</v>
      </c>
      <c r="D9">
        <v>22</v>
      </c>
      <c r="H9" t="s">
        <v>109</v>
      </c>
      <c r="K9" s="47" t="s">
        <v>50</v>
      </c>
    </row>
    <row r="10" spans="1:11" x14ac:dyDescent="0.25">
      <c r="A10">
        <v>9</v>
      </c>
      <c r="C10" t="s">
        <v>69</v>
      </c>
      <c r="D10">
        <v>13</v>
      </c>
      <c r="H10" t="s">
        <v>112</v>
      </c>
      <c r="K10" s="47" t="s">
        <v>128</v>
      </c>
    </row>
    <row r="11" spans="1:11" x14ac:dyDescent="0.25">
      <c r="A11">
        <v>10</v>
      </c>
      <c r="C11" t="s">
        <v>77</v>
      </c>
      <c r="D11">
        <v>21</v>
      </c>
      <c r="H11" t="s">
        <v>125</v>
      </c>
      <c r="K11" s="47" t="s">
        <v>47</v>
      </c>
    </row>
    <row r="12" spans="1:11" x14ac:dyDescent="0.25">
      <c r="A12">
        <v>11</v>
      </c>
      <c r="C12" t="s">
        <v>80</v>
      </c>
      <c r="D12">
        <v>24</v>
      </c>
      <c r="H12" t="s">
        <v>116</v>
      </c>
    </row>
    <row r="13" spans="1:11" x14ac:dyDescent="0.25">
      <c r="A13">
        <v>12</v>
      </c>
      <c r="C13" t="s">
        <v>73</v>
      </c>
      <c r="D13">
        <v>17</v>
      </c>
      <c r="H13" t="s">
        <v>115</v>
      </c>
    </row>
    <row r="14" spans="1:11" x14ac:dyDescent="0.25">
      <c r="A14">
        <v>13</v>
      </c>
      <c r="C14" t="s">
        <v>64</v>
      </c>
      <c r="D14">
        <v>8</v>
      </c>
      <c r="H14" t="s">
        <v>113</v>
      </c>
    </row>
    <row r="15" spans="1:11" x14ac:dyDescent="0.25">
      <c r="A15">
        <v>14</v>
      </c>
      <c r="C15" t="s">
        <v>61</v>
      </c>
      <c r="D15">
        <v>5</v>
      </c>
      <c r="H15" t="s">
        <v>118</v>
      </c>
    </row>
    <row r="16" spans="1:11" x14ac:dyDescent="0.25">
      <c r="A16">
        <v>15</v>
      </c>
      <c r="C16" t="s">
        <v>76</v>
      </c>
      <c r="D16">
        <v>20</v>
      </c>
      <c r="H16" t="s">
        <v>121</v>
      </c>
    </row>
    <row r="17" spans="1:8" x14ac:dyDescent="0.25">
      <c r="A17">
        <v>16</v>
      </c>
      <c r="C17" t="s">
        <v>85</v>
      </c>
      <c r="D17">
        <v>29</v>
      </c>
      <c r="H17" t="s">
        <v>14</v>
      </c>
    </row>
    <row r="18" spans="1:8" x14ac:dyDescent="0.25">
      <c r="A18">
        <v>17</v>
      </c>
      <c r="C18" t="s">
        <v>82</v>
      </c>
      <c r="D18">
        <v>26</v>
      </c>
      <c r="H18" t="s">
        <v>111</v>
      </c>
    </row>
    <row r="19" spans="1:8" x14ac:dyDescent="0.25">
      <c r="A19">
        <v>18</v>
      </c>
      <c r="C19" t="s">
        <v>88</v>
      </c>
      <c r="D19">
        <v>32</v>
      </c>
    </row>
    <row r="20" spans="1:8" x14ac:dyDescent="0.25">
      <c r="A20">
        <v>19</v>
      </c>
      <c r="C20" t="s">
        <v>62</v>
      </c>
      <c r="D20">
        <v>6</v>
      </c>
    </row>
    <row r="21" spans="1:8" x14ac:dyDescent="0.25">
      <c r="A21">
        <v>20</v>
      </c>
      <c r="C21" t="s">
        <v>81</v>
      </c>
      <c r="D21">
        <v>25</v>
      </c>
    </row>
    <row r="22" spans="1:8" x14ac:dyDescent="0.25">
      <c r="A22">
        <v>21</v>
      </c>
      <c r="C22" t="s">
        <v>0</v>
      </c>
      <c r="D22">
        <v>1</v>
      </c>
    </row>
    <row r="23" spans="1:8" x14ac:dyDescent="0.25">
      <c r="A23">
        <v>22</v>
      </c>
      <c r="C23" t="s">
        <v>65</v>
      </c>
      <c r="D23">
        <v>9</v>
      </c>
    </row>
    <row r="24" spans="1:8" x14ac:dyDescent="0.25">
      <c r="A24">
        <v>23</v>
      </c>
      <c r="C24" t="s">
        <v>60</v>
      </c>
      <c r="D24">
        <v>4</v>
      </c>
    </row>
    <row r="25" spans="1:8" x14ac:dyDescent="0.25">
      <c r="A25">
        <v>24</v>
      </c>
      <c r="C25" t="s">
        <v>66</v>
      </c>
      <c r="D25">
        <v>10</v>
      </c>
    </row>
    <row r="26" spans="1:8" x14ac:dyDescent="0.25">
      <c r="A26">
        <v>25</v>
      </c>
      <c r="C26" t="s">
        <v>86</v>
      </c>
      <c r="D26">
        <v>30</v>
      </c>
    </row>
    <row r="27" spans="1:8" x14ac:dyDescent="0.25">
      <c r="A27">
        <v>26</v>
      </c>
      <c r="C27" t="s">
        <v>89</v>
      </c>
      <c r="D27">
        <v>33</v>
      </c>
    </row>
    <row r="28" spans="1:8" x14ac:dyDescent="0.25">
      <c r="A28">
        <v>27</v>
      </c>
      <c r="C28" t="s">
        <v>71</v>
      </c>
      <c r="D28">
        <v>15</v>
      </c>
    </row>
    <row r="29" spans="1:8" x14ac:dyDescent="0.25">
      <c r="A29">
        <v>28</v>
      </c>
      <c r="C29" t="s">
        <v>74</v>
      </c>
      <c r="D29">
        <v>18</v>
      </c>
    </row>
    <row r="30" spans="1:8" x14ac:dyDescent="0.25">
      <c r="A30">
        <v>29</v>
      </c>
      <c r="C30" t="s">
        <v>87</v>
      </c>
      <c r="D30">
        <v>31</v>
      </c>
    </row>
    <row r="31" spans="1:8" x14ac:dyDescent="0.25">
      <c r="A31">
        <v>30</v>
      </c>
      <c r="C31" t="s">
        <v>59</v>
      </c>
      <c r="D31">
        <v>3</v>
      </c>
    </row>
    <row r="32" spans="1:8" x14ac:dyDescent="0.25">
      <c r="A32">
        <v>31</v>
      </c>
      <c r="C32" t="s">
        <v>63</v>
      </c>
      <c r="D32">
        <v>7</v>
      </c>
    </row>
    <row r="33" spans="1:4" x14ac:dyDescent="0.25">
      <c r="A33">
        <v>32</v>
      </c>
      <c r="C33" t="s">
        <v>68</v>
      </c>
      <c r="D33">
        <v>12</v>
      </c>
    </row>
    <row r="34" spans="1:4" x14ac:dyDescent="0.25">
      <c r="A34">
        <v>33</v>
      </c>
      <c r="C34" t="s">
        <v>72</v>
      </c>
      <c r="D34">
        <v>16</v>
      </c>
    </row>
  </sheetData>
  <sortState ref="K2:K11">
    <sortCondition ref="K2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Solicitud de datos</vt:lpstr>
      <vt:lpstr>Datos</vt:lpstr>
      <vt:lpstr>'Solicitud de datos'!com</vt:lpstr>
      <vt:lpstr>comarcas</vt:lpstr>
      <vt:lpstr>ejec</vt:lpstr>
      <vt:lpstr>'Solicitud de datos'!EJER</vt:lpstr>
      <vt:lpstr>'Solicitud de datos'!num</vt:lpstr>
      <vt:lpstr>sino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PUYOLES HERNANDEZ</dc:creator>
  <cp:lastModifiedBy>SANTIAGO PUYOLES HERNANDEZ</cp:lastModifiedBy>
  <dcterms:created xsi:type="dcterms:W3CDTF">2024-06-24T11:17:57Z</dcterms:created>
  <dcterms:modified xsi:type="dcterms:W3CDTF">2024-08-02T13:04:08Z</dcterms:modified>
</cp:coreProperties>
</file>