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tables/table1.xml" ContentType="application/vnd.openxmlformats-officedocument.spreadsheetml.table+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tables/table2.xml" ContentType="application/vnd.openxmlformats-officedocument.spreadsheetml.table+xml"/>
  <Override PartName="/xl/charts/chart5.xml" ContentType="application/vnd.openxmlformats-officedocument.drawingml.chart+xml"/>
  <Override PartName="/xl/charts/style1.xml" ContentType="application/vnd.ms-office.chartstyle+xml"/>
  <Override PartName="/xl/charts/colors1.xml" ContentType="application/vnd.ms-office.chartcolorstyle+xml"/>
  <Override PartName="/xl/drawings/drawing6.xml" ContentType="application/vnd.openxmlformats-officedocument.drawingml.chartshapes+xml"/>
  <Override PartName="/xl/drawings/drawing7.xml" ContentType="application/vnd.openxmlformats-officedocument.drawing+xml"/>
  <Override PartName="/xl/tables/table3.xml" ContentType="application/vnd.openxmlformats-officedocument.spreadsheetml.table+xml"/>
  <Override PartName="/xl/charts/chart6.xml" ContentType="application/vnd.openxmlformats-officedocument.drawingml.chart+xml"/>
  <Override PartName="/xl/charts/style2.xml" ContentType="application/vnd.ms-office.chartstyle+xml"/>
  <Override PartName="/xl/charts/colors2.xml" ContentType="application/vnd.ms-office.chartcolorstyle+xml"/>
  <Override PartName="/xl/drawings/drawing8.xml" ContentType="application/vnd.openxmlformats-officedocument.drawing+xml"/>
  <Override PartName="/xl/tables/table4.xml" ContentType="application/vnd.openxmlformats-officedocument.spreadsheetml.table+xml"/>
  <Override PartName="/xl/charts/chart7.xml" ContentType="application/vnd.openxmlformats-officedocument.drawingml.chart+xml"/>
  <Override PartName="/xl/charts/style3.xml" ContentType="application/vnd.ms-office.chartstyle+xml"/>
  <Override PartName="/xl/charts/colors3.xml" ContentType="application/vnd.ms-office.chartcolorstyle+xml"/>
  <Override PartName="/xl/tables/table5.xml" ContentType="application/vnd.openxmlformats-officedocument.spreadsheetml.table+xml"/>
  <Override PartName="/xl/tables/table6.xml" ContentType="application/vnd.openxmlformats-officedocument.spreadsheetml.table+xml"/>
  <Override PartName="/xl/drawings/drawing9.xml" ContentType="application/vnd.openxmlformats-officedocument.drawing+xml"/>
  <Override PartName="/xl/tables/table7.xml" ContentType="application/vnd.openxmlformats-officedocument.spreadsheetml.table+xml"/>
  <Override PartName="/xl/charts/chart8.xml" ContentType="application/vnd.openxmlformats-officedocument.drawingml.chart+xml"/>
  <Override PartName="/xl/charts/style4.xml" ContentType="application/vnd.ms-office.chartstyle+xml"/>
  <Override PartName="/xl/charts/colors4.xml" ContentType="application/vnd.ms-office.chartcolorstyle+xml"/>
  <Override PartName="/xl/drawings/drawing10.xml" ContentType="application/vnd.openxmlformats-officedocument.drawing+xml"/>
  <Override PartName="/xl/tables/table8.xml" ContentType="application/vnd.openxmlformats-officedocument.spreadsheetml.table+xml"/>
  <Override PartName="/xl/charts/chart9.xml" ContentType="application/vnd.openxmlformats-officedocument.drawingml.chart+xml"/>
  <Override PartName="/xl/charts/style5.xml" ContentType="application/vnd.ms-office.chartstyle+xml"/>
  <Override PartName="/xl/charts/colors5.xml" ContentType="application/vnd.ms-office.chartcolorstyle+xml"/>
  <Override PartName="/xl/drawings/drawing11.xml" ContentType="application/vnd.openxmlformats-officedocument.drawing+xml"/>
  <Override PartName="/xl/tables/table9.xml" ContentType="application/vnd.openxmlformats-officedocument.spreadsheetml.table+xml"/>
  <Override PartName="/xl/charts/chart10.xml" ContentType="application/vnd.openxmlformats-officedocument.drawingml.chart+xml"/>
  <Override PartName="/xl/charts/style6.xml" ContentType="application/vnd.ms-office.chartstyle+xml"/>
  <Override PartName="/xl/charts/colors6.xml" ContentType="application/vnd.ms-office.chartcolorstyle+xml"/>
  <Override PartName="/xl/drawings/drawing12.xml" ContentType="application/vnd.openxmlformats-officedocument.drawing+xml"/>
  <Override PartName="/xl/tables/table10.xml" ContentType="application/vnd.openxmlformats-officedocument.spreadsheetml.table+xml"/>
  <Override PartName="/xl/charts/chart11.xml" ContentType="application/vnd.openxmlformats-officedocument.drawingml.chart+xml"/>
  <Override PartName="/xl/charts/style7.xml" ContentType="application/vnd.ms-office.chartstyle+xml"/>
  <Override PartName="/xl/charts/colors7.xml" ContentType="application/vnd.ms-office.chartcolorstyle+xml"/>
  <Override PartName="/xl/drawings/drawing13.xml" ContentType="application/vnd.openxmlformats-officedocument.drawing+xml"/>
  <Override PartName="/xl/tables/table11.xml" ContentType="application/vnd.openxmlformats-officedocument.spreadsheetml.table+xml"/>
  <Override PartName="/xl/charts/chart12.xml" ContentType="application/vnd.openxmlformats-officedocument.drawingml.chart+xml"/>
  <Override PartName="/xl/charts/style8.xml" ContentType="application/vnd.ms-office.chartstyle+xml"/>
  <Override PartName="/xl/charts/colors8.xml" ContentType="application/vnd.ms-office.chartcolorstyle+xml"/>
  <Override PartName="/xl/drawings/drawing14.xml" ContentType="application/vnd.openxmlformats-officedocument.drawing+xml"/>
  <Override PartName="/xl/tables/table12.xml" ContentType="application/vnd.openxmlformats-officedocument.spreadsheetml.table+xml"/>
  <Override PartName="/xl/charts/chart13.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5.xml" ContentType="application/vnd.openxmlformats-officedocument.drawing+xml"/>
  <Override PartName="/xl/tables/table13.xml" ContentType="application/vnd.openxmlformats-officedocument.spreadsheetml.table+xml"/>
  <Override PartName="/xl/charts/chart14.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6.xml" ContentType="application/vnd.openxmlformats-officedocument.drawing+xml"/>
  <Override PartName="/xl/tables/table14.xml" ContentType="application/vnd.openxmlformats-officedocument.spreadsheetml.table+xml"/>
  <Override PartName="/xl/charts/chart15.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7.xml" ContentType="application/vnd.openxmlformats-officedocument.drawing+xml"/>
  <Override PartName="/xl/tables/table15.xml" ContentType="application/vnd.openxmlformats-officedocument.spreadsheetml.table+xml"/>
  <Override PartName="/xl/charts/chart16.xml" ContentType="application/vnd.openxmlformats-officedocument.drawingml.chart+xml"/>
  <Override PartName="/xl/charts/style12.xml" ContentType="application/vnd.ms-office.chartstyle+xml"/>
  <Override PartName="/xl/charts/colors12.xml" ContentType="application/vnd.ms-office.chartcolorstyle+xml"/>
  <Override PartName="/xl/theme/themeOverride1.xml" ContentType="application/vnd.openxmlformats-officedocument.themeOverrid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xr:revisionPtr revIDLastSave="0" documentId="13_ncr:1_{40E8CF57-F83B-4AC5-9779-5ED25E67C8D5}" xr6:coauthVersionLast="47" xr6:coauthVersionMax="47" xr10:uidLastSave="{00000000-0000-0000-0000-000000000000}"/>
  <bookViews>
    <workbookView xWindow="-28920" yWindow="-120" windowWidth="29040" windowHeight="15990" xr2:uid="{A46C954A-1836-494C-9F85-3A3718319BAF}"/>
  </bookViews>
  <sheets>
    <sheet name="Índice" sheetId="8" r:id="rId1"/>
    <sheet name="Figura 1.3-1" sheetId="1" r:id="rId2"/>
    <sheet name="Figura 1.3-2" sheetId="2" r:id="rId3"/>
    <sheet name="Figura 1.3-3" sheetId="3" r:id="rId4"/>
    <sheet name="Figura 1.3-4" sheetId="4" r:id="rId5"/>
    <sheet name="Figura 1.3-5" sheetId="5" r:id="rId6"/>
    <sheet name="Figura 1.3-6" sheetId="6" r:id="rId7"/>
    <sheet name="Figura 1.3-7" sheetId="7" r:id="rId8"/>
    <sheet name="Tabla 1.3-1" sheetId="9" r:id="rId9"/>
    <sheet name="Tabla 1.3-2" sheetId="10" r:id="rId10"/>
    <sheet name="Figura 1.3-19" sheetId="11" r:id="rId11"/>
    <sheet name="Figura 1.3-20" sheetId="12" r:id="rId12"/>
    <sheet name="Figura 1.3-21" sheetId="13" r:id="rId13"/>
    <sheet name="Figura 1.3-22" sheetId="14" r:id="rId14"/>
    <sheet name="Figura 1.3-23" sheetId="15" r:id="rId15"/>
    <sheet name="Figura 1.3-24" sheetId="16" r:id="rId16"/>
    <sheet name="Figura 1.3-25" sheetId="17" r:id="rId17"/>
    <sheet name="Figura 1.3-26" sheetId="18" r:id="rId18"/>
    <sheet name="Figura 1.3-27" sheetId="19" r:id="rId19"/>
  </sheets>
  <definedNames>
    <definedName name="_Ref214444109" localSheetId="1">'Figura 1.3-1'!$A$2</definedName>
    <definedName name="_Ref214444297" localSheetId="2">'Figura 1.3-2'!$A$2</definedName>
    <definedName name="_Ref214444363" localSheetId="3">'Figura 1.3-3'!$A$2</definedName>
    <definedName name="_Ref214444444" localSheetId="4">'Figura 1.3-4'!$A$2</definedName>
    <definedName name="_Ref214444494" localSheetId="5">'Figura 1.3-5'!$A$2</definedName>
    <definedName name="_Ref214444531" localSheetId="6">'Figura 1.3-6'!$A$2</definedName>
    <definedName name="_Ref214447632" localSheetId="7">'Figura 1.3-7'!$A$2</definedName>
    <definedName name="_Toc214628882" localSheetId="9">'Tabla 1.3-2'!$A$2</definedName>
    <definedName name="_Toc215660567" localSheetId="10">'Figura 1.3-19'!$A$2</definedName>
    <definedName name="_Toc215660568" localSheetId="11">'Figura 1.3-20'!$A$2</definedName>
    <definedName name="_Toc215660569" localSheetId="12">'Figura 1.3-21'!$A$2</definedName>
    <definedName name="_Toc215660570" localSheetId="13">'Figura 1.3-22'!$A$2</definedName>
    <definedName name="_Toc215660575" localSheetId="18">'Figura 1.3-27'!$A$2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19" l="1"/>
  <c r="A1" i="18"/>
  <c r="A1" i="17"/>
  <c r="A1" i="16"/>
  <c r="A1" i="15"/>
  <c r="A1" i="14"/>
  <c r="A1" i="13"/>
  <c r="A1" i="12"/>
  <c r="A1" i="11"/>
  <c r="A1" i="10"/>
  <c r="A1" i="9"/>
  <c r="A1" i="7"/>
  <c r="A1" i="6"/>
  <c r="A1" i="5"/>
  <c r="A1" i="4"/>
  <c r="A1" i="3"/>
  <c r="A1" i="2"/>
  <c r="A1" i="1"/>
  <c r="B6" i="8" l="1"/>
  <c r="A6" i="8"/>
  <c r="B20" i="8"/>
  <c r="B19" i="8"/>
  <c r="B18" i="8"/>
  <c r="B17" i="8"/>
  <c r="B16" i="8"/>
  <c r="B15" i="8"/>
  <c r="B14" i="8"/>
  <c r="B13" i="8"/>
  <c r="B12" i="8"/>
  <c r="B11" i="8"/>
  <c r="B10" i="8" a="1"/>
  <c r="B10" i="8" s="1"/>
  <c r="B9" i="8"/>
  <c r="B8" i="8"/>
  <c r="B7" i="8"/>
  <c r="B5" i="8"/>
  <c r="B4" i="8"/>
  <c r="B3" i="8"/>
  <c r="A20" i="8"/>
  <c r="A19" i="8"/>
  <c r="A18" i="8"/>
  <c r="A17" i="8"/>
  <c r="A16" i="8"/>
  <c r="A15" i="8"/>
  <c r="A14" i="8"/>
  <c r="A13" i="8"/>
  <c r="A12" i="8"/>
  <c r="A11" i="8"/>
  <c r="A10" i="8"/>
  <c r="A9" i="8"/>
  <c r="A8" i="8"/>
  <c r="A7" i="8"/>
  <c r="A5" i="8"/>
  <c r="A4" i="8"/>
  <c r="A3" i="8"/>
  <c r="C6" i="18" l="1"/>
  <c r="C8" i="18"/>
  <c r="C7" i="18"/>
  <c r="C5" i="18"/>
  <c r="C7" i="17"/>
  <c r="C6" i="17"/>
  <c r="C5" i="17"/>
  <c r="C6" i="16"/>
  <c r="C8" i="16"/>
  <c r="C7" i="16"/>
  <c r="C5" i="16"/>
  <c r="C7" i="15"/>
  <c r="C6" i="15"/>
  <c r="C5" i="15"/>
  <c r="C8" i="14"/>
  <c r="C7" i="14"/>
  <c r="C6" i="14"/>
  <c r="C5" i="14"/>
  <c r="C6" i="13"/>
  <c r="C7" i="13"/>
  <c r="C10" i="13"/>
  <c r="C9" i="13"/>
  <c r="C8" i="13"/>
  <c r="C5" i="13"/>
  <c r="C6" i="12"/>
  <c r="C7" i="12"/>
  <c r="C8" i="12"/>
  <c r="C5" i="12"/>
  <c r="C6" i="11"/>
  <c r="C7" i="11"/>
  <c r="C8" i="11"/>
  <c r="C9" i="11"/>
  <c r="C5" i="11"/>
  <c r="B10" i="10"/>
  <c r="C10" i="10"/>
  <c r="H8" i="6" l="1"/>
  <c r="G8" i="6"/>
  <c r="F8" i="6"/>
  <c r="E8" i="6"/>
  <c r="D8" i="6"/>
  <c r="C8" i="6"/>
  <c r="B8"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<sst xmlns="http://schemas.openxmlformats.org/spreadsheetml/2006/main" count="244" uniqueCount="146">
  <si>
    <t>Índice</t>
  </si>
  <si>
    <t>Fuente</t>
  </si>
  <si>
    <t>Figura  1.3‑1: Evolución de las emisiones brutas de GEI (1990-2021).</t>
  </si>
  <si>
    <t>volver índice</t>
  </si>
  <si>
    <t>Fuente: Dirección General de Cambio Climático y Educación Ambiental.</t>
  </si>
  <si>
    <t>Spain sin LULUCF</t>
  </si>
  <si>
    <t>España % sin lulucf</t>
  </si>
  <si>
    <t>LULUCF España</t>
  </si>
  <si>
    <t>Lulucf España % del de 1990</t>
  </si>
  <si>
    <t>Total España</t>
  </si>
  <si>
    <t>España % con LULUCF</t>
  </si>
  <si>
    <t>España. Lulucf % del total</t>
  </si>
  <si>
    <t>Aragón sin LULUCF</t>
  </si>
  <si>
    <t>Aragón con LULUCF</t>
  </si>
  <si>
    <t>Lulucf Aragón % de 1990</t>
  </si>
  <si>
    <t>Aragón. Lulucf % del total</t>
  </si>
  <si>
    <t>Figura 1.3‑2: Emisiones sector Energético y Transporte.</t>
  </si>
  <si>
    <t>Generación de energía</t>
  </si>
  <si>
    <t>Industria</t>
  </si>
  <si>
    <t>Transporte</t>
  </si>
  <si>
    <t>Otros (RCI etc)</t>
  </si>
  <si>
    <t>Agricultura y ganadería</t>
  </si>
  <si>
    <t>Residuos</t>
  </si>
  <si>
    <t>LULUCF</t>
  </si>
  <si>
    <t>Figura  1.3‑3: Principales sectores emisores de GEI en Aragón y en España. Año 2021.</t>
  </si>
  <si>
    <t>(%)</t>
  </si>
  <si>
    <t>Emisiones por sectores (%)</t>
  </si>
  <si>
    <t>España</t>
  </si>
  <si>
    <t>Aragón</t>
  </si>
  <si>
    <t>Ganadería</t>
  </si>
  <si>
    <t>Agricultura</t>
  </si>
  <si>
    <t>Figura  1.3‑4: Emisiones en Aragón del sector regulado y difuso.</t>
  </si>
  <si>
    <t>Fuente: Dirección General de Cambio Climático y Educación Ambiental</t>
  </si>
  <si>
    <t>Aragón  - 2021</t>
  </si>
  <si>
    <t>kt CO2e</t>
  </si>
  <si>
    <t>Total emisiones</t>
  </si>
  <si>
    <t>Sector Regulado</t>
  </si>
  <si>
    <t>Sector Difuso</t>
  </si>
  <si>
    <t>Figura  1.3‑5: Emisiones verificadas de CO2 dentro del RCDE en Aragón – 2022.</t>
  </si>
  <si>
    <t>Columna1</t>
  </si>
  <si>
    <t>Columna2</t>
  </si>
  <si>
    <t>Columna3</t>
  </si>
  <si>
    <t>Columna4</t>
  </si>
  <si>
    <t>Columna5</t>
  </si>
  <si>
    <t>Columna6</t>
  </si>
  <si>
    <t>Columna7</t>
  </si>
  <si>
    <t>Columna8</t>
  </si>
  <si>
    <t>Sectores</t>
  </si>
  <si>
    <t xml:space="preserve">Generación Carbón </t>
  </si>
  <si>
    <t>Papel o cartón</t>
  </si>
  <si>
    <t>Combustión (1.b-1.c)</t>
  </si>
  <si>
    <t>Cemento</t>
  </si>
  <si>
    <t>Cal o calcinación de Magnesita</t>
  </si>
  <si>
    <t>Metales no férreos</t>
  </si>
  <si>
    <t>Generación Ciclo Combinado</t>
  </si>
  <si>
    <t>Vidrio</t>
  </si>
  <si>
    <t>Arrabio o acero</t>
  </si>
  <si>
    <t>Secado o calcinación de yeso</t>
  </si>
  <si>
    <t>Productos cerámicos</t>
  </si>
  <si>
    <t>TOTAL</t>
  </si>
  <si>
    <t>Figura  1.3‑6: Emisiones del sector generación eléctrica en Aragón – RCDE – 2022.</t>
  </si>
  <si>
    <t>Total Generación eléctrica</t>
  </si>
  <si>
    <t>Figura  1.3‑7: Evolución de las emisiones de los distintos sectores RCDE (2021-2022).</t>
  </si>
  <si>
    <t xml:space="preserve">Tabla 1.3‑1: Estudio del número de grupo de visita y participantes en cada grupo, y visitas libres, de la exposición Emergencia Climática, Tiempo de actuar. </t>
  </si>
  <si>
    <t>Fuente: Dirección General de Cambio Climático y Educación ambiental.</t>
  </si>
  <si>
    <t>Nº</t>
  </si>
  <si>
    <t xml:space="preserve">Municipio </t>
  </si>
  <si>
    <t>Nº grupos</t>
  </si>
  <si>
    <t>Participantes en grupo</t>
  </si>
  <si>
    <t>Libre</t>
  </si>
  <si>
    <t>María de Huerva</t>
  </si>
  <si>
    <t>Tarazona</t>
  </si>
  <si>
    <t>Alagón</t>
  </si>
  <si>
    <t>Utebo</t>
  </si>
  <si>
    <t>Calatayud</t>
  </si>
  <si>
    <t>La Almunia</t>
  </si>
  <si>
    <t>Épila</t>
  </si>
  <si>
    <t>Calamocha</t>
  </si>
  <si>
    <t>Fuentes de Ebro</t>
  </si>
  <si>
    <t>Jaca</t>
  </si>
  <si>
    <t>Sabiñánigo</t>
  </si>
  <si>
    <t>Monzón</t>
  </si>
  <si>
    <t>Binéfar</t>
  </si>
  <si>
    <t>Barbastro</t>
  </si>
  <si>
    <t>Huesca</t>
  </si>
  <si>
    <t>Zuera</t>
  </si>
  <si>
    <t>Fraga</t>
  </si>
  <si>
    <t>Alcañiz</t>
  </si>
  <si>
    <t>Andorra</t>
  </si>
  <si>
    <t>Ejea de los Caballeros</t>
  </si>
  <si>
    <t>Caspe</t>
  </si>
  <si>
    <t>Teruel</t>
  </si>
  <si>
    <t>Tabla 1.3‑2: Consultas recibidas por tipología.</t>
  </si>
  <si>
    <t xml:space="preserve">Tipología de asesoramiento de </t>
  </si>
  <si>
    <t xml:space="preserve">Número de consultas </t>
  </si>
  <si>
    <t>%</t>
  </si>
  <si>
    <t>Autoconsumo individual</t>
  </si>
  <si>
    <t>Autoconsumo colectivo</t>
  </si>
  <si>
    <t>Comunidades energéticas</t>
  </si>
  <si>
    <t>Otras (eficiencia energética, movilidad sostenible, energías renovables...)</t>
  </si>
  <si>
    <t>Sin definir</t>
  </si>
  <si>
    <t>Total</t>
  </si>
  <si>
    <t>Figura  1.3‑19: Porcentaje de consultas por tipología general.</t>
  </si>
  <si>
    <t>Número de consultas</t>
  </si>
  <si>
    <t xml:space="preserve">Comunicades energéticas </t>
  </si>
  <si>
    <t>Otras (eficiéncia energética, movilidad sostenible, energías renovables,…)</t>
  </si>
  <si>
    <t>Figura  1.3‑20: Consultas recibidas por tipología de instalación.</t>
  </si>
  <si>
    <t>Sobre cubierta en residencial unifamiliar</t>
  </si>
  <si>
    <t>Sobre cubierta en residencial plurifamiliar</t>
  </si>
  <si>
    <t>Industrial</t>
  </si>
  <si>
    <t>Otros</t>
  </si>
  <si>
    <t>Figura  1.3‑21: Motivo específico de las consultas de autoconsumo individual.</t>
  </si>
  <si>
    <t>Información sobre tecnologías disponibles</t>
  </si>
  <si>
    <t>Dimensionamiento de instalaciones</t>
  </si>
  <si>
    <t>Tramitaciones administrativas</t>
  </si>
  <si>
    <t>Ayudas y subvenciones</t>
  </si>
  <si>
    <t>Marco normativo</t>
  </si>
  <si>
    <t>Marco jurídico</t>
  </si>
  <si>
    <t>Figura  1.3‑22: Consultas recibidas por tipología de instalación.</t>
  </si>
  <si>
    <t>Equipamiento municipal</t>
  </si>
  <si>
    <t>Figura  1.3‑23: Consultas por modalidad de autoconsumo planteada.</t>
  </si>
  <si>
    <t>Sin excedentes</t>
  </si>
  <si>
    <t>Con excedentes acogida a compensación</t>
  </si>
  <si>
    <t>Figura  1.3‑24: Fase de desarrollo de la CE.</t>
  </si>
  <si>
    <t>Pensando en crear una CE</t>
  </si>
  <si>
    <t>Gase de constitución de la CE</t>
  </si>
  <si>
    <t xml:space="preserve">En ejecución </t>
  </si>
  <si>
    <t>En funcionamiento</t>
  </si>
  <si>
    <t>Figura  1.3‑25: Actividades a desarrollar.</t>
  </si>
  <si>
    <t>Generación de energía procedente de energías renovables</t>
  </si>
  <si>
    <t>Promocionar servicios de eficiencia</t>
  </si>
  <si>
    <t>Figura  1.3‑26: Modalidad de proyecto/instalación planteada.</t>
  </si>
  <si>
    <t>Fotovoltaica con ecedentes acogida a compensación</t>
  </si>
  <si>
    <t>Fotovoltaica con exdecentes NO acogida a compensación</t>
  </si>
  <si>
    <t>Otras</t>
  </si>
  <si>
    <t>Figura  1.3‑27: Motivo específico de las consultas de comunidades energéticas.</t>
  </si>
  <si>
    <t>Motivo de consulta</t>
  </si>
  <si>
    <t>nº de consultas</t>
  </si>
  <si>
    <t>Tipología de CE</t>
  </si>
  <si>
    <t>Contitución de una CE</t>
  </si>
  <si>
    <t>Tecnologías disponibles</t>
  </si>
  <si>
    <t>Reparto de energía</t>
  </si>
  <si>
    <t>Reparto de excedentes y coeficiente</t>
  </si>
  <si>
    <t>Posibilidades de conexión (fotovoltaica)</t>
  </si>
  <si>
    <t xml:space="preserve">Tramitaciones administrativas </t>
  </si>
  <si>
    <t xml:space="preserve"> Estado del Medio Ambiente de Aragón Capítulo 1.2: Cambio Climático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</si>
</sst>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43" formatCode="_-* #,##0.00_-;\-* #,##0.00_-;_-* &quot;-&quot;??_-;_-@_-"/>
    <numFmt numFmtId="164" formatCode="_-* #,##0\ _€_-;\-* #,##0\ _€_-;_-* &quot;-&quot;??\ _€_-;_-@_-"/>
  </numFmts>
  <fonts count="12" x14ac:knownFonts="1">
    <font>
      <sz val="11"/>
      <color theme="1"/>
      <name val="Calibri"/>
      <family val="2"/>
      <scheme val="minor"/>
    </font>
    <font>
      <sz val="11"/>
      <color theme="1"/>
      <name val="Segoe UI"/>
      <family val="2"/>
    </font>
    <font>
      <sz val="11"/>
      <color theme="1"/>
      <name val="Segoe UI"/>
      <family val="2"/>
    </font>
    <font>
      <i/>
      <sz val="9"/>
      <color rgb="FF0E2841"/>
      <name val="Segoe UI"/>
      <family val="2"/>
    </font>
    <font>
      <sz val="11"/>
      <color theme="1"/>
      <name val="Calibri"/>
      <family val="2"/>
      <scheme val="minor"/>
    </font>
    <font>
      <u/>
      <sz val="11"/>
      <color theme="0"/>
      <name val="Segoe UI"/>
      <family val="2"/>
    </font>
    <font>
      <u/>
      <sz val="11"/>
      <color theme="10"/>
      <name val="Calibri"/>
      <family val="2"/>
      <scheme val="minor"/>
    </font>
    <font>
      <sz val="11"/>
      <color theme="0"/>
      <name val="Segoe UI"/>
      <family val="2"/>
    </font>
    <font>
      <sz val="11"/>
      <name val="Segoe UI"/>
      <family val="2"/>
    </font>
    <font>
      <u/>
      <sz val="11"/>
      <color theme="10"/>
      <name val="Segoe UI"/>
      <family val="2"/>
    </font>
    <font>
      <sz val="18"/>
      <color theme="3"/>
      <name val="Calibri Light"/>
      <family val="2"/>
      <scheme val="major"/>
    </font>
    <font>
      <sz val="12"/>
      <color theme="3"/>
      <name val="Segoe UI"/>
      <family val="2"/>
    </font>
  </fonts>
  <fills count="5">
    <fill>
      <patternFill patternType="none"/>
    </fill>
    <fill>
      <patternFill patternType="gray125"/>
    </fill>
    <fill>
      <patternFill patternType="solid">
        <fgColor theme="0"/>
        <bgColor indexed="64"/>
      </patternFill>
    </fill>
    <fill>
      <patternFill patternType="solid">
        <fgColor rgb="FF3F7E44"/>
        <bgColor indexed="64"/>
      </patternFill>
    </fill>
    <fill>
      <patternFill patternType="solid">
        <fgColor indexed="9"/>
        <bgColor indexed="64"/>
      </patternFill>
    </fill>
  </fills>
  <borders count="1">
    <border>
      <left/>
      <right/>
      <top/>
      <bottom/>
      <diagonal/>
    </border>
  </borders>
  <cellStyleXfs count="9">
    <xf numFmtId="0" fontId="0" fillId="0" borderId="0"/>
    <xf numFmtId="9" fontId="4" fillId="0" borderId="0" applyFont="0" applyFill="0" applyBorder="0" applyAlignment="0" applyProtection="0"/>
    <xf numFmtId="3" fontId="1" fillId="0" borderId="0">
      <alignment vertical="center"/>
    </xf>
    <xf numFmtId="0" fontId="3" fillId="0" borderId="0">
      <alignment vertical="center"/>
    </xf>
    <xf numFmtId="164" fontId="5" fillId="3" borderId="0">
      <alignment horizontal="center" vertical="center"/>
    </xf>
    <xf numFmtId="0" fontId="6" fillId="0" borderId="0" applyNumberFormat="0" applyFill="0" applyBorder="0" applyAlignment="0" applyProtection="0"/>
    <xf numFmtId="43" fontId="4" fillId="0" borderId="0" applyFont="0" applyFill="0" applyBorder="0" applyAlignment="0" applyProtection="0"/>
    <xf numFmtId="0" fontId="10" fillId="0" borderId="0" applyNumberFormat="0" applyFill="0" applyAlignment="0" applyProtection="0"/>
    <xf numFmtId="0" fontId="11" fillId="0" borderId="0" applyNumberFormat="0" applyFill="0" applyAlignment="0" applyProtection="0"/>
  </cellStyleXfs>
  <cellXfs count="21">
    <xf numFmtId="0" fontId="0" fillId="0" borderId="0" xfId="0"/>
    <xf numFmtId="0" fontId="0" fillId="2" borderId="0" xfId="0" applyFill="1"/>
    <xf numFmtId="0" fontId="3" fillId="0" borderId="0" xfId="0" applyFont="1" applyAlignment="1">
      <alignment vertical="center"/>
    </xf>
    <xf numFmtId="0" fontId="3" fillId="2" borderId="0" xfId="0" applyFont="1" applyFill="1" applyAlignment="1">
      <alignment vertical="center"/>
    </xf>
    <xf numFmtId="0" fontId="2" fillId="2" borderId="0" xfId="0" applyFont="1" applyFill="1"/>
    <xf numFmtId="9" fontId="0" fillId="0" borderId="0" xfId="1" applyFont="1"/>
    <xf numFmtId="164" fontId="5" fillId="3" borderId="0" xfId="4">
      <alignment horizontal="center" vertical="center"/>
    </xf>
    <xf numFmtId="164" fontId="7" fillId="3" borderId="0" xfId="6" applyNumberFormat="1" applyFont="1" applyFill="1"/>
    <xf numFmtId="164" fontId="5" fillId="2" borderId="0" xfId="4" applyFill="1">
      <alignment horizontal="center" vertical="center"/>
    </xf>
    <xf numFmtId="0" fontId="3" fillId="2" borderId="0" xfId="3" applyFill="1">
      <alignment vertical="center"/>
    </xf>
    <xf numFmtId="3" fontId="1" fillId="2" borderId="0" xfId="2" applyFill="1">
      <alignment vertical="center"/>
    </xf>
    <xf numFmtId="164" fontId="8" fillId="2" borderId="0" xfId="6" applyNumberFormat="1" applyFont="1" applyFill="1"/>
    <xf numFmtId="0" fontId="6" fillId="2" borderId="0" xfId="5" applyFill="1"/>
    <xf numFmtId="0" fontId="9" fillId="2" borderId="0" xfId="5" applyFont="1" applyFill="1"/>
    <xf numFmtId="0" fontId="8" fillId="2" borderId="0" xfId="0" applyFont="1" applyFill="1"/>
    <xf numFmtId="164" fontId="6" fillId="2" borderId="0" xfId="5" applyNumberFormat="1" applyFill="1"/>
    <xf numFmtId="0" fontId="1" fillId="2" borderId="0" xfId="0" applyFont="1" applyFill="1"/>
    <xf numFmtId="164" fontId="10" fillId="4" borderId="0" xfId="7" applyNumberFormat="1" applyFill="1"/>
    <xf numFmtId="0" fontId="10" fillId="2" borderId="0" xfId="7" applyFill="1"/>
    <xf numFmtId="0" fontId="11" fillId="0" borderId="0" xfId="8" applyAlignment="1">
      <alignment vertical="center"/>
    </xf>
    <xf numFmtId="0" fontId="3" fillId="2" borderId="0" xfId="3" applyFill="1">
      <alignment vertical="center"/>
    </xf>
  </cellXfs>
  <cellStyles count="9">
    <cellStyle name="EMA" xfId="2" xr:uid="{64555193-E372-4E81-BF03-EDAE5413EDC4}"/>
    <cellStyle name="Encabezado" xfId="3" xr:uid="{CB5333D9-7AA5-4F4C-8154-F3A9F50CBCAF}"/>
    <cellStyle name="Hipervínculo" xfId="5" builtinId="8"/>
    <cellStyle name="Millares" xfId="6" builtinId="3"/>
    <cellStyle name="Normal" xfId="0" builtinId="0"/>
    <cellStyle name="Porcentaje" xfId="1" builtinId="5"/>
    <cellStyle name="Título" xfId="7" builtinId="15" customBuiltin="1"/>
    <cellStyle name="Título 2" xfId="8" builtinId="17" customBuiltin="1"/>
    <cellStyle name="volver" xfId="4" xr:uid="{D985F9D0-49D2-4B29-890C-E2FE39631966}"/>
  </cellStyles>
  <dxfs count="2">
    <dxf>
      <fill>
        <patternFill>
          <bgColor theme="0" tint="-0.14996795556505021"/>
        </patternFill>
      </fill>
    </dxf>
    <dxf>
      <fill>
        <patternFill>
          <bgColor theme="0"/>
        </patternFill>
      </fill>
      <border>
        <left style="thin">
          <color theme="0" tint="-0.499984740745262"/>
        </left>
        <right style="thin">
          <color theme="0" tint="-0.499984740745262"/>
        </right>
        <top style="thin">
          <color theme="0" tint="-0.499984740745262"/>
        </top>
        <bottom style="thin">
          <color theme="0" tint="-0.499984740745262"/>
        </bottom>
        <horizontal style="thin">
          <color theme="0" tint="-0.499984740745262"/>
        </horizontal>
      </border>
    </dxf>
  </dxfs>
  <tableStyles count="1" defaultTableStyle="TableStyleMedium2" defaultPivotStyle="PivotStyleLight16">
    <tableStyle name="Estilo de tabla 1" pivot="0" count="2" xr9:uid="{B10F6E7F-F8A0-467E-924A-7B950193ABD4}">
      <tableStyleElement type="wholeTable" dxfId="1"/>
      <tableStyleElement type="headerRow" dxfId="0"/>
    </tableStyle>
  </tableStyles>
  <colors>
    <mruColors>
      <color rgb="FF3F7E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0.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11.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12.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13.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4.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5.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6.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2.xml"/><Relationship Id="rId1" Type="http://schemas.microsoft.com/office/2011/relationships/chartStyle" Target="style12.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1.xml"/><Relationship Id="rId1" Type="http://schemas.microsoft.com/office/2011/relationships/chartStyle" Target="style1.xml"/></Relationships>
</file>

<file path=xl/charts/_rels/chart6.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7.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8.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9.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ES"/>
              <a:t>Evolución de las emisiones brutas de GEI </a:t>
            </a:r>
          </a:p>
          <a:p>
            <a:pPr>
              <a:defRPr/>
            </a:pPr>
            <a:r>
              <a:rPr lang="es-ES"/>
              <a:t>(1990 - 2021)</a:t>
            </a:r>
          </a:p>
        </c:rich>
      </c:tx>
      <c:overlay val="0"/>
      <c:spPr>
        <a:noFill/>
        <a:ln>
          <a:noFill/>
        </a:ln>
        <a:effectLst/>
      </c:spPr>
    </c:title>
    <c:autoTitleDeleted val="0"/>
    <c:plotArea>
      <c:layout>
        <c:manualLayout>
          <c:layoutTarget val="inner"/>
          <c:xMode val="edge"/>
          <c:yMode val="edge"/>
          <c:x val="5.4341207349081377E-2"/>
          <c:y val="0.22417139547393025"/>
          <c:w val="0.92781102362204737"/>
          <c:h val="0.68509264545786652"/>
        </c:manualLayout>
      </c:layout>
      <c:lineChart>
        <c:grouping val="standard"/>
        <c:varyColors val="0"/>
        <c:ser>
          <c:idx val="0"/>
          <c:order val="0"/>
          <c:tx>
            <c:v>Aragón</c:v>
          </c:tx>
          <c:marker>
            <c:symbol val="none"/>
          </c:marker>
          <c:cat>
            <c:numLit>
              <c:formatCode>General</c:formatCode>
              <c:ptCount val="32"/>
              <c:pt idx="1">
                <c:v>1991</c:v>
              </c:pt>
              <c:pt idx="4">
                <c:v>1994</c:v>
              </c:pt>
              <c:pt idx="7">
                <c:v>1997</c:v>
              </c:pt>
              <c:pt idx="10">
                <c:v>2000</c:v>
              </c:pt>
              <c:pt idx="13">
                <c:v>2003</c:v>
              </c:pt>
              <c:pt idx="16">
                <c:v>2006</c:v>
              </c:pt>
              <c:pt idx="19">
                <c:v>2009</c:v>
              </c:pt>
              <c:pt idx="22">
                <c:v>2012</c:v>
              </c:pt>
              <c:pt idx="25">
                <c:v>2015</c:v>
              </c:pt>
              <c:pt idx="28">
                <c:v>2018</c:v>
              </c:pt>
              <c:pt idx="31">
                <c:v>2021</c:v>
              </c:pt>
            </c:numLit>
          </c:cat>
          <c:val>
            <c:numRef>
              <c:f>'Figura 1.3-1'!$B$15:$AG$15</c:f>
              <c:numCache>
                <c:formatCode>General</c:formatCode>
                <c:ptCount val="32"/>
                <c:pt idx="0">
                  <c:v>100</c:v>
                </c:pt>
                <c:pt idx="1">
                  <c:v>105</c:v>
                </c:pt>
                <c:pt idx="2">
                  <c:v>111</c:v>
                </c:pt>
                <c:pt idx="3">
                  <c:v>110</c:v>
                </c:pt>
                <c:pt idx="4">
                  <c:v>112</c:v>
                </c:pt>
                <c:pt idx="5">
                  <c:v>116</c:v>
                </c:pt>
                <c:pt idx="6">
                  <c:v>108</c:v>
                </c:pt>
                <c:pt idx="7">
                  <c:v>125</c:v>
                </c:pt>
                <c:pt idx="8">
                  <c:v>106</c:v>
                </c:pt>
                <c:pt idx="9">
                  <c:v>114</c:v>
                </c:pt>
                <c:pt idx="10">
                  <c:v>127</c:v>
                </c:pt>
                <c:pt idx="11">
                  <c:v>118</c:v>
                </c:pt>
                <c:pt idx="12">
                  <c:v>133</c:v>
                </c:pt>
                <c:pt idx="13">
                  <c:v>133</c:v>
                </c:pt>
                <c:pt idx="14">
                  <c:v>136</c:v>
                </c:pt>
                <c:pt idx="15">
                  <c:v>142</c:v>
                </c:pt>
                <c:pt idx="16">
                  <c:v>137</c:v>
                </c:pt>
                <c:pt idx="17">
                  <c:v>143</c:v>
                </c:pt>
                <c:pt idx="18">
                  <c:v>136</c:v>
                </c:pt>
                <c:pt idx="19">
                  <c:v>116</c:v>
                </c:pt>
                <c:pt idx="20">
                  <c:v>104</c:v>
                </c:pt>
                <c:pt idx="21">
                  <c:v>124</c:v>
                </c:pt>
                <c:pt idx="22">
                  <c:v>111</c:v>
                </c:pt>
                <c:pt idx="23">
                  <c:v>99</c:v>
                </c:pt>
                <c:pt idx="24">
                  <c:v>107</c:v>
                </c:pt>
                <c:pt idx="25">
                  <c:v>107</c:v>
                </c:pt>
                <c:pt idx="26">
                  <c:v>99</c:v>
                </c:pt>
                <c:pt idx="27">
                  <c:v>110</c:v>
                </c:pt>
                <c:pt idx="28">
                  <c:v>100</c:v>
                </c:pt>
                <c:pt idx="29">
                  <c:v>95</c:v>
                </c:pt>
                <c:pt idx="30">
                  <c:v>82</c:v>
                </c:pt>
                <c:pt idx="31">
                  <c:v>81</c:v>
                </c:pt>
              </c:numCache>
            </c:numRef>
          </c:val>
          <c:smooth val="0"/>
          <c:extLst>
            <c:ext xmlns:c16="http://schemas.microsoft.com/office/drawing/2014/chart" uri="{C3380CC4-5D6E-409C-BE32-E72D297353CC}">
              <c16:uniqueId val="{00000000-3608-43F0-A1C9-095902819C7B}"/>
            </c:ext>
          </c:extLst>
        </c:ser>
        <c:ser>
          <c:idx val="1"/>
          <c:order val="1"/>
          <c:tx>
            <c:v>España</c:v>
          </c:tx>
          <c:marker>
            <c:symbol val="none"/>
          </c:marker>
          <c:cat>
            <c:numLit>
              <c:formatCode>General</c:formatCode>
              <c:ptCount val="32"/>
              <c:pt idx="1">
                <c:v>1991</c:v>
              </c:pt>
              <c:pt idx="4">
                <c:v>1994</c:v>
              </c:pt>
              <c:pt idx="7">
                <c:v>1997</c:v>
              </c:pt>
              <c:pt idx="10">
                <c:v>2000</c:v>
              </c:pt>
              <c:pt idx="13">
                <c:v>2003</c:v>
              </c:pt>
              <c:pt idx="16">
                <c:v>2006</c:v>
              </c:pt>
              <c:pt idx="19">
                <c:v>2009</c:v>
              </c:pt>
              <c:pt idx="22">
                <c:v>2012</c:v>
              </c:pt>
              <c:pt idx="25">
                <c:v>2015</c:v>
              </c:pt>
              <c:pt idx="28">
                <c:v>2018</c:v>
              </c:pt>
              <c:pt idx="31">
                <c:v>2021</c:v>
              </c:pt>
            </c:numLit>
          </c:cat>
          <c:val>
            <c:numRef>
              <c:f>'Figura 1.3-1'!$B$5:$AG$5</c:f>
              <c:numCache>
                <c:formatCode>General</c:formatCode>
                <c:ptCount val="32"/>
                <c:pt idx="0">
                  <c:v>100</c:v>
                </c:pt>
                <c:pt idx="1">
                  <c:v>103</c:v>
                </c:pt>
                <c:pt idx="2">
                  <c:v>106</c:v>
                </c:pt>
                <c:pt idx="3">
                  <c:v>102</c:v>
                </c:pt>
                <c:pt idx="4">
                  <c:v>108</c:v>
                </c:pt>
                <c:pt idx="5">
                  <c:v>114</c:v>
                </c:pt>
                <c:pt idx="6">
                  <c:v>111</c:v>
                </c:pt>
                <c:pt idx="7">
                  <c:v>116</c:v>
                </c:pt>
                <c:pt idx="8">
                  <c:v>119</c:v>
                </c:pt>
                <c:pt idx="9">
                  <c:v>128</c:v>
                </c:pt>
                <c:pt idx="10">
                  <c:v>133</c:v>
                </c:pt>
                <c:pt idx="11">
                  <c:v>133</c:v>
                </c:pt>
                <c:pt idx="12">
                  <c:v>139</c:v>
                </c:pt>
                <c:pt idx="13">
                  <c:v>142</c:v>
                </c:pt>
                <c:pt idx="14">
                  <c:v>147</c:v>
                </c:pt>
                <c:pt idx="15">
                  <c:v>153</c:v>
                </c:pt>
                <c:pt idx="16">
                  <c:v>150</c:v>
                </c:pt>
                <c:pt idx="17">
                  <c:v>154</c:v>
                </c:pt>
                <c:pt idx="18">
                  <c:v>142</c:v>
                </c:pt>
                <c:pt idx="19">
                  <c:v>129</c:v>
                </c:pt>
                <c:pt idx="20">
                  <c:v>123</c:v>
                </c:pt>
                <c:pt idx="21">
                  <c:v>123</c:v>
                </c:pt>
                <c:pt idx="22">
                  <c:v>121</c:v>
                </c:pt>
                <c:pt idx="23">
                  <c:v>111</c:v>
                </c:pt>
                <c:pt idx="24">
                  <c:v>112</c:v>
                </c:pt>
                <c:pt idx="25">
                  <c:v>116</c:v>
                </c:pt>
                <c:pt idx="26">
                  <c:v>112</c:v>
                </c:pt>
                <c:pt idx="27">
                  <c:v>116</c:v>
                </c:pt>
                <c:pt idx="28">
                  <c:v>114</c:v>
                </c:pt>
                <c:pt idx="29">
                  <c:v>108</c:v>
                </c:pt>
                <c:pt idx="30">
                  <c:v>95</c:v>
                </c:pt>
                <c:pt idx="31">
                  <c:v>100</c:v>
                </c:pt>
              </c:numCache>
            </c:numRef>
          </c:val>
          <c:smooth val="0"/>
          <c:extLst>
            <c:ext xmlns:c16="http://schemas.microsoft.com/office/drawing/2014/chart" uri="{C3380CC4-5D6E-409C-BE32-E72D297353CC}">
              <c16:uniqueId val="{00000001-3608-43F0-A1C9-095902819C7B}"/>
            </c:ext>
          </c:extLst>
        </c:ser>
        <c:dLbls>
          <c:showLegendKey val="0"/>
          <c:showVal val="0"/>
          <c:showCatName val="0"/>
          <c:showSerName val="0"/>
          <c:showPercent val="0"/>
          <c:showBubbleSize val="0"/>
        </c:dLbls>
        <c:smooth val="0"/>
        <c:axId val="106090880"/>
        <c:axId val="106092416"/>
      </c:lineChart>
      <c:catAx>
        <c:axId val="1060908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a:lstStyle/>
          <a:p>
            <a:pPr>
              <a:defRPr/>
            </a:pPr>
            <a:endParaRPr lang="es-ES"/>
          </a:p>
        </c:txPr>
        <c:crossAx val="106092416"/>
        <c:crosses val="autoZero"/>
        <c:auto val="1"/>
        <c:lblAlgn val="ctr"/>
        <c:lblOffset val="100"/>
        <c:tickLblSkip val="1"/>
        <c:noMultiLvlLbl val="0"/>
      </c:catAx>
      <c:valAx>
        <c:axId val="106092416"/>
        <c:scaling>
          <c:orientation val="minMax"/>
          <c:min val="70"/>
        </c:scaling>
        <c:delete val="0"/>
        <c:axPos val="l"/>
        <c:majorGridlines>
          <c:spPr>
            <a:ln w="9525" cap="flat" cmpd="sng" algn="ctr">
              <a:solidFill>
                <a:schemeClr val="tx1">
                  <a:lumMod val="15000"/>
                  <a:lumOff val="85000"/>
                </a:schemeClr>
              </a:solidFill>
              <a:round/>
            </a:ln>
            <a:effectLst/>
          </c:spPr>
        </c:majorGridlines>
        <c:numFmt formatCode="0\ \%" sourceLinked="0"/>
        <c:majorTickMark val="none"/>
        <c:minorTickMark val="none"/>
        <c:tickLblPos val="nextTo"/>
        <c:spPr>
          <a:noFill/>
          <a:ln>
            <a:noFill/>
          </a:ln>
          <a:effectLst/>
        </c:spPr>
        <c:txPr>
          <a:bodyPr rot="-60000000" vert="horz"/>
          <a:lstStyle/>
          <a:p>
            <a:pPr>
              <a:defRPr/>
            </a:pPr>
            <a:endParaRPr lang="es-ES"/>
          </a:p>
        </c:txPr>
        <c:crossAx val="106090880"/>
        <c:crosses val="autoZero"/>
        <c:crossBetween val="between"/>
      </c:valAx>
      <c:spPr>
        <a:noFill/>
        <a:ln>
          <a:noFill/>
        </a:ln>
        <a:effectLst/>
      </c:spPr>
    </c:plotArea>
    <c:legend>
      <c:legendPos val="r"/>
      <c:layout>
        <c:manualLayout>
          <c:xMode val="edge"/>
          <c:yMode val="edge"/>
          <c:x val="0.81453318335208091"/>
          <c:y val="0.24859856878234518"/>
          <c:w val="0.14643824521934762"/>
          <c:h val="0.14767004888830959"/>
        </c:manualLayout>
      </c:layout>
      <c:overlay val="0"/>
      <c:spPr>
        <a:solidFill>
          <a:schemeClr val="bg1"/>
        </a:solidFill>
        <a:ln>
          <a:solidFill>
            <a:schemeClr val="tx1"/>
          </a:solidFill>
        </a:ln>
        <a:effectLst/>
      </c:spPr>
      <c:txPr>
        <a:bodyPr rot="0" vert="horz"/>
        <a:lstStyle/>
        <a:p>
          <a:pPr>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200">
          <a:latin typeface="Segoe UI" panose="020B0502040204020203" pitchFamily="34" charset="0"/>
          <a:cs typeface="Segoe UI" panose="020B0502040204020203" pitchFamily="34" charset="0"/>
        </a:defRPr>
      </a:pPr>
      <a:endParaRPr lang="es-ES"/>
    </a:p>
  </c:txPr>
  <c:printSettings>
    <c:headerFooter/>
    <c:pageMargins b="0.75000000000000011" l="0.70000000000000007" r="0.70000000000000007" t="0.75000000000000011" header="0.30000000000000004" footer="0.30000000000000004"/>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solidFill>
            <a:schemeClr val="accent6"/>
          </a:solidFill>
          <a:ln w="19050">
            <a:solidFill>
              <a:schemeClr val="lt1"/>
            </a:solidFill>
          </a:ln>
          <a:effectLst/>
        </c:spPr>
        <c:marker>
          <c:symbol val="none"/>
        </c:marker>
      </c:pivotFmt>
      <c:pivotFmt>
        <c:idx val="1"/>
        <c:spPr>
          <a:solidFill>
            <a:schemeClr val="accent6"/>
          </a:solidFill>
          <a:ln w="19050">
            <a:solidFill>
              <a:schemeClr val="lt1"/>
            </a:solidFill>
          </a:ln>
          <a:effectLst/>
        </c:spPr>
        <c:marker>
          <c:symbol val="none"/>
        </c:marker>
      </c:pivotFmt>
      <c:pivotFmt>
        <c:idx val="2"/>
        <c:spPr>
          <a:solidFill>
            <a:schemeClr val="accent6"/>
          </a:solidFill>
          <a:ln w="19050">
            <a:solidFill>
              <a:schemeClr val="lt1"/>
            </a:solidFill>
          </a:ln>
          <a:effectLst/>
        </c:spPr>
      </c:pivotFmt>
      <c:pivotFmt>
        <c:idx val="3"/>
        <c:spPr>
          <a:solidFill>
            <a:schemeClr val="accent6"/>
          </a:solidFill>
          <a:ln w="19050">
            <a:solidFill>
              <a:schemeClr val="lt1"/>
            </a:solidFill>
          </a:ln>
          <a:effectLst/>
        </c:spPr>
      </c:pivotFmt>
      <c:pivotFmt>
        <c:idx val="4"/>
        <c:spPr>
          <a:solidFill>
            <a:schemeClr val="accent6"/>
          </a:solidFill>
          <a:ln w="19050">
            <a:solidFill>
              <a:schemeClr val="lt1"/>
            </a:solidFill>
          </a:ln>
          <a:effectLst/>
        </c:spPr>
      </c:pivotFmt>
      <c:pivotFmt>
        <c:idx val="5"/>
        <c:spPr>
          <a:solidFill>
            <a:schemeClr val="accent6"/>
          </a:solidFill>
          <a:ln w="19050">
            <a:solidFill>
              <a:schemeClr val="lt1"/>
            </a:solidFill>
          </a:ln>
          <a:effectLst/>
        </c:spPr>
      </c:pivotFmt>
      <c:pivotFmt>
        <c:idx val="6"/>
        <c:spPr>
          <a:solidFill>
            <a:schemeClr val="accent6"/>
          </a:solidFill>
          <a:ln w="19050">
            <a:solidFill>
              <a:schemeClr val="lt1"/>
            </a:solidFill>
          </a:ln>
          <a:effectLst/>
        </c:spPr>
      </c:pivotFmt>
      <c:pivotFmt>
        <c:idx val="7"/>
        <c:spPr>
          <a:solidFill>
            <a:schemeClr val="accent6"/>
          </a:solidFill>
          <a:ln w="19050">
            <a:solidFill>
              <a:schemeClr val="lt1"/>
            </a:solidFill>
          </a:ln>
          <a:effectLst/>
        </c:spPr>
        <c:marker>
          <c:symbol val="none"/>
        </c:marker>
      </c:pivotFmt>
      <c:pivotFmt>
        <c:idx val="8"/>
        <c:spPr>
          <a:solidFill>
            <a:schemeClr val="accent6"/>
          </a:solidFill>
          <a:ln w="19050">
            <a:solidFill>
              <a:schemeClr val="lt1"/>
            </a:solidFill>
          </a:ln>
          <a:effectLst/>
        </c:spPr>
      </c:pivotFmt>
      <c:pivotFmt>
        <c:idx val="9"/>
        <c:spPr>
          <a:solidFill>
            <a:schemeClr val="accent6"/>
          </a:solidFill>
          <a:ln w="19050">
            <a:solidFill>
              <a:schemeClr val="lt1"/>
            </a:solidFill>
          </a:ln>
          <a:effectLst/>
        </c:spPr>
      </c:pivotFmt>
      <c:pivotFmt>
        <c:idx val="10"/>
        <c:spPr>
          <a:solidFill>
            <a:schemeClr val="accent6"/>
          </a:solidFill>
          <a:ln w="19050">
            <a:solidFill>
              <a:schemeClr val="lt1"/>
            </a:solidFill>
          </a:ln>
          <a:effectLst/>
        </c:spPr>
      </c:pivotFmt>
      <c:pivotFmt>
        <c:idx val="11"/>
        <c:spPr>
          <a:solidFill>
            <a:schemeClr val="accent6"/>
          </a:solidFill>
          <a:ln w="19050">
            <a:solidFill>
              <a:schemeClr val="lt1"/>
            </a:solidFill>
          </a:ln>
          <a:effectLst/>
        </c:spPr>
      </c:pivotFmt>
      <c:pivotFmt>
        <c:idx val="12"/>
        <c:spPr>
          <a:solidFill>
            <a:schemeClr val="accent6"/>
          </a:solidFill>
          <a:ln w="19050">
            <a:solidFill>
              <a:schemeClr val="lt1"/>
            </a:solidFill>
          </a:ln>
          <a:effectLst/>
        </c:spPr>
      </c:pivotFmt>
    </c:pivotFmts>
    <c:plotArea>
      <c:layout>
        <c:manualLayout>
          <c:layoutTarget val="inner"/>
          <c:xMode val="edge"/>
          <c:yMode val="edge"/>
          <c:x val="0.41971981324915031"/>
          <c:y val="7.9047615426632759E-2"/>
          <c:w val="0.43356453001968503"/>
          <c:h val="0.64312420870133868"/>
        </c:manualLayout>
      </c:layout>
      <c:doughnutChart>
        <c:varyColors val="1"/>
        <c:ser>
          <c:idx val="0"/>
          <c:order val="0"/>
          <c:tx>
            <c:strRef>
              <c:f>'Figura 1.3-21'!$B$4</c:f>
              <c:strCache>
                <c:ptCount val="1"/>
                <c:pt idx="0">
                  <c:v>Número de consultas</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9377-4B59-8019-EF93F17C27AA}"/>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9377-4B59-8019-EF93F17C27AA}"/>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9377-4B59-8019-EF93F17C27AA}"/>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9377-4B59-8019-EF93F17C27AA}"/>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A-9377-4B59-8019-EF93F17C27AA}"/>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9-9377-4B59-8019-EF93F17C27AA}"/>
              </c:ext>
            </c:extLst>
          </c:dPt>
          <c:dLbls>
            <c:dLbl>
              <c:idx val="0"/>
              <c:layout>
                <c:manualLayout>
                  <c:x val="0.16783948986242492"/>
                  <c:y val="-7.2273594598561572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9377-4B59-8019-EF93F17C27AA}"/>
                </c:ext>
              </c:extLst>
            </c:dLbl>
            <c:dLbl>
              <c:idx val="1"/>
              <c:layout>
                <c:manualLayout>
                  <c:x val="0.13464165301484965"/>
                  <c:y val="0.16095283333968988"/>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9377-4B59-8019-EF93F17C27AA}"/>
                </c:ext>
              </c:extLst>
            </c:dLbl>
            <c:dLbl>
              <c:idx val="2"/>
              <c:layout>
                <c:manualLayout>
                  <c:x val="-3.8227765153516884E-2"/>
                  <c:y val="0.17953588033992438"/>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9377-4B59-8019-EF93F17C27AA}"/>
                </c:ext>
              </c:extLst>
            </c:dLbl>
            <c:dLbl>
              <c:idx val="3"/>
              <c:layout>
                <c:manualLayout>
                  <c:x val="-0.21889400921658986"/>
                  <c:y val="6.4381136327055881E-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9377-4B59-8019-EF93F17C27AA}"/>
                </c:ext>
              </c:extLst>
            </c:dLbl>
            <c:dLbl>
              <c:idx val="4"/>
              <c:layout>
                <c:manualLayout>
                  <c:x val="-0.11275167785234899"/>
                  <c:y val="-8.2195802142962002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A-9377-4B59-8019-EF93F17C27AA}"/>
                </c:ext>
              </c:extLst>
            </c:dLbl>
            <c:dLbl>
              <c:idx val="5"/>
              <c:layout>
                <c:manualLayout>
                  <c:x val="-4.2953020134228186E-2"/>
                  <c:y val="-0.10861588140319976"/>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9377-4B59-8019-EF93F17C27A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'Figura 1.3-21'!$A$5:$A$10</c:f>
              <c:strCache>
                <c:ptCount val="6"/>
                <c:pt idx="0">
                  <c:v>Información sobre tecnologías disponibles</c:v>
                </c:pt>
                <c:pt idx="1">
                  <c:v>Dimensionamiento de instalaciones</c:v>
                </c:pt>
                <c:pt idx="2">
                  <c:v>Tramitaciones administrativas</c:v>
                </c:pt>
                <c:pt idx="3">
                  <c:v>Ayudas y subvenciones</c:v>
                </c:pt>
                <c:pt idx="4">
                  <c:v>Marco normativo</c:v>
                </c:pt>
                <c:pt idx="5">
                  <c:v>Marco jurídico</c:v>
                </c:pt>
              </c:strCache>
            </c:strRef>
          </c:cat>
          <c:val>
            <c:numRef>
              <c:f>'Figura 1.3-21'!$B$5:$B$10</c:f>
              <c:numCache>
                <c:formatCode>General</c:formatCode>
                <c:ptCount val="6"/>
                <c:pt idx="0">
                  <c:v>48</c:v>
                </c:pt>
                <c:pt idx="1">
                  <c:v>40</c:v>
                </c:pt>
                <c:pt idx="2">
                  <c:v>41</c:v>
                </c:pt>
                <c:pt idx="3">
                  <c:v>54</c:v>
                </c:pt>
                <c:pt idx="4">
                  <c:v>22</c:v>
                </c:pt>
                <c:pt idx="5">
                  <c:v>18</c:v>
                </c:pt>
              </c:numCache>
            </c:numRef>
          </c:val>
          <c:extLst>
            <c:ext xmlns:c16="http://schemas.microsoft.com/office/drawing/2014/chart" uri="{C3380CC4-5D6E-409C-BE32-E72D297353CC}">
              <c16:uniqueId val="{00000008-9377-4B59-8019-EF93F17C27AA}"/>
            </c:ext>
          </c:extLst>
        </c:ser>
        <c:dLbls>
          <c:showLegendKey val="0"/>
          <c:showVal val="0"/>
          <c:showCatName val="0"/>
          <c:showSerName val="0"/>
          <c:showPercent val="0"/>
          <c:showBubbleSize val="0"/>
          <c:showLeaderLines val="1"/>
        </c:dLbls>
        <c:firstSliceAng val="0"/>
        <c:holeSize val="51"/>
        <c:extLst/>
      </c:doughnutChart>
      <c:spPr>
        <a:noFill/>
        <a:ln>
          <a:noFill/>
        </a:ln>
        <a:effectLst/>
      </c:spPr>
    </c:plotArea>
    <c:legend>
      <c:legendPos val="b"/>
      <c:legendEntry>
        <c:idx val="0"/>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Entry>
      <c:legendEntry>
        <c:idx val="1"/>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Entry>
      <c:legendEntry>
        <c:idx val="2"/>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Entry>
      <c:legendEntry>
        <c:idx val="3"/>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Entry>
      <c:layout>
        <c:manualLayout>
          <c:xMode val="edge"/>
          <c:yMode val="edge"/>
          <c:x val="3.1219686248896303E-2"/>
          <c:y val="0.71390442442883917"/>
          <c:w val="0.40318850076626328"/>
          <c:h val="0.2432866301223575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extLst/>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solidFill>
            <a:schemeClr val="accent6"/>
          </a:solidFill>
          <a:ln w="19050">
            <a:solidFill>
              <a:schemeClr val="lt1"/>
            </a:solidFill>
          </a:ln>
          <a:effectLst/>
        </c:spPr>
        <c:marker>
          <c:symbol val="none"/>
        </c:marker>
      </c:pivotFmt>
      <c:pivotFmt>
        <c:idx val="1"/>
        <c:spPr>
          <a:solidFill>
            <a:schemeClr val="accent6"/>
          </a:solidFill>
          <a:ln w="19050">
            <a:solidFill>
              <a:schemeClr val="lt1"/>
            </a:solidFill>
          </a:ln>
          <a:effectLst/>
        </c:spPr>
        <c:marker>
          <c:symbol val="none"/>
        </c:marker>
      </c:pivotFmt>
      <c:pivotFmt>
        <c:idx val="2"/>
        <c:spPr>
          <a:solidFill>
            <a:schemeClr val="accent6"/>
          </a:solidFill>
          <a:ln w="19050">
            <a:solidFill>
              <a:schemeClr val="lt1"/>
            </a:solidFill>
          </a:ln>
          <a:effectLst/>
        </c:spPr>
      </c:pivotFmt>
      <c:pivotFmt>
        <c:idx val="3"/>
        <c:spPr>
          <a:solidFill>
            <a:schemeClr val="accent6"/>
          </a:solidFill>
          <a:ln w="19050">
            <a:solidFill>
              <a:schemeClr val="lt1"/>
            </a:solidFill>
          </a:ln>
          <a:effectLst/>
        </c:spPr>
      </c:pivotFmt>
      <c:pivotFmt>
        <c:idx val="4"/>
        <c:spPr>
          <a:solidFill>
            <a:schemeClr val="accent6"/>
          </a:solidFill>
          <a:ln w="19050">
            <a:solidFill>
              <a:schemeClr val="lt1"/>
            </a:solidFill>
          </a:ln>
          <a:effectLst/>
        </c:spPr>
      </c:pivotFmt>
      <c:pivotFmt>
        <c:idx val="5"/>
        <c:spPr>
          <a:solidFill>
            <a:schemeClr val="accent6"/>
          </a:solidFill>
          <a:ln w="19050">
            <a:solidFill>
              <a:schemeClr val="lt1"/>
            </a:solidFill>
          </a:ln>
          <a:effectLst/>
        </c:spPr>
      </c:pivotFmt>
      <c:pivotFmt>
        <c:idx val="6"/>
        <c:spPr>
          <a:solidFill>
            <a:schemeClr val="accent6"/>
          </a:solidFill>
          <a:ln w="19050">
            <a:solidFill>
              <a:schemeClr val="lt1"/>
            </a:solidFill>
          </a:ln>
          <a:effectLst/>
        </c:spPr>
      </c:pivotFmt>
      <c:pivotFmt>
        <c:idx val="7"/>
        <c:spPr>
          <a:solidFill>
            <a:schemeClr val="accent6"/>
          </a:solidFill>
          <a:ln w="19050">
            <a:solidFill>
              <a:schemeClr val="lt1"/>
            </a:solidFill>
          </a:ln>
          <a:effectLst/>
        </c:spPr>
        <c:marker>
          <c:symbol val="none"/>
        </c:marker>
      </c:pivotFmt>
      <c:pivotFmt>
        <c:idx val="8"/>
        <c:spPr>
          <a:solidFill>
            <a:schemeClr val="accent6"/>
          </a:solidFill>
          <a:ln w="19050">
            <a:solidFill>
              <a:schemeClr val="lt1"/>
            </a:solidFill>
          </a:ln>
          <a:effectLst/>
        </c:spPr>
      </c:pivotFmt>
      <c:pivotFmt>
        <c:idx val="9"/>
        <c:spPr>
          <a:solidFill>
            <a:schemeClr val="accent6"/>
          </a:solidFill>
          <a:ln w="19050">
            <a:solidFill>
              <a:schemeClr val="lt1"/>
            </a:solidFill>
          </a:ln>
          <a:effectLst/>
        </c:spPr>
      </c:pivotFmt>
      <c:pivotFmt>
        <c:idx val="10"/>
        <c:spPr>
          <a:solidFill>
            <a:schemeClr val="accent6"/>
          </a:solidFill>
          <a:ln w="19050">
            <a:solidFill>
              <a:schemeClr val="lt1"/>
            </a:solidFill>
          </a:ln>
          <a:effectLst/>
        </c:spPr>
      </c:pivotFmt>
      <c:pivotFmt>
        <c:idx val="11"/>
        <c:spPr>
          <a:solidFill>
            <a:schemeClr val="accent6"/>
          </a:solidFill>
          <a:ln w="19050">
            <a:solidFill>
              <a:schemeClr val="lt1"/>
            </a:solidFill>
          </a:ln>
          <a:effectLst/>
        </c:spPr>
      </c:pivotFmt>
      <c:pivotFmt>
        <c:idx val="12"/>
        <c:spPr>
          <a:solidFill>
            <a:schemeClr val="accent6"/>
          </a:solidFill>
          <a:ln w="19050">
            <a:solidFill>
              <a:schemeClr val="lt1"/>
            </a:solidFill>
          </a:ln>
          <a:effectLst/>
        </c:spPr>
      </c:pivotFmt>
    </c:pivotFmts>
    <c:plotArea>
      <c:layout>
        <c:manualLayout>
          <c:layoutTarget val="inner"/>
          <c:xMode val="edge"/>
          <c:yMode val="edge"/>
          <c:x val="0.41971981324915031"/>
          <c:y val="7.9047615426632759E-2"/>
          <c:w val="0.43356453001968503"/>
          <c:h val="0.64312420870133868"/>
        </c:manualLayout>
      </c:layout>
      <c:doughnutChart>
        <c:varyColors val="1"/>
        <c:ser>
          <c:idx val="0"/>
          <c:order val="0"/>
          <c:tx>
            <c:strRef>
              <c:f>'Figura 1.3-22'!$B$4</c:f>
              <c:strCache>
                <c:ptCount val="1"/>
                <c:pt idx="0">
                  <c:v>Número de consultas</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A196-490E-B721-6809F23D13DC}"/>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A196-490E-B721-6809F23D13DC}"/>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A196-490E-B721-6809F23D13DC}"/>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A196-490E-B721-6809F23D13DC}"/>
              </c:ext>
            </c:extLst>
          </c:dPt>
          <c:dLbls>
            <c:dLbl>
              <c:idx val="0"/>
              <c:layout>
                <c:manualLayout>
                  <c:x val="0.12522299142137433"/>
                  <c:y val="0.14789373257008659"/>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A196-490E-B721-6809F23D13DC}"/>
                </c:ext>
              </c:extLst>
            </c:dLbl>
            <c:dLbl>
              <c:idx val="1"/>
              <c:layout>
                <c:manualLayout>
                  <c:x val="-0.20361338054219735"/>
                  <c:y val="5.5272516298738639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A196-490E-B721-6809F23D13DC}"/>
                </c:ext>
              </c:extLst>
            </c:dLbl>
            <c:dLbl>
              <c:idx val="2"/>
              <c:layout>
                <c:manualLayout>
                  <c:x val="-0.18677362645105608"/>
                  <c:y val="-4.9438139915469671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A196-490E-B721-6809F23D13DC}"/>
                </c:ext>
              </c:extLst>
            </c:dLbl>
            <c:dLbl>
              <c:idx val="3"/>
              <c:layout>
                <c:manualLayout>
                  <c:x val="-7.9296658387500149E-2"/>
                  <c:y val="-0.10804887830236544"/>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A196-490E-B721-6809F23D13D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'Figura 1.3-22'!$A$5:$A$8</c:f>
              <c:strCache>
                <c:ptCount val="4"/>
                <c:pt idx="0">
                  <c:v>Sobre cubierta en residencial plurifamiliar</c:v>
                </c:pt>
                <c:pt idx="1">
                  <c:v>Sobre cubierta en residencial unifamiliar</c:v>
                </c:pt>
                <c:pt idx="2">
                  <c:v>Equipamiento municipal</c:v>
                </c:pt>
                <c:pt idx="3">
                  <c:v>Sin definir</c:v>
                </c:pt>
              </c:strCache>
            </c:strRef>
          </c:cat>
          <c:val>
            <c:numRef>
              <c:f>'Figura 1.3-22'!$B$5:$B$8</c:f>
              <c:numCache>
                <c:formatCode>General</c:formatCode>
                <c:ptCount val="4"/>
                <c:pt idx="0">
                  <c:v>9</c:v>
                </c:pt>
                <c:pt idx="1">
                  <c:v>3</c:v>
                </c:pt>
                <c:pt idx="2">
                  <c:v>2</c:v>
                </c:pt>
                <c:pt idx="3">
                  <c:v>2</c:v>
                </c:pt>
              </c:numCache>
            </c:numRef>
          </c:val>
          <c:extLst>
            <c:ext xmlns:c16="http://schemas.microsoft.com/office/drawing/2014/chart" uri="{C3380CC4-5D6E-409C-BE32-E72D297353CC}">
              <c16:uniqueId val="{0000000C-A196-490E-B721-6809F23D13DC}"/>
            </c:ext>
          </c:extLst>
        </c:ser>
        <c:dLbls>
          <c:showLegendKey val="0"/>
          <c:showVal val="0"/>
          <c:showCatName val="0"/>
          <c:showSerName val="0"/>
          <c:showPercent val="0"/>
          <c:showBubbleSize val="0"/>
          <c:showLeaderLines val="1"/>
        </c:dLbls>
        <c:firstSliceAng val="0"/>
        <c:holeSize val="51"/>
        <c:extLst/>
      </c:doughnutChart>
      <c:spPr>
        <a:noFill/>
        <a:ln>
          <a:noFill/>
        </a:ln>
        <a:effectLst/>
      </c:spPr>
    </c:plotArea>
    <c:legend>
      <c:legendPos val="b"/>
      <c:legendEntry>
        <c:idx val="0"/>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Entry>
      <c:legendEntry>
        <c:idx val="1"/>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Entry>
      <c:legendEntry>
        <c:idx val="2"/>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Entry>
      <c:legendEntry>
        <c:idx val="3"/>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Entry>
      <c:layout>
        <c:manualLayout>
          <c:xMode val="edge"/>
          <c:yMode val="edge"/>
          <c:x val="3.1219686248896303E-2"/>
          <c:y val="0.71390442442883917"/>
          <c:w val="0.40318850076626328"/>
          <c:h val="0.2432866301223575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extLst/>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solidFill>
            <a:schemeClr val="accent6"/>
          </a:solidFill>
          <a:ln w="19050">
            <a:solidFill>
              <a:schemeClr val="lt1"/>
            </a:solidFill>
          </a:ln>
          <a:effectLst/>
        </c:spPr>
        <c:marker>
          <c:symbol val="none"/>
        </c:marker>
      </c:pivotFmt>
      <c:pivotFmt>
        <c:idx val="1"/>
        <c:spPr>
          <a:solidFill>
            <a:schemeClr val="accent6"/>
          </a:solidFill>
          <a:ln w="19050">
            <a:solidFill>
              <a:schemeClr val="lt1"/>
            </a:solidFill>
          </a:ln>
          <a:effectLst/>
        </c:spPr>
        <c:marker>
          <c:symbol val="none"/>
        </c:marker>
      </c:pivotFmt>
      <c:pivotFmt>
        <c:idx val="2"/>
        <c:spPr>
          <a:solidFill>
            <a:schemeClr val="accent6"/>
          </a:solidFill>
          <a:ln w="19050">
            <a:solidFill>
              <a:schemeClr val="lt1"/>
            </a:solidFill>
          </a:ln>
          <a:effectLst/>
        </c:spPr>
      </c:pivotFmt>
      <c:pivotFmt>
        <c:idx val="3"/>
        <c:spPr>
          <a:solidFill>
            <a:schemeClr val="accent6"/>
          </a:solidFill>
          <a:ln w="19050">
            <a:solidFill>
              <a:schemeClr val="lt1"/>
            </a:solidFill>
          </a:ln>
          <a:effectLst/>
        </c:spPr>
      </c:pivotFmt>
      <c:pivotFmt>
        <c:idx val="4"/>
        <c:spPr>
          <a:solidFill>
            <a:schemeClr val="accent6"/>
          </a:solidFill>
          <a:ln w="19050">
            <a:solidFill>
              <a:schemeClr val="lt1"/>
            </a:solidFill>
          </a:ln>
          <a:effectLst/>
        </c:spPr>
      </c:pivotFmt>
      <c:pivotFmt>
        <c:idx val="5"/>
        <c:spPr>
          <a:solidFill>
            <a:schemeClr val="accent6"/>
          </a:solidFill>
          <a:ln w="19050">
            <a:solidFill>
              <a:schemeClr val="lt1"/>
            </a:solidFill>
          </a:ln>
          <a:effectLst/>
        </c:spPr>
      </c:pivotFmt>
      <c:pivotFmt>
        <c:idx val="6"/>
        <c:spPr>
          <a:solidFill>
            <a:schemeClr val="accent6"/>
          </a:solidFill>
          <a:ln w="19050">
            <a:solidFill>
              <a:schemeClr val="lt1"/>
            </a:solidFill>
          </a:ln>
          <a:effectLst/>
        </c:spPr>
      </c:pivotFmt>
      <c:pivotFmt>
        <c:idx val="7"/>
        <c:spPr>
          <a:solidFill>
            <a:schemeClr val="accent6"/>
          </a:solidFill>
          <a:ln w="19050">
            <a:solidFill>
              <a:schemeClr val="lt1"/>
            </a:solidFill>
          </a:ln>
          <a:effectLst/>
        </c:spPr>
        <c:marker>
          <c:symbol val="none"/>
        </c:marker>
      </c:pivotFmt>
      <c:pivotFmt>
        <c:idx val="8"/>
        <c:spPr>
          <a:solidFill>
            <a:schemeClr val="accent6"/>
          </a:solidFill>
          <a:ln w="19050">
            <a:solidFill>
              <a:schemeClr val="lt1"/>
            </a:solidFill>
          </a:ln>
          <a:effectLst/>
        </c:spPr>
      </c:pivotFmt>
      <c:pivotFmt>
        <c:idx val="9"/>
        <c:spPr>
          <a:solidFill>
            <a:schemeClr val="accent6"/>
          </a:solidFill>
          <a:ln w="19050">
            <a:solidFill>
              <a:schemeClr val="lt1"/>
            </a:solidFill>
          </a:ln>
          <a:effectLst/>
        </c:spPr>
      </c:pivotFmt>
      <c:pivotFmt>
        <c:idx val="10"/>
        <c:spPr>
          <a:solidFill>
            <a:schemeClr val="accent6"/>
          </a:solidFill>
          <a:ln w="19050">
            <a:solidFill>
              <a:schemeClr val="lt1"/>
            </a:solidFill>
          </a:ln>
          <a:effectLst/>
        </c:spPr>
      </c:pivotFmt>
      <c:pivotFmt>
        <c:idx val="11"/>
        <c:spPr>
          <a:solidFill>
            <a:schemeClr val="accent6"/>
          </a:solidFill>
          <a:ln w="19050">
            <a:solidFill>
              <a:schemeClr val="lt1"/>
            </a:solidFill>
          </a:ln>
          <a:effectLst/>
        </c:spPr>
      </c:pivotFmt>
      <c:pivotFmt>
        <c:idx val="12"/>
        <c:spPr>
          <a:solidFill>
            <a:schemeClr val="accent6"/>
          </a:solidFill>
          <a:ln w="19050">
            <a:solidFill>
              <a:schemeClr val="lt1"/>
            </a:solidFill>
          </a:ln>
          <a:effectLst/>
        </c:spPr>
      </c:pivotFmt>
    </c:pivotFmts>
    <c:plotArea>
      <c:layout>
        <c:manualLayout>
          <c:layoutTarget val="inner"/>
          <c:xMode val="edge"/>
          <c:yMode val="edge"/>
          <c:x val="0.3348643097465166"/>
          <c:y val="7.9047582724550453E-2"/>
          <c:w val="0.43356453001968503"/>
          <c:h val="0.64312420870133868"/>
        </c:manualLayout>
      </c:layout>
      <c:doughnutChart>
        <c:varyColors val="1"/>
        <c:ser>
          <c:idx val="0"/>
          <c:order val="0"/>
          <c:tx>
            <c:strRef>
              <c:f>'Figura 1.3-23'!$B$4</c:f>
              <c:strCache>
                <c:ptCount val="1"/>
                <c:pt idx="0">
                  <c:v>Número de consultas</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8CA5-4C51-BC53-AFDB7682316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8CA5-4C51-BC53-AFDB76823160}"/>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8CA5-4C51-BC53-AFDB76823160}"/>
              </c:ext>
            </c:extLst>
          </c:dPt>
          <c:dLbls>
            <c:dLbl>
              <c:idx val="0"/>
              <c:layout>
                <c:manualLayout>
                  <c:x val="0.12522299142137433"/>
                  <c:y val="-8.9886980772053454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8CA5-4C51-BC53-AFDB76823160}"/>
                </c:ext>
              </c:extLst>
            </c:dLbl>
            <c:dLbl>
              <c:idx val="1"/>
              <c:layout>
                <c:manualLayout>
                  <c:x val="0.1901226373548944"/>
                  <c:y val="2.8852437038500968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8CA5-4C51-BC53-AFDB76823160}"/>
                </c:ext>
              </c:extLst>
            </c:dLbl>
            <c:dLbl>
              <c:idx val="2"/>
              <c:layout>
                <c:manualLayout>
                  <c:x val="-0.18677362645105608"/>
                  <c:y val="-4.9438139915469671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8CA5-4C51-BC53-AFDB7682316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'Figura 1.3-23'!$A$5:$A$7</c:f>
              <c:strCache>
                <c:ptCount val="3"/>
                <c:pt idx="0">
                  <c:v>Sin excedentes</c:v>
                </c:pt>
                <c:pt idx="1">
                  <c:v>Con excedentes acogida a compensación</c:v>
                </c:pt>
                <c:pt idx="2">
                  <c:v>Sin definir</c:v>
                </c:pt>
              </c:strCache>
            </c:strRef>
          </c:cat>
          <c:val>
            <c:numRef>
              <c:f>'Figura 1.3-23'!$B$5:$B$7</c:f>
              <c:numCache>
                <c:formatCode>General</c:formatCode>
                <c:ptCount val="3"/>
                <c:pt idx="0">
                  <c:v>3</c:v>
                </c:pt>
                <c:pt idx="1">
                  <c:v>2</c:v>
                </c:pt>
                <c:pt idx="2">
                  <c:v>11</c:v>
                </c:pt>
              </c:numCache>
            </c:numRef>
          </c:val>
          <c:extLst>
            <c:ext xmlns:c16="http://schemas.microsoft.com/office/drawing/2014/chart" uri="{C3380CC4-5D6E-409C-BE32-E72D297353CC}">
              <c16:uniqueId val="{00000008-8CA5-4C51-BC53-AFDB76823160}"/>
            </c:ext>
          </c:extLst>
        </c:ser>
        <c:dLbls>
          <c:showLegendKey val="0"/>
          <c:showVal val="0"/>
          <c:showCatName val="0"/>
          <c:showSerName val="0"/>
          <c:showPercent val="0"/>
          <c:showBubbleSize val="0"/>
          <c:showLeaderLines val="1"/>
        </c:dLbls>
        <c:firstSliceAng val="0"/>
        <c:holeSize val="51"/>
        <c:extLst/>
      </c:doughnutChart>
      <c:spPr>
        <a:noFill/>
        <a:ln>
          <a:noFill/>
        </a:ln>
        <a:effectLst/>
      </c:spPr>
    </c:plotArea>
    <c:legend>
      <c:legendPos val="b"/>
      <c:legendEntry>
        <c:idx val="0"/>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Entry>
      <c:legendEntry>
        <c:idx val="1"/>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Entry>
      <c:legendEntry>
        <c:idx val="2"/>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Entry>
      <c:layout>
        <c:manualLayout>
          <c:xMode val="edge"/>
          <c:yMode val="edge"/>
          <c:x val="3.1219686248896303E-2"/>
          <c:y val="0.71390442442883917"/>
          <c:w val="0.40318850076626328"/>
          <c:h val="0.2432866301223575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extLst/>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solidFill>
            <a:schemeClr val="accent6"/>
          </a:solidFill>
          <a:ln w="19050">
            <a:solidFill>
              <a:schemeClr val="lt1"/>
            </a:solidFill>
          </a:ln>
          <a:effectLst/>
        </c:spPr>
        <c:marker>
          <c:symbol val="none"/>
        </c:marker>
      </c:pivotFmt>
      <c:pivotFmt>
        <c:idx val="1"/>
        <c:spPr>
          <a:solidFill>
            <a:schemeClr val="accent6"/>
          </a:solidFill>
          <a:ln w="19050">
            <a:solidFill>
              <a:schemeClr val="lt1"/>
            </a:solidFill>
          </a:ln>
          <a:effectLst/>
        </c:spPr>
        <c:marker>
          <c:symbol val="none"/>
        </c:marker>
      </c:pivotFmt>
      <c:pivotFmt>
        <c:idx val="2"/>
        <c:spPr>
          <a:solidFill>
            <a:schemeClr val="accent6"/>
          </a:solidFill>
          <a:ln w="19050">
            <a:solidFill>
              <a:schemeClr val="lt1"/>
            </a:solidFill>
          </a:ln>
          <a:effectLst/>
        </c:spPr>
      </c:pivotFmt>
      <c:pivotFmt>
        <c:idx val="3"/>
        <c:spPr>
          <a:solidFill>
            <a:schemeClr val="accent6"/>
          </a:solidFill>
          <a:ln w="19050">
            <a:solidFill>
              <a:schemeClr val="lt1"/>
            </a:solidFill>
          </a:ln>
          <a:effectLst/>
        </c:spPr>
      </c:pivotFmt>
      <c:pivotFmt>
        <c:idx val="4"/>
        <c:spPr>
          <a:solidFill>
            <a:schemeClr val="accent6"/>
          </a:solidFill>
          <a:ln w="19050">
            <a:solidFill>
              <a:schemeClr val="lt1"/>
            </a:solidFill>
          </a:ln>
          <a:effectLst/>
        </c:spPr>
      </c:pivotFmt>
      <c:pivotFmt>
        <c:idx val="5"/>
        <c:spPr>
          <a:solidFill>
            <a:schemeClr val="accent6"/>
          </a:solidFill>
          <a:ln w="19050">
            <a:solidFill>
              <a:schemeClr val="lt1"/>
            </a:solidFill>
          </a:ln>
          <a:effectLst/>
        </c:spPr>
      </c:pivotFmt>
      <c:pivotFmt>
        <c:idx val="6"/>
        <c:spPr>
          <a:solidFill>
            <a:schemeClr val="accent6"/>
          </a:solidFill>
          <a:ln w="19050">
            <a:solidFill>
              <a:schemeClr val="lt1"/>
            </a:solidFill>
          </a:ln>
          <a:effectLst/>
        </c:spPr>
      </c:pivotFmt>
      <c:pivotFmt>
        <c:idx val="7"/>
        <c:spPr>
          <a:solidFill>
            <a:schemeClr val="accent6"/>
          </a:solidFill>
          <a:ln w="19050">
            <a:solidFill>
              <a:schemeClr val="lt1"/>
            </a:solidFill>
          </a:ln>
          <a:effectLst/>
        </c:spPr>
        <c:marker>
          <c:symbol val="none"/>
        </c:marker>
      </c:pivotFmt>
      <c:pivotFmt>
        <c:idx val="8"/>
        <c:spPr>
          <a:solidFill>
            <a:schemeClr val="accent6"/>
          </a:solidFill>
          <a:ln w="19050">
            <a:solidFill>
              <a:schemeClr val="lt1"/>
            </a:solidFill>
          </a:ln>
          <a:effectLst/>
        </c:spPr>
      </c:pivotFmt>
      <c:pivotFmt>
        <c:idx val="9"/>
        <c:spPr>
          <a:solidFill>
            <a:schemeClr val="accent6"/>
          </a:solidFill>
          <a:ln w="19050">
            <a:solidFill>
              <a:schemeClr val="lt1"/>
            </a:solidFill>
          </a:ln>
          <a:effectLst/>
        </c:spPr>
      </c:pivotFmt>
      <c:pivotFmt>
        <c:idx val="10"/>
        <c:spPr>
          <a:solidFill>
            <a:schemeClr val="accent6"/>
          </a:solidFill>
          <a:ln w="19050">
            <a:solidFill>
              <a:schemeClr val="lt1"/>
            </a:solidFill>
          </a:ln>
          <a:effectLst/>
        </c:spPr>
      </c:pivotFmt>
      <c:pivotFmt>
        <c:idx val="11"/>
        <c:spPr>
          <a:solidFill>
            <a:schemeClr val="accent6"/>
          </a:solidFill>
          <a:ln w="19050">
            <a:solidFill>
              <a:schemeClr val="lt1"/>
            </a:solidFill>
          </a:ln>
          <a:effectLst/>
        </c:spPr>
      </c:pivotFmt>
      <c:pivotFmt>
        <c:idx val="12"/>
        <c:spPr>
          <a:solidFill>
            <a:schemeClr val="accent6"/>
          </a:solidFill>
          <a:ln w="19050">
            <a:solidFill>
              <a:schemeClr val="lt1"/>
            </a:solidFill>
          </a:ln>
          <a:effectLst/>
        </c:spPr>
      </c:pivotFmt>
    </c:pivotFmts>
    <c:plotArea>
      <c:layout>
        <c:manualLayout>
          <c:layoutTarget val="inner"/>
          <c:xMode val="edge"/>
          <c:yMode val="edge"/>
          <c:x val="0.35918110236220474"/>
          <c:y val="0.11427435507153416"/>
          <c:w val="0.43356453001968503"/>
          <c:h val="0.64312420870133868"/>
        </c:manualLayout>
      </c:layout>
      <c:doughnutChart>
        <c:varyColors val="1"/>
        <c:ser>
          <c:idx val="0"/>
          <c:order val="0"/>
          <c:tx>
            <c:strRef>
              <c:f>'Figura 1.3-24'!$B$4</c:f>
              <c:strCache>
                <c:ptCount val="1"/>
                <c:pt idx="0">
                  <c:v>Número de consultas</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8589-4AF9-820E-1CC4E79035F5}"/>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8589-4AF9-820E-1CC4E79035F5}"/>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8589-4AF9-820E-1CC4E79035F5}"/>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8589-4AF9-820E-1CC4E79035F5}"/>
              </c:ext>
            </c:extLst>
          </c:dPt>
          <c:dLbls>
            <c:dLbl>
              <c:idx val="0"/>
              <c:layout>
                <c:manualLayout>
                  <c:x val="0.18607310327819762"/>
                  <c:y val="-1.8200499045941583E-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8589-4AF9-820E-1CC4E79035F5}"/>
                </c:ext>
              </c:extLst>
            </c:dLbl>
            <c:dLbl>
              <c:idx val="1"/>
              <c:layout>
                <c:manualLayout>
                  <c:x val="-0.20719279888671635"/>
                  <c:y val="2.0045743951755041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8589-4AF9-820E-1CC4E79035F5}"/>
                </c:ext>
              </c:extLst>
            </c:dLbl>
            <c:dLbl>
              <c:idx val="2"/>
              <c:layout>
                <c:manualLayout>
                  <c:x val="-0.18677362645105608"/>
                  <c:y val="-4.9438139915469671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8589-4AF9-820E-1CC4E79035F5}"/>
                </c:ext>
              </c:extLst>
            </c:dLbl>
            <c:dLbl>
              <c:idx val="3"/>
              <c:layout>
                <c:manualLayout>
                  <c:x val="-6.9798657718120799E-2"/>
                  <c:y val="-0.13503596066343754"/>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8589-4AF9-820E-1CC4E79035F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'Figura 1.3-24'!$A$5:$A$8</c:f>
              <c:strCache>
                <c:ptCount val="4"/>
                <c:pt idx="0">
                  <c:v>Pensando en crear una CE</c:v>
                </c:pt>
                <c:pt idx="1">
                  <c:v>Gase de constitución de la CE</c:v>
                </c:pt>
                <c:pt idx="2">
                  <c:v>En ejecución </c:v>
                </c:pt>
                <c:pt idx="3">
                  <c:v>En funcionamiento</c:v>
                </c:pt>
              </c:strCache>
            </c:strRef>
          </c:cat>
          <c:val>
            <c:numRef>
              <c:f>'Figura 1.3-24'!$B$5:$B$8</c:f>
              <c:numCache>
                <c:formatCode>General</c:formatCode>
                <c:ptCount val="4"/>
                <c:pt idx="0">
                  <c:v>10</c:v>
                </c:pt>
                <c:pt idx="1">
                  <c:v>2</c:v>
                </c:pt>
                <c:pt idx="2">
                  <c:v>1</c:v>
                </c:pt>
                <c:pt idx="3">
                  <c:v>1</c:v>
                </c:pt>
              </c:numCache>
            </c:numRef>
          </c:val>
          <c:extLst>
            <c:ext xmlns:c16="http://schemas.microsoft.com/office/drawing/2014/chart" uri="{C3380CC4-5D6E-409C-BE32-E72D297353CC}">
              <c16:uniqueId val="{00000006-8589-4AF9-820E-1CC4E79035F5}"/>
            </c:ext>
          </c:extLst>
        </c:ser>
        <c:dLbls>
          <c:showLegendKey val="0"/>
          <c:showVal val="0"/>
          <c:showCatName val="0"/>
          <c:showSerName val="0"/>
          <c:showPercent val="0"/>
          <c:showBubbleSize val="0"/>
          <c:showLeaderLines val="1"/>
        </c:dLbls>
        <c:firstSliceAng val="0"/>
        <c:holeSize val="51"/>
        <c:extLst/>
      </c:doughnutChart>
      <c:spPr>
        <a:noFill/>
        <a:ln>
          <a:noFill/>
        </a:ln>
        <a:effectLst/>
      </c:spPr>
    </c:plotArea>
    <c:legend>
      <c:legendPos val="b"/>
      <c:legendEntry>
        <c:idx val="0"/>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Entry>
      <c:legendEntry>
        <c:idx val="1"/>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Entry>
      <c:legendEntry>
        <c:idx val="2"/>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Entry>
      <c:layout>
        <c:manualLayout>
          <c:xMode val="edge"/>
          <c:yMode val="edge"/>
          <c:x val="3.1219686248896303E-2"/>
          <c:y val="0.71390442442883917"/>
          <c:w val="0.40318850076626328"/>
          <c:h val="0.2432866301223575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extLst/>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solidFill>
            <a:schemeClr val="accent6"/>
          </a:solidFill>
          <a:ln w="19050">
            <a:solidFill>
              <a:schemeClr val="lt1"/>
            </a:solidFill>
          </a:ln>
          <a:effectLst/>
        </c:spPr>
        <c:marker>
          <c:symbol val="none"/>
        </c:marker>
      </c:pivotFmt>
      <c:pivotFmt>
        <c:idx val="1"/>
        <c:spPr>
          <a:solidFill>
            <a:schemeClr val="accent6"/>
          </a:solidFill>
          <a:ln w="19050">
            <a:solidFill>
              <a:schemeClr val="lt1"/>
            </a:solidFill>
          </a:ln>
          <a:effectLst/>
        </c:spPr>
        <c:marker>
          <c:symbol val="none"/>
        </c:marker>
      </c:pivotFmt>
      <c:pivotFmt>
        <c:idx val="2"/>
        <c:spPr>
          <a:solidFill>
            <a:schemeClr val="accent6"/>
          </a:solidFill>
          <a:ln w="19050">
            <a:solidFill>
              <a:schemeClr val="lt1"/>
            </a:solidFill>
          </a:ln>
          <a:effectLst/>
        </c:spPr>
      </c:pivotFmt>
      <c:pivotFmt>
        <c:idx val="3"/>
        <c:spPr>
          <a:solidFill>
            <a:schemeClr val="accent6"/>
          </a:solidFill>
          <a:ln w="19050">
            <a:solidFill>
              <a:schemeClr val="lt1"/>
            </a:solidFill>
          </a:ln>
          <a:effectLst/>
        </c:spPr>
      </c:pivotFmt>
      <c:pivotFmt>
        <c:idx val="4"/>
        <c:spPr>
          <a:solidFill>
            <a:schemeClr val="accent6"/>
          </a:solidFill>
          <a:ln w="19050">
            <a:solidFill>
              <a:schemeClr val="lt1"/>
            </a:solidFill>
          </a:ln>
          <a:effectLst/>
        </c:spPr>
      </c:pivotFmt>
      <c:pivotFmt>
        <c:idx val="5"/>
        <c:spPr>
          <a:solidFill>
            <a:schemeClr val="accent6"/>
          </a:solidFill>
          <a:ln w="19050">
            <a:solidFill>
              <a:schemeClr val="lt1"/>
            </a:solidFill>
          </a:ln>
          <a:effectLst/>
        </c:spPr>
      </c:pivotFmt>
      <c:pivotFmt>
        <c:idx val="6"/>
        <c:spPr>
          <a:solidFill>
            <a:schemeClr val="accent6"/>
          </a:solidFill>
          <a:ln w="19050">
            <a:solidFill>
              <a:schemeClr val="lt1"/>
            </a:solidFill>
          </a:ln>
          <a:effectLst/>
        </c:spPr>
      </c:pivotFmt>
      <c:pivotFmt>
        <c:idx val="7"/>
        <c:spPr>
          <a:solidFill>
            <a:schemeClr val="accent6"/>
          </a:solidFill>
          <a:ln w="19050">
            <a:solidFill>
              <a:schemeClr val="lt1"/>
            </a:solidFill>
          </a:ln>
          <a:effectLst/>
        </c:spPr>
        <c:marker>
          <c:symbol val="none"/>
        </c:marker>
      </c:pivotFmt>
      <c:pivotFmt>
        <c:idx val="8"/>
        <c:spPr>
          <a:solidFill>
            <a:schemeClr val="accent6"/>
          </a:solidFill>
          <a:ln w="19050">
            <a:solidFill>
              <a:schemeClr val="lt1"/>
            </a:solidFill>
          </a:ln>
          <a:effectLst/>
        </c:spPr>
      </c:pivotFmt>
      <c:pivotFmt>
        <c:idx val="9"/>
        <c:spPr>
          <a:solidFill>
            <a:schemeClr val="accent6"/>
          </a:solidFill>
          <a:ln w="19050">
            <a:solidFill>
              <a:schemeClr val="lt1"/>
            </a:solidFill>
          </a:ln>
          <a:effectLst/>
        </c:spPr>
      </c:pivotFmt>
      <c:pivotFmt>
        <c:idx val="10"/>
        <c:spPr>
          <a:solidFill>
            <a:schemeClr val="accent6"/>
          </a:solidFill>
          <a:ln w="19050">
            <a:solidFill>
              <a:schemeClr val="lt1"/>
            </a:solidFill>
          </a:ln>
          <a:effectLst/>
        </c:spPr>
      </c:pivotFmt>
      <c:pivotFmt>
        <c:idx val="11"/>
        <c:spPr>
          <a:solidFill>
            <a:schemeClr val="accent6"/>
          </a:solidFill>
          <a:ln w="19050">
            <a:solidFill>
              <a:schemeClr val="lt1"/>
            </a:solidFill>
          </a:ln>
          <a:effectLst/>
        </c:spPr>
      </c:pivotFmt>
      <c:pivotFmt>
        <c:idx val="12"/>
        <c:spPr>
          <a:solidFill>
            <a:schemeClr val="accent6"/>
          </a:solidFill>
          <a:ln w="19050">
            <a:solidFill>
              <a:schemeClr val="lt1"/>
            </a:solidFill>
          </a:ln>
          <a:effectLst/>
        </c:spPr>
      </c:pivotFmt>
    </c:pivotFmts>
    <c:plotArea>
      <c:layout>
        <c:manualLayout>
          <c:layoutTarget val="inner"/>
          <c:xMode val="edge"/>
          <c:yMode val="edge"/>
          <c:x val="0.35918110236220474"/>
          <c:y val="0.11427435507153416"/>
          <c:w val="0.43356453001968503"/>
          <c:h val="0.64312420870133868"/>
        </c:manualLayout>
      </c:layout>
      <c:doughnutChart>
        <c:varyColors val="1"/>
        <c:ser>
          <c:idx val="0"/>
          <c:order val="0"/>
          <c:tx>
            <c:strRef>
              <c:f>'Figura 1.3-25'!$B$4</c:f>
              <c:strCache>
                <c:ptCount val="1"/>
                <c:pt idx="0">
                  <c:v>Número de consultas</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BEF6-45F9-9480-3E8D14E80031}"/>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BEF6-45F9-9480-3E8D14E80031}"/>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BEF6-45F9-9480-3E8D14E80031}"/>
              </c:ext>
            </c:extLst>
          </c:dPt>
          <c:dLbls>
            <c:dLbl>
              <c:idx val="0"/>
              <c:layout>
                <c:manualLayout>
                  <c:x val="0.18607310327819762"/>
                  <c:y val="-1.8200499045941583E-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BEF6-45F9-9480-3E8D14E80031}"/>
                </c:ext>
              </c:extLst>
            </c:dLbl>
            <c:dLbl>
              <c:idx val="1"/>
              <c:layout>
                <c:manualLayout>
                  <c:x val="-0.20719279888671635"/>
                  <c:y val="2.0045743951755041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BEF6-45F9-9480-3E8D14E80031}"/>
                </c:ext>
              </c:extLst>
            </c:dLbl>
            <c:dLbl>
              <c:idx val="2"/>
              <c:layout>
                <c:manualLayout>
                  <c:x val="-0.18677362645105608"/>
                  <c:y val="-4.9438139915469671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BEF6-45F9-9480-3E8D14E8003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'Figura 1.3-25'!$A$5:$A$7</c:f>
              <c:strCache>
                <c:ptCount val="3"/>
                <c:pt idx="0">
                  <c:v>Generación de energía procedente de energías renovables</c:v>
                </c:pt>
                <c:pt idx="1">
                  <c:v>Promocionar servicios de eficiencia</c:v>
                </c:pt>
                <c:pt idx="2">
                  <c:v>Otros</c:v>
                </c:pt>
              </c:strCache>
            </c:strRef>
          </c:cat>
          <c:val>
            <c:numRef>
              <c:f>'Figura 1.3-25'!$B$5:$B$7</c:f>
              <c:numCache>
                <c:formatCode>General</c:formatCode>
                <c:ptCount val="3"/>
                <c:pt idx="0">
                  <c:v>12</c:v>
                </c:pt>
                <c:pt idx="1">
                  <c:v>2</c:v>
                </c:pt>
                <c:pt idx="2">
                  <c:v>1</c:v>
                </c:pt>
              </c:numCache>
            </c:numRef>
          </c:val>
          <c:extLst>
            <c:ext xmlns:c16="http://schemas.microsoft.com/office/drawing/2014/chart" uri="{C3380CC4-5D6E-409C-BE32-E72D297353CC}">
              <c16:uniqueId val="{00000008-BEF6-45F9-9480-3E8D14E80031}"/>
            </c:ext>
          </c:extLst>
        </c:ser>
        <c:dLbls>
          <c:showLegendKey val="0"/>
          <c:showVal val="0"/>
          <c:showCatName val="0"/>
          <c:showSerName val="0"/>
          <c:showPercent val="0"/>
          <c:showBubbleSize val="0"/>
          <c:showLeaderLines val="1"/>
        </c:dLbls>
        <c:firstSliceAng val="0"/>
        <c:holeSize val="51"/>
        <c:extLst/>
      </c:doughnutChart>
      <c:spPr>
        <a:noFill/>
        <a:ln>
          <a:noFill/>
        </a:ln>
        <a:effectLst/>
      </c:spPr>
    </c:plotArea>
    <c:legend>
      <c:legendPos val="b"/>
      <c:legendEntry>
        <c:idx val="0"/>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Entry>
      <c:legendEntry>
        <c:idx val="1"/>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Entry>
      <c:legendEntry>
        <c:idx val="2"/>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Entry>
      <c:layout>
        <c:manualLayout>
          <c:xMode val="edge"/>
          <c:yMode val="edge"/>
          <c:x val="3.1219686248896303E-2"/>
          <c:y val="0.71390442442883917"/>
          <c:w val="0.40318850076626328"/>
          <c:h val="0.2432866301223575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extLst/>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solidFill>
            <a:schemeClr val="accent6"/>
          </a:solidFill>
          <a:ln w="19050">
            <a:solidFill>
              <a:schemeClr val="lt1"/>
            </a:solidFill>
          </a:ln>
          <a:effectLst/>
        </c:spPr>
        <c:marker>
          <c:symbol val="none"/>
        </c:marker>
      </c:pivotFmt>
      <c:pivotFmt>
        <c:idx val="1"/>
        <c:spPr>
          <a:solidFill>
            <a:schemeClr val="accent6"/>
          </a:solidFill>
          <a:ln w="19050">
            <a:solidFill>
              <a:schemeClr val="lt1"/>
            </a:solidFill>
          </a:ln>
          <a:effectLst/>
        </c:spPr>
        <c:marker>
          <c:symbol val="none"/>
        </c:marker>
      </c:pivotFmt>
      <c:pivotFmt>
        <c:idx val="2"/>
        <c:spPr>
          <a:solidFill>
            <a:schemeClr val="accent6"/>
          </a:solidFill>
          <a:ln w="19050">
            <a:solidFill>
              <a:schemeClr val="lt1"/>
            </a:solidFill>
          </a:ln>
          <a:effectLst/>
        </c:spPr>
      </c:pivotFmt>
      <c:pivotFmt>
        <c:idx val="3"/>
        <c:spPr>
          <a:solidFill>
            <a:schemeClr val="accent6"/>
          </a:solidFill>
          <a:ln w="19050">
            <a:solidFill>
              <a:schemeClr val="lt1"/>
            </a:solidFill>
          </a:ln>
          <a:effectLst/>
        </c:spPr>
      </c:pivotFmt>
      <c:pivotFmt>
        <c:idx val="4"/>
        <c:spPr>
          <a:solidFill>
            <a:schemeClr val="accent6"/>
          </a:solidFill>
          <a:ln w="19050">
            <a:solidFill>
              <a:schemeClr val="lt1"/>
            </a:solidFill>
          </a:ln>
          <a:effectLst/>
        </c:spPr>
      </c:pivotFmt>
      <c:pivotFmt>
        <c:idx val="5"/>
        <c:spPr>
          <a:solidFill>
            <a:schemeClr val="accent6"/>
          </a:solidFill>
          <a:ln w="19050">
            <a:solidFill>
              <a:schemeClr val="lt1"/>
            </a:solidFill>
          </a:ln>
          <a:effectLst/>
        </c:spPr>
      </c:pivotFmt>
      <c:pivotFmt>
        <c:idx val="6"/>
        <c:spPr>
          <a:solidFill>
            <a:schemeClr val="accent6"/>
          </a:solidFill>
          <a:ln w="19050">
            <a:solidFill>
              <a:schemeClr val="lt1"/>
            </a:solidFill>
          </a:ln>
          <a:effectLst/>
        </c:spPr>
      </c:pivotFmt>
      <c:pivotFmt>
        <c:idx val="7"/>
        <c:spPr>
          <a:solidFill>
            <a:schemeClr val="accent6"/>
          </a:solidFill>
          <a:ln w="19050">
            <a:solidFill>
              <a:schemeClr val="lt1"/>
            </a:solidFill>
          </a:ln>
          <a:effectLst/>
        </c:spPr>
        <c:marker>
          <c:symbol val="none"/>
        </c:marker>
      </c:pivotFmt>
      <c:pivotFmt>
        <c:idx val="8"/>
        <c:spPr>
          <a:solidFill>
            <a:schemeClr val="accent6"/>
          </a:solidFill>
          <a:ln w="19050">
            <a:solidFill>
              <a:schemeClr val="lt1"/>
            </a:solidFill>
          </a:ln>
          <a:effectLst/>
        </c:spPr>
      </c:pivotFmt>
      <c:pivotFmt>
        <c:idx val="9"/>
        <c:spPr>
          <a:solidFill>
            <a:schemeClr val="accent6"/>
          </a:solidFill>
          <a:ln w="19050">
            <a:solidFill>
              <a:schemeClr val="lt1"/>
            </a:solidFill>
          </a:ln>
          <a:effectLst/>
        </c:spPr>
      </c:pivotFmt>
      <c:pivotFmt>
        <c:idx val="10"/>
        <c:spPr>
          <a:solidFill>
            <a:schemeClr val="accent6"/>
          </a:solidFill>
          <a:ln w="19050">
            <a:solidFill>
              <a:schemeClr val="lt1"/>
            </a:solidFill>
          </a:ln>
          <a:effectLst/>
        </c:spPr>
      </c:pivotFmt>
      <c:pivotFmt>
        <c:idx val="11"/>
        <c:spPr>
          <a:solidFill>
            <a:schemeClr val="accent6"/>
          </a:solidFill>
          <a:ln w="19050">
            <a:solidFill>
              <a:schemeClr val="lt1"/>
            </a:solidFill>
          </a:ln>
          <a:effectLst/>
        </c:spPr>
      </c:pivotFmt>
      <c:pivotFmt>
        <c:idx val="12"/>
        <c:spPr>
          <a:solidFill>
            <a:schemeClr val="accent6"/>
          </a:solidFill>
          <a:ln w="19050">
            <a:solidFill>
              <a:schemeClr val="lt1"/>
            </a:solidFill>
          </a:ln>
          <a:effectLst/>
        </c:spPr>
      </c:pivotFmt>
    </c:pivotFmts>
    <c:plotArea>
      <c:layout>
        <c:manualLayout>
          <c:layoutTarget val="inner"/>
          <c:xMode val="edge"/>
          <c:yMode val="edge"/>
          <c:x val="0.35918110236220474"/>
          <c:y val="0.11427435507153416"/>
          <c:w val="0.43356453001968503"/>
          <c:h val="0.64312420870133868"/>
        </c:manualLayout>
      </c:layout>
      <c:doughnutChart>
        <c:varyColors val="1"/>
        <c:ser>
          <c:idx val="0"/>
          <c:order val="0"/>
          <c:tx>
            <c:strRef>
              <c:f>'Figura 1.3-26'!$B$4</c:f>
              <c:strCache>
                <c:ptCount val="1"/>
                <c:pt idx="0">
                  <c:v>Número de consultas</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E628-42DB-984B-66C9ABB0DEC3}"/>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E628-42DB-984B-66C9ABB0DEC3}"/>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E628-42DB-984B-66C9ABB0DEC3}"/>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E628-42DB-984B-66C9ABB0DEC3}"/>
              </c:ext>
            </c:extLst>
          </c:dPt>
          <c:dLbls>
            <c:dLbl>
              <c:idx val="0"/>
              <c:layout>
                <c:manualLayout>
                  <c:x val="0.18607310327819762"/>
                  <c:y val="-1.8200499045941583E-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E628-42DB-984B-66C9ABB0DEC3}"/>
                </c:ext>
              </c:extLst>
            </c:dLbl>
            <c:dLbl>
              <c:idx val="1"/>
              <c:layout>
                <c:manualLayout>
                  <c:x val="0.16148729059874228"/>
                  <c:y val="0.2196641205846625"/>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E628-42DB-984B-66C9ABB0DEC3}"/>
                </c:ext>
              </c:extLst>
            </c:dLbl>
            <c:dLbl>
              <c:idx val="2"/>
              <c:layout>
                <c:manualLayout>
                  <c:x val="-0.18677362645105608"/>
                  <c:y val="-4.9438139915469671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E628-42DB-984B-66C9ABB0DEC3}"/>
                </c:ext>
              </c:extLst>
            </c:dLbl>
            <c:dLbl>
              <c:idx val="3"/>
              <c:layout>
                <c:manualLayout>
                  <c:x val="-6.6219239373601857E-2"/>
                  <c:y val="-0.12916483193894027"/>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E628-42DB-984B-66C9ABB0DEC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'Figura 1.3-26'!$A$5:$A$8</c:f>
              <c:strCache>
                <c:ptCount val="4"/>
                <c:pt idx="0">
                  <c:v>Fotovoltaica con ecedentes acogida a compensación</c:v>
                </c:pt>
                <c:pt idx="1">
                  <c:v>Fotovoltaica con exdecentes NO acogida a compensación</c:v>
                </c:pt>
                <c:pt idx="2">
                  <c:v>Sin definir</c:v>
                </c:pt>
                <c:pt idx="3">
                  <c:v>Otras</c:v>
                </c:pt>
              </c:strCache>
            </c:strRef>
          </c:cat>
          <c:val>
            <c:numRef>
              <c:f>'Figura 1.3-26'!$B$5:$B$8</c:f>
              <c:numCache>
                <c:formatCode>General</c:formatCode>
                <c:ptCount val="4"/>
                <c:pt idx="0">
                  <c:v>7</c:v>
                </c:pt>
                <c:pt idx="1">
                  <c:v>2</c:v>
                </c:pt>
                <c:pt idx="2">
                  <c:v>6</c:v>
                </c:pt>
                <c:pt idx="3">
                  <c:v>1</c:v>
                </c:pt>
              </c:numCache>
            </c:numRef>
          </c:val>
          <c:extLst>
            <c:ext xmlns:c16="http://schemas.microsoft.com/office/drawing/2014/chart" uri="{C3380CC4-5D6E-409C-BE32-E72D297353CC}">
              <c16:uniqueId val="{00000006-E628-42DB-984B-66C9ABB0DEC3}"/>
            </c:ext>
          </c:extLst>
        </c:ser>
        <c:dLbls>
          <c:showLegendKey val="0"/>
          <c:showVal val="0"/>
          <c:showCatName val="0"/>
          <c:showSerName val="0"/>
          <c:showPercent val="0"/>
          <c:showBubbleSize val="0"/>
          <c:showLeaderLines val="1"/>
        </c:dLbls>
        <c:firstSliceAng val="0"/>
        <c:holeSize val="51"/>
        <c:extLst/>
      </c:doughnutChart>
      <c:spPr>
        <a:noFill/>
        <a:ln>
          <a:noFill/>
        </a:ln>
        <a:effectLst/>
      </c:spPr>
    </c:plotArea>
    <c:legend>
      <c:legendPos val="b"/>
      <c:legendEntry>
        <c:idx val="0"/>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Entry>
      <c:legendEntry>
        <c:idx val="1"/>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Entry>
      <c:legendEntry>
        <c:idx val="2"/>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Entry>
      <c:layout>
        <c:manualLayout>
          <c:xMode val="edge"/>
          <c:yMode val="edge"/>
          <c:x val="3.1219686248896303E-2"/>
          <c:y val="0.71390442442883917"/>
          <c:w val="0.40318850076626328"/>
          <c:h val="0.2432866301223575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extLst/>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lrMapOvr bg1="lt1" tx1="dk1" bg2="lt2" tx2="dk2" accent1="accent1" accent2="accent2" accent3="accent3" accent4="accent4" accent5="accent5" accent6="accent6" hlink="hlink" folHlink="folHlink"/>
  <c:chart>
    <c:autoTitleDeleted val="1"/>
    <c:plotArea>
      <c:layout/>
      <c:barChart>
        <c:barDir val="bar"/>
        <c:grouping val="clustered"/>
        <c:varyColors val="0"/>
        <c:ser>
          <c:idx val="0"/>
          <c:order val="0"/>
          <c:tx>
            <c:strRef>
              <c:f>'Figura 1.3-27'!$B$4</c:f>
              <c:strCache>
                <c:ptCount val="1"/>
                <c:pt idx="0">
                  <c:v>nº de consultas</c:v>
                </c:pt>
              </c:strCache>
            </c:strRef>
          </c:tx>
          <c:spPr>
            <a:solidFill>
              <a:srgbClr val="E97132">
                <a:lumMod val="60000"/>
                <a:lumOff val="40000"/>
              </a:srgbClr>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'Figura 1.3-27'!$A$5:$A$16</c:f>
              <c:strCache>
                <c:ptCount val="12"/>
                <c:pt idx="0">
                  <c:v>Otros</c:v>
                </c:pt>
                <c:pt idx="1">
                  <c:v>Tipología de CE</c:v>
                </c:pt>
                <c:pt idx="2">
                  <c:v>Contitución de una CE</c:v>
                </c:pt>
                <c:pt idx="3">
                  <c:v>Marco normativo</c:v>
                </c:pt>
                <c:pt idx="4">
                  <c:v>Marco jurídico</c:v>
                </c:pt>
                <c:pt idx="5">
                  <c:v>Tecnologías disponibles</c:v>
                </c:pt>
                <c:pt idx="6">
                  <c:v>Dimensionamiento de instalaciones</c:v>
                </c:pt>
                <c:pt idx="7">
                  <c:v>Reparto de energía</c:v>
                </c:pt>
                <c:pt idx="8">
                  <c:v>Reparto de excedentes y coeficiente</c:v>
                </c:pt>
                <c:pt idx="9">
                  <c:v>Posibilidades de conexión (fotovoltaica)</c:v>
                </c:pt>
                <c:pt idx="10">
                  <c:v>Tramitaciones administrativas </c:v>
                </c:pt>
                <c:pt idx="11">
                  <c:v>Ayudas y subvenciones</c:v>
                </c:pt>
              </c:strCache>
            </c:strRef>
          </c:cat>
          <c:val>
            <c:numRef>
              <c:f>'Figura 1.3-27'!$B$5:$B$16</c:f>
              <c:numCache>
                <c:formatCode>General</c:formatCode>
                <c:ptCount val="12"/>
                <c:pt idx="0">
                  <c:v>1</c:v>
                </c:pt>
                <c:pt idx="1">
                  <c:v>9</c:v>
                </c:pt>
                <c:pt idx="2">
                  <c:v>8</c:v>
                </c:pt>
                <c:pt idx="3">
                  <c:v>7</c:v>
                </c:pt>
                <c:pt idx="4">
                  <c:v>7</c:v>
                </c:pt>
                <c:pt idx="5">
                  <c:v>8</c:v>
                </c:pt>
                <c:pt idx="6">
                  <c:v>6</c:v>
                </c:pt>
                <c:pt idx="7">
                  <c:v>5</c:v>
                </c:pt>
                <c:pt idx="8">
                  <c:v>7</c:v>
                </c:pt>
                <c:pt idx="9">
                  <c:v>5</c:v>
                </c:pt>
                <c:pt idx="10">
                  <c:v>8</c:v>
                </c:pt>
                <c:pt idx="11">
                  <c:v>9</c:v>
                </c:pt>
              </c:numCache>
            </c:numRef>
          </c:val>
          <c:extLst>
            <c:ext xmlns:c16="http://schemas.microsoft.com/office/drawing/2014/chart" uri="{C3380CC4-5D6E-409C-BE32-E72D297353CC}">
              <c16:uniqueId val="{00000000-AC34-453F-8583-4D3D1D29EC82}"/>
            </c:ext>
          </c:extLst>
        </c:ser>
        <c:dLbls>
          <c:showLegendKey val="0"/>
          <c:showVal val="0"/>
          <c:showCatName val="0"/>
          <c:showSerName val="0"/>
          <c:showPercent val="0"/>
          <c:showBubbleSize val="0"/>
        </c:dLbls>
        <c:gapWidth val="182"/>
        <c:axId val="1452625551"/>
        <c:axId val="1452620975"/>
      </c:barChart>
      <c:catAx>
        <c:axId val="1452625551"/>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s-ES"/>
          </a:p>
        </c:txPr>
        <c:crossAx val="1452620975"/>
        <c:crosses val="autoZero"/>
        <c:auto val="1"/>
        <c:lblAlgn val="ctr"/>
        <c:lblOffset val="100"/>
        <c:noMultiLvlLbl val="0"/>
      </c:catAx>
      <c:valAx>
        <c:axId val="1452620975"/>
        <c:scaling>
          <c:orientation val="minMax"/>
        </c:scaling>
        <c:delete val="1"/>
        <c:axPos val="b"/>
        <c:majorGridlines>
          <c:spPr>
            <a:ln w="9525" cap="flat" cmpd="sng" algn="ctr">
              <a:noFill/>
              <a:round/>
            </a:ln>
            <a:effectLst/>
          </c:spPr>
        </c:majorGridlines>
        <c:numFmt formatCode="General" sourceLinked="1"/>
        <c:majorTickMark val="none"/>
        <c:minorTickMark val="none"/>
        <c:tickLblPos val="nextTo"/>
        <c:crossAx val="1452625551"/>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latin typeface="Segoe UI" panose="020B0502040204020203" pitchFamily="34" charset="0"/>
          <a:cs typeface="Segoe UI" panose="020B0502040204020203" pitchFamily="34" charset="0"/>
        </a:defRPr>
      </a:pPr>
      <a:endParaRPr lang="es-E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'Figura 1.3-2'!$A$5</c:f>
              <c:strCache>
                <c:ptCount val="1"/>
                <c:pt idx="0">
                  <c:v>Generación de energía</c:v>
                </c:pt>
              </c:strCache>
            </c:strRef>
          </c:tx>
          <c:marker>
            <c:symbol val="none"/>
          </c:marker>
          <c:cat>
            <c:numLit>
              <c:formatCode>General</c:formatCode>
              <c:ptCount val="32"/>
              <c:pt idx="1">
                <c:v>1991</c:v>
              </c:pt>
              <c:pt idx="4">
                <c:v>1994</c:v>
              </c:pt>
              <c:pt idx="7">
                <c:v>1997</c:v>
              </c:pt>
              <c:pt idx="10">
                <c:v>2000</c:v>
              </c:pt>
              <c:pt idx="13">
                <c:v>2003</c:v>
              </c:pt>
              <c:pt idx="16">
                <c:v>2006</c:v>
              </c:pt>
              <c:pt idx="19">
                <c:v>2009</c:v>
              </c:pt>
              <c:pt idx="22">
                <c:v>2012</c:v>
              </c:pt>
              <c:pt idx="25">
                <c:v>2015</c:v>
              </c:pt>
              <c:pt idx="28">
                <c:v>2018</c:v>
              </c:pt>
              <c:pt idx="31">
                <c:v>2021</c:v>
              </c:pt>
            </c:numLit>
          </c:cat>
          <c:val>
            <c:numRef>
              <c:f>'Figura 1.3-2'!$B$5:$AG$5</c:f>
              <c:numCache>
                <c:formatCode>General</c:formatCode>
                <c:ptCount val="32"/>
                <c:pt idx="0">
                  <c:v>6903.8274067172961</c:v>
                </c:pt>
                <c:pt idx="1">
                  <c:v>7194.0397831195478</c:v>
                </c:pt>
                <c:pt idx="2">
                  <c:v>7839.183904544534</c:v>
                </c:pt>
                <c:pt idx="3">
                  <c:v>7693.9392033878676</c:v>
                </c:pt>
                <c:pt idx="4">
                  <c:v>7706.5883179043849</c:v>
                </c:pt>
                <c:pt idx="5">
                  <c:v>7942.5570386686686</c:v>
                </c:pt>
                <c:pt idx="6">
                  <c:v>6620.8307243058043</c:v>
                </c:pt>
                <c:pt idx="7">
                  <c:v>8923.5227628988141</c:v>
                </c:pt>
                <c:pt idx="8">
                  <c:v>5723.2769184479539</c:v>
                </c:pt>
                <c:pt idx="9">
                  <c:v>6505.7349055858549</c:v>
                </c:pt>
                <c:pt idx="10">
                  <c:v>7940.7466537599757</c:v>
                </c:pt>
                <c:pt idx="11">
                  <c:v>6030.2549823212403</c:v>
                </c:pt>
                <c:pt idx="12">
                  <c:v>8198.8183651142899</c:v>
                </c:pt>
                <c:pt idx="13">
                  <c:v>7291.55306335567</c:v>
                </c:pt>
                <c:pt idx="14">
                  <c:v>7591.8930825208308</c:v>
                </c:pt>
                <c:pt idx="15">
                  <c:v>8361.0851650089917</c:v>
                </c:pt>
                <c:pt idx="16">
                  <c:v>7980.659506865939</c:v>
                </c:pt>
                <c:pt idx="17">
                  <c:v>8104.841021285064</c:v>
                </c:pt>
                <c:pt idx="18">
                  <c:v>7826.390533802426</c:v>
                </c:pt>
                <c:pt idx="19">
                  <c:v>5427.3350498680747</c:v>
                </c:pt>
                <c:pt idx="20">
                  <c:v>3924.3900291909722</c:v>
                </c:pt>
                <c:pt idx="21">
                  <c:v>6918.4842701068874</c:v>
                </c:pt>
                <c:pt idx="22">
                  <c:v>5451.7790888040472</c:v>
                </c:pt>
                <c:pt idx="23">
                  <c:v>3701.372882678661</c:v>
                </c:pt>
                <c:pt idx="24">
                  <c:v>4901.1119648595431</c:v>
                </c:pt>
                <c:pt idx="25">
                  <c:v>4668.5332146619148</c:v>
                </c:pt>
                <c:pt idx="26">
                  <c:v>3419.8525134812903</c:v>
                </c:pt>
                <c:pt idx="27">
                  <c:v>4813.085282963496</c:v>
                </c:pt>
                <c:pt idx="28">
                  <c:v>3139.5102243192855</c:v>
                </c:pt>
                <c:pt idx="29">
                  <c:v>2435.4756315530512</c:v>
                </c:pt>
                <c:pt idx="30">
                  <c:v>1109.4955979228</c:v>
                </c:pt>
                <c:pt idx="31">
                  <c:v>397.1881553860141</c:v>
                </c:pt>
              </c:numCache>
            </c:numRef>
          </c:val>
          <c:smooth val="0"/>
          <c:extLst>
            <c:ext xmlns:c16="http://schemas.microsoft.com/office/drawing/2014/chart" uri="{C3380CC4-5D6E-409C-BE32-E72D297353CC}">
              <c16:uniqueId val="{00000000-CA18-4E42-BEF4-81AAA24D0CB8}"/>
            </c:ext>
          </c:extLst>
        </c:ser>
        <c:ser>
          <c:idx val="1"/>
          <c:order val="1"/>
          <c:tx>
            <c:strRef>
              <c:f>'Figura 1.3-2'!$A$6</c:f>
              <c:strCache>
                <c:ptCount val="1"/>
                <c:pt idx="0">
                  <c:v>Industria</c:v>
                </c:pt>
              </c:strCache>
            </c:strRef>
          </c:tx>
          <c:marker>
            <c:symbol val="none"/>
          </c:marker>
          <c:cat>
            <c:numLit>
              <c:formatCode>General</c:formatCode>
              <c:ptCount val="32"/>
              <c:pt idx="1">
                <c:v>1991</c:v>
              </c:pt>
              <c:pt idx="4">
                <c:v>1994</c:v>
              </c:pt>
              <c:pt idx="7">
                <c:v>1997</c:v>
              </c:pt>
              <c:pt idx="10">
                <c:v>2000</c:v>
              </c:pt>
              <c:pt idx="13">
                <c:v>2003</c:v>
              </c:pt>
              <c:pt idx="16">
                <c:v>2006</c:v>
              </c:pt>
              <c:pt idx="19">
                <c:v>2009</c:v>
              </c:pt>
              <c:pt idx="22">
                <c:v>2012</c:v>
              </c:pt>
              <c:pt idx="25">
                <c:v>2015</c:v>
              </c:pt>
              <c:pt idx="28">
                <c:v>2018</c:v>
              </c:pt>
              <c:pt idx="31">
                <c:v>2021</c:v>
              </c:pt>
            </c:numLit>
          </c:cat>
          <c:val>
            <c:numRef>
              <c:f>'Figura 1.3-2'!$B$6:$AG$6</c:f>
              <c:numCache>
                <c:formatCode>General</c:formatCode>
                <c:ptCount val="32"/>
                <c:pt idx="0">
                  <c:v>2214.225393631988</c:v>
                </c:pt>
                <c:pt idx="1">
                  <c:v>2413.9005602125681</c:v>
                </c:pt>
                <c:pt idx="2">
                  <c:v>2392.9977222119446</c:v>
                </c:pt>
                <c:pt idx="3">
                  <c:v>2268.433969384706</c:v>
                </c:pt>
                <c:pt idx="4">
                  <c:v>2325.2693685269319</c:v>
                </c:pt>
                <c:pt idx="5">
                  <c:v>2640.5376360788619</c:v>
                </c:pt>
                <c:pt idx="6">
                  <c:v>2494.2057019287245</c:v>
                </c:pt>
                <c:pt idx="7">
                  <c:v>2514.0914860497933</c:v>
                </c:pt>
                <c:pt idx="8">
                  <c:v>2688.0962185437393</c:v>
                </c:pt>
                <c:pt idx="9">
                  <c:v>2841.1637314515319</c:v>
                </c:pt>
                <c:pt idx="10">
                  <c:v>3175.7554705140155</c:v>
                </c:pt>
                <c:pt idx="11">
                  <c:v>3458.4335006612278</c:v>
                </c:pt>
                <c:pt idx="12">
                  <c:v>3702.0016045659636</c:v>
                </c:pt>
                <c:pt idx="13">
                  <c:v>4188.8542636262355</c:v>
                </c:pt>
                <c:pt idx="14">
                  <c:v>4122.1453917227609</c:v>
                </c:pt>
                <c:pt idx="15">
                  <c:v>4214.9003765202533</c:v>
                </c:pt>
                <c:pt idx="16">
                  <c:v>3887.2352939415573</c:v>
                </c:pt>
                <c:pt idx="17">
                  <c:v>4108.7782084752816</c:v>
                </c:pt>
                <c:pt idx="18">
                  <c:v>4127.1856630306638</c:v>
                </c:pt>
                <c:pt idx="19">
                  <c:v>3421.2031070747062</c:v>
                </c:pt>
                <c:pt idx="20">
                  <c:v>3410.0722218887768</c:v>
                </c:pt>
                <c:pt idx="21">
                  <c:v>3531.5897066365415</c:v>
                </c:pt>
                <c:pt idx="22">
                  <c:v>3384.4920177784625</c:v>
                </c:pt>
                <c:pt idx="23">
                  <c:v>3195.5265309712504</c:v>
                </c:pt>
                <c:pt idx="24">
                  <c:v>3005.017987969803</c:v>
                </c:pt>
                <c:pt idx="25">
                  <c:v>2972.3830301862836</c:v>
                </c:pt>
                <c:pt idx="26">
                  <c:v>2972.2017440014229</c:v>
                </c:pt>
                <c:pt idx="27">
                  <c:v>3115.4762963992189</c:v>
                </c:pt>
                <c:pt idx="28">
                  <c:v>2925.1583948081466</c:v>
                </c:pt>
                <c:pt idx="29">
                  <c:v>2975.0571761132419</c:v>
                </c:pt>
                <c:pt idx="30">
                  <c:v>2638.8305808231885</c:v>
                </c:pt>
                <c:pt idx="31">
                  <c:v>2789.7431409581941</c:v>
                </c:pt>
              </c:numCache>
            </c:numRef>
          </c:val>
          <c:smooth val="0"/>
          <c:extLst>
            <c:ext xmlns:c16="http://schemas.microsoft.com/office/drawing/2014/chart" uri="{C3380CC4-5D6E-409C-BE32-E72D297353CC}">
              <c16:uniqueId val="{00000001-CA18-4E42-BEF4-81AAA24D0CB8}"/>
            </c:ext>
          </c:extLst>
        </c:ser>
        <c:ser>
          <c:idx val="2"/>
          <c:order val="2"/>
          <c:tx>
            <c:strRef>
              <c:f>'Figura 1.3-2'!$A$7</c:f>
              <c:strCache>
                <c:ptCount val="1"/>
                <c:pt idx="0">
                  <c:v>Transporte</c:v>
                </c:pt>
              </c:strCache>
            </c:strRef>
          </c:tx>
          <c:marker>
            <c:symbol val="none"/>
          </c:marker>
          <c:cat>
            <c:numLit>
              <c:formatCode>General</c:formatCode>
              <c:ptCount val="32"/>
              <c:pt idx="1">
                <c:v>1991</c:v>
              </c:pt>
              <c:pt idx="4">
                <c:v>1994</c:v>
              </c:pt>
              <c:pt idx="7">
                <c:v>1997</c:v>
              </c:pt>
              <c:pt idx="10">
                <c:v>2000</c:v>
              </c:pt>
              <c:pt idx="13">
                <c:v>2003</c:v>
              </c:pt>
              <c:pt idx="16">
                <c:v>2006</c:v>
              </c:pt>
              <c:pt idx="19">
                <c:v>2009</c:v>
              </c:pt>
              <c:pt idx="22">
                <c:v>2012</c:v>
              </c:pt>
              <c:pt idx="25">
                <c:v>2015</c:v>
              </c:pt>
              <c:pt idx="28">
                <c:v>2018</c:v>
              </c:pt>
              <c:pt idx="31">
                <c:v>2021</c:v>
              </c:pt>
            </c:numLit>
          </c:cat>
          <c:val>
            <c:numRef>
              <c:f>'Figura 1.3-2'!$B$7:$AG$7</c:f>
              <c:numCache>
                <c:formatCode>General</c:formatCode>
                <c:ptCount val="32"/>
                <c:pt idx="0">
                  <c:v>1993.5398827764354</c:v>
                </c:pt>
                <c:pt idx="1">
                  <c:v>2124.217709740637</c:v>
                </c:pt>
                <c:pt idx="2">
                  <c:v>2195.6806524257786</c:v>
                </c:pt>
                <c:pt idx="3">
                  <c:v>2333.5346785585884</c:v>
                </c:pt>
                <c:pt idx="4">
                  <c:v>2363.344710158467</c:v>
                </c:pt>
                <c:pt idx="5">
                  <c:v>2430.2774805016934</c:v>
                </c:pt>
                <c:pt idx="6">
                  <c:v>2535.7759338233072</c:v>
                </c:pt>
                <c:pt idx="7">
                  <c:v>2313.6628666218148</c:v>
                </c:pt>
                <c:pt idx="8">
                  <c:v>2544.2802525170137</c:v>
                </c:pt>
                <c:pt idx="9">
                  <c:v>2682.6643037030863</c:v>
                </c:pt>
                <c:pt idx="10">
                  <c:v>2739.3704116841391</c:v>
                </c:pt>
                <c:pt idx="11">
                  <c:v>2730.5832590826826</c:v>
                </c:pt>
                <c:pt idx="12">
                  <c:v>2788.912782241624</c:v>
                </c:pt>
                <c:pt idx="13">
                  <c:v>2950.5041970113889</c:v>
                </c:pt>
                <c:pt idx="14">
                  <c:v>2952.6365424861342</c:v>
                </c:pt>
                <c:pt idx="15">
                  <c:v>3074.9164017741659</c:v>
                </c:pt>
                <c:pt idx="16">
                  <c:v>3218.2610473343261</c:v>
                </c:pt>
                <c:pt idx="17">
                  <c:v>3435.1640940633683</c:v>
                </c:pt>
                <c:pt idx="18">
                  <c:v>3191.7838377173539</c:v>
                </c:pt>
                <c:pt idx="19">
                  <c:v>3066.159655775376</c:v>
                </c:pt>
                <c:pt idx="20">
                  <c:v>2831.4387237088072</c:v>
                </c:pt>
                <c:pt idx="21">
                  <c:v>2729.7296876277237</c:v>
                </c:pt>
                <c:pt idx="22">
                  <c:v>2443.752843572538</c:v>
                </c:pt>
                <c:pt idx="23">
                  <c:v>2501.9809537780257</c:v>
                </c:pt>
                <c:pt idx="24">
                  <c:v>2572.5782182193479</c:v>
                </c:pt>
                <c:pt idx="25">
                  <c:v>2724.9696732634789</c:v>
                </c:pt>
                <c:pt idx="26">
                  <c:v>2768.5745365624653</c:v>
                </c:pt>
                <c:pt idx="27">
                  <c:v>2811.1088555065653</c:v>
                </c:pt>
                <c:pt idx="28">
                  <c:v>2906.7141424168954</c:v>
                </c:pt>
                <c:pt idx="29">
                  <c:v>2964.501054729767</c:v>
                </c:pt>
                <c:pt idx="30">
                  <c:v>2450.5436562667524</c:v>
                </c:pt>
                <c:pt idx="31">
                  <c:v>2898.6779429279136</c:v>
                </c:pt>
              </c:numCache>
            </c:numRef>
          </c:val>
          <c:smooth val="0"/>
          <c:extLst>
            <c:ext xmlns:c16="http://schemas.microsoft.com/office/drawing/2014/chart" uri="{C3380CC4-5D6E-409C-BE32-E72D297353CC}">
              <c16:uniqueId val="{00000002-CA18-4E42-BEF4-81AAA24D0CB8}"/>
            </c:ext>
          </c:extLst>
        </c:ser>
        <c:ser>
          <c:idx val="3"/>
          <c:order val="3"/>
          <c:tx>
            <c:strRef>
              <c:f>'Figura 1.3-2'!$A$8</c:f>
              <c:strCache>
                <c:ptCount val="1"/>
                <c:pt idx="0">
                  <c:v>Otros (RCI etc)</c:v>
                </c:pt>
              </c:strCache>
            </c:strRef>
          </c:tx>
          <c:marker>
            <c:symbol val="none"/>
          </c:marker>
          <c:cat>
            <c:numLit>
              <c:formatCode>General</c:formatCode>
              <c:ptCount val="32"/>
              <c:pt idx="1">
                <c:v>1991</c:v>
              </c:pt>
              <c:pt idx="4">
                <c:v>1994</c:v>
              </c:pt>
              <c:pt idx="7">
                <c:v>1997</c:v>
              </c:pt>
              <c:pt idx="10">
                <c:v>2000</c:v>
              </c:pt>
              <c:pt idx="13">
                <c:v>2003</c:v>
              </c:pt>
              <c:pt idx="16">
                <c:v>2006</c:v>
              </c:pt>
              <c:pt idx="19">
                <c:v>2009</c:v>
              </c:pt>
              <c:pt idx="22">
                <c:v>2012</c:v>
              </c:pt>
              <c:pt idx="25">
                <c:v>2015</c:v>
              </c:pt>
              <c:pt idx="28">
                <c:v>2018</c:v>
              </c:pt>
              <c:pt idx="31">
                <c:v>2021</c:v>
              </c:pt>
            </c:numLit>
          </c:cat>
          <c:val>
            <c:numRef>
              <c:f>'Figura 1.3-2'!$B$8:$AG$8</c:f>
              <c:numCache>
                <c:formatCode>General</c:formatCode>
                <c:ptCount val="32"/>
                <c:pt idx="0">
                  <c:v>1275.2086436269999</c:v>
                </c:pt>
                <c:pt idx="1">
                  <c:v>1295.517683151</c:v>
                </c:pt>
                <c:pt idx="2">
                  <c:v>1331.2472411210001</c:v>
                </c:pt>
                <c:pt idx="3">
                  <c:v>1390.3505904030001</c:v>
                </c:pt>
                <c:pt idx="4">
                  <c:v>1483.6510350479998</c:v>
                </c:pt>
                <c:pt idx="5">
                  <c:v>1402.990003057</c:v>
                </c:pt>
                <c:pt idx="6">
                  <c:v>1478.9299582830004</c:v>
                </c:pt>
                <c:pt idx="7">
                  <c:v>1544.0946993349999</c:v>
                </c:pt>
                <c:pt idx="8">
                  <c:v>1562.7345923759999</c:v>
                </c:pt>
                <c:pt idx="9">
                  <c:v>1665.0969718859999</c:v>
                </c:pt>
                <c:pt idx="10">
                  <c:v>1716.667000316</c:v>
                </c:pt>
                <c:pt idx="11">
                  <c:v>1767.0584591400002</c:v>
                </c:pt>
                <c:pt idx="12">
                  <c:v>1866.4748950320002</c:v>
                </c:pt>
                <c:pt idx="13">
                  <c:v>1987.97172821</c:v>
                </c:pt>
                <c:pt idx="14">
                  <c:v>2092.5713561950001</c:v>
                </c:pt>
                <c:pt idx="15">
                  <c:v>2065.9364105039999</c:v>
                </c:pt>
                <c:pt idx="16">
                  <c:v>2036.6777346329998</c:v>
                </c:pt>
                <c:pt idx="17">
                  <c:v>2125.1638137130003</c:v>
                </c:pt>
                <c:pt idx="18">
                  <c:v>2058.422794996</c:v>
                </c:pt>
                <c:pt idx="19">
                  <c:v>2033.785560909</c:v>
                </c:pt>
                <c:pt idx="20">
                  <c:v>2174.688374717</c:v>
                </c:pt>
                <c:pt idx="21">
                  <c:v>2094.3388428830003</c:v>
                </c:pt>
                <c:pt idx="22">
                  <c:v>2046.5088811810001</c:v>
                </c:pt>
                <c:pt idx="23">
                  <c:v>2003.1513119799999</c:v>
                </c:pt>
                <c:pt idx="24">
                  <c:v>1945.4704226509998</c:v>
                </c:pt>
                <c:pt idx="25">
                  <c:v>1976.025118539</c:v>
                </c:pt>
                <c:pt idx="26">
                  <c:v>1941.5511241629999</c:v>
                </c:pt>
                <c:pt idx="27">
                  <c:v>1954.1564698889999</c:v>
                </c:pt>
                <c:pt idx="28">
                  <c:v>2045.973189951</c:v>
                </c:pt>
                <c:pt idx="29">
                  <c:v>1946.888236542</c:v>
                </c:pt>
                <c:pt idx="30">
                  <c:v>1964.4224173370003</c:v>
                </c:pt>
                <c:pt idx="31">
                  <c:v>1988.4646418700002</c:v>
                </c:pt>
              </c:numCache>
            </c:numRef>
          </c:val>
          <c:smooth val="0"/>
          <c:extLst>
            <c:ext xmlns:c16="http://schemas.microsoft.com/office/drawing/2014/chart" uri="{C3380CC4-5D6E-409C-BE32-E72D297353CC}">
              <c16:uniqueId val="{00000003-CA18-4E42-BEF4-81AAA24D0CB8}"/>
            </c:ext>
          </c:extLst>
        </c:ser>
        <c:ser>
          <c:idx val="4"/>
          <c:order val="4"/>
          <c:tx>
            <c:strRef>
              <c:f>'Figura 1.3-2'!$A$9</c:f>
              <c:strCache>
                <c:ptCount val="1"/>
                <c:pt idx="0">
                  <c:v>Agricultura y ganadería</c:v>
                </c:pt>
              </c:strCache>
            </c:strRef>
          </c:tx>
          <c:marker>
            <c:symbol val="none"/>
          </c:marker>
          <c:cat>
            <c:numLit>
              <c:formatCode>General</c:formatCode>
              <c:ptCount val="32"/>
              <c:pt idx="1">
                <c:v>1991</c:v>
              </c:pt>
              <c:pt idx="4">
                <c:v>1994</c:v>
              </c:pt>
              <c:pt idx="7">
                <c:v>1997</c:v>
              </c:pt>
              <c:pt idx="10">
                <c:v>2000</c:v>
              </c:pt>
              <c:pt idx="13">
                <c:v>2003</c:v>
              </c:pt>
              <c:pt idx="16">
                <c:v>2006</c:v>
              </c:pt>
              <c:pt idx="19">
                <c:v>2009</c:v>
              </c:pt>
              <c:pt idx="22">
                <c:v>2012</c:v>
              </c:pt>
              <c:pt idx="25">
                <c:v>2015</c:v>
              </c:pt>
              <c:pt idx="28">
                <c:v>2018</c:v>
              </c:pt>
              <c:pt idx="31">
                <c:v>2021</c:v>
              </c:pt>
            </c:numLit>
          </c:cat>
          <c:val>
            <c:numRef>
              <c:f>'Figura 1.3-2'!$B$9:$AG$9</c:f>
              <c:numCache>
                <c:formatCode>General</c:formatCode>
                <c:ptCount val="32"/>
                <c:pt idx="0">
                  <c:v>2311.3235058730002</c:v>
                </c:pt>
                <c:pt idx="1">
                  <c:v>2380.846671455</c:v>
                </c:pt>
                <c:pt idx="2">
                  <c:v>2546.370574345</c:v>
                </c:pt>
                <c:pt idx="3">
                  <c:v>2423.933676568</c:v>
                </c:pt>
                <c:pt idx="4">
                  <c:v>2655.9926053930003</c:v>
                </c:pt>
                <c:pt idx="5">
                  <c:v>2646.724723843</c:v>
                </c:pt>
                <c:pt idx="6">
                  <c:v>2731.3081107449998</c:v>
                </c:pt>
                <c:pt idx="7">
                  <c:v>3154.7119877949999</c:v>
                </c:pt>
                <c:pt idx="8">
                  <c:v>3028.965841746</c:v>
                </c:pt>
                <c:pt idx="9">
                  <c:v>2962.04126193</c:v>
                </c:pt>
                <c:pt idx="10">
                  <c:v>3062.7045827540001</c:v>
                </c:pt>
                <c:pt idx="11">
                  <c:v>3253.5542938889998</c:v>
                </c:pt>
                <c:pt idx="12">
                  <c:v>3031.9152354700004</c:v>
                </c:pt>
                <c:pt idx="13">
                  <c:v>3056.3430301109997</c:v>
                </c:pt>
                <c:pt idx="14">
                  <c:v>3194.5689023310001</c:v>
                </c:pt>
                <c:pt idx="15">
                  <c:v>3106.8022938070003</c:v>
                </c:pt>
                <c:pt idx="16">
                  <c:v>3014.6801949599999</c:v>
                </c:pt>
                <c:pt idx="17">
                  <c:v>3250.0786784379993</c:v>
                </c:pt>
                <c:pt idx="18">
                  <c:v>2748.372883988</c:v>
                </c:pt>
                <c:pt idx="19">
                  <c:v>2884.3959686819999</c:v>
                </c:pt>
                <c:pt idx="20">
                  <c:v>2741.278778205</c:v>
                </c:pt>
                <c:pt idx="21">
                  <c:v>2832.5486732589998</c:v>
                </c:pt>
                <c:pt idx="22">
                  <c:v>2773.7439645690001</c:v>
                </c:pt>
                <c:pt idx="23">
                  <c:v>2857.3182175849997</c:v>
                </c:pt>
                <c:pt idx="24">
                  <c:v>3082.45070429</c:v>
                </c:pt>
                <c:pt idx="25">
                  <c:v>3130.129312562</c:v>
                </c:pt>
                <c:pt idx="26">
                  <c:v>3163.9440765770005</c:v>
                </c:pt>
                <c:pt idx="27">
                  <c:v>3378.1962622909996</c:v>
                </c:pt>
                <c:pt idx="28">
                  <c:v>3453.8005461450002</c:v>
                </c:pt>
                <c:pt idx="29">
                  <c:v>3394.8939979120005</c:v>
                </c:pt>
                <c:pt idx="30">
                  <c:v>3651.8942417299991</c:v>
                </c:pt>
                <c:pt idx="31">
                  <c:v>3639.002213791</c:v>
                </c:pt>
              </c:numCache>
            </c:numRef>
          </c:val>
          <c:smooth val="0"/>
          <c:extLst>
            <c:ext xmlns:c16="http://schemas.microsoft.com/office/drawing/2014/chart" uri="{C3380CC4-5D6E-409C-BE32-E72D297353CC}">
              <c16:uniqueId val="{00000004-CA18-4E42-BEF4-81AAA24D0CB8}"/>
            </c:ext>
          </c:extLst>
        </c:ser>
        <c:ser>
          <c:idx val="5"/>
          <c:order val="5"/>
          <c:tx>
            <c:strRef>
              <c:f>'Figura 1.3-2'!$A$10</c:f>
              <c:strCache>
                <c:ptCount val="1"/>
                <c:pt idx="0">
                  <c:v>Residuos</c:v>
                </c:pt>
              </c:strCache>
            </c:strRef>
          </c:tx>
          <c:marker>
            <c:symbol val="none"/>
          </c:marker>
          <c:cat>
            <c:numLit>
              <c:formatCode>General</c:formatCode>
              <c:ptCount val="32"/>
              <c:pt idx="1">
                <c:v>1991</c:v>
              </c:pt>
              <c:pt idx="4">
                <c:v>1994</c:v>
              </c:pt>
              <c:pt idx="7">
                <c:v>1997</c:v>
              </c:pt>
              <c:pt idx="10">
                <c:v>2000</c:v>
              </c:pt>
              <c:pt idx="13">
                <c:v>2003</c:v>
              </c:pt>
              <c:pt idx="16">
                <c:v>2006</c:v>
              </c:pt>
              <c:pt idx="19">
                <c:v>2009</c:v>
              </c:pt>
              <c:pt idx="22">
                <c:v>2012</c:v>
              </c:pt>
              <c:pt idx="25">
                <c:v>2015</c:v>
              </c:pt>
              <c:pt idx="28">
                <c:v>2018</c:v>
              </c:pt>
              <c:pt idx="31">
                <c:v>2021</c:v>
              </c:pt>
            </c:numLit>
          </c:cat>
          <c:val>
            <c:numRef>
              <c:f>'Figura 1.3-2'!$B$10:$AG$10</c:f>
              <c:numCache>
                <c:formatCode>General</c:formatCode>
                <c:ptCount val="32"/>
                <c:pt idx="0">
                  <c:v>382.15626216275001</c:v>
                </c:pt>
                <c:pt idx="1">
                  <c:v>396.09645714275001</c:v>
                </c:pt>
                <c:pt idx="2">
                  <c:v>409.33453828875008</c:v>
                </c:pt>
                <c:pt idx="3">
                  <c:v>411.25415526274998</c:v>
                </c:pt>
                <c:pt idx="4">
                  <c:v>421.85248429450002</c:v>
                </c:pt>
                <c:pt idx="5">
                  <c:v>426.67512213499998</c:v>
                </c:pt>
                <c:pt idx="6">
                  <c:v>439.83139302650005</c:v>
                </c:pt>
                <c:pt idx="7">
                  <c:v>454.83989218199997</c:v>
                </c:pt>
                <c:pt idx="8">
                  <c:v>449.24777585974999</c:v>
                </c:pt>
                <c:pt idx="9">
                  <c:v>459.77660829925009</c:v>
                </c:pt>
                <c:pt idx="10">
                  <c:v>469.59744853000012</c:v>
                </c:pt>
                <c:pt idx="11">
                  <c:v>480.45323638625001</c:v>
                </c:pt>
                <c:pt idx="12">
                  <c:v>492.28538669274997</c:v>
                </c:pt>
                <c:pt idx="13">
                  <c:v>506.69068271350005</c:v>
                </c:pt>
                <c:pt idx="14">
                  <c:v>513.34061726699997</c:v>
                </c:pt>
                <c:pt idx="15">
                  <c:v>527.533922405</c:v>
                </c:pt>
                <c:pt idx="16">
                  <c:v>552.87340104999998</c:v>
                </c:pt>
                <c:pt idx="17">
                  <c:v>576.25367794525005</c:v>
                </c:pt>
                <c:pt idx="18">
                  <c:v>581.40530870074997</c:v>
                </c:pt>
                <c:pt idx="19">
                  <c:v>591.39044180625001</c:v>
                </c:pt>
                <c:pt idx="20">
                  <c:v>599.79051164450004</c:v>
                </c:pt>
                <c:pt idx="21">
                  <c:v>599.94398792999993</c:v>
                </c:pt>
                <c:pt idx="22">
                  <c:v>597.62906052824997</c:v>
                </c:pt>
                <c:pt idx="23">
                  <c:v>591.25751777375001</c:v>
                </c:pt>
                <c:pt idx="24">
                  <c:v>577.91655310174997</c:v>
                </c:pt>
                <c:pt idx="25">
                  <c:v>598.94121232025009</c:v>
                </c:pt>
                <c:pt idx="26">
                  <c:v>586.03295494400004</c:v>
                </c:pt>
                <c:pt idx="27">
                  <c:v>585.12272273050007</c:v>
                </c:pt>
                <c:pt idx="28">
                  <c:v>583.66827213049999</c:v>
                </c:pt>
                <c:pt idx="29">
                  <c:v>580.60920495624998</c:v>
                </c:pt>
                <c:pt idx="30">
                  <c:v>526.98621921674999</c:v>
                </c:pt>
                <c:pt idx="31">
                  <c:v>521.40269537174993</c:v>
                </c:pt>
              </c:numCache>
            </c:numRef>
          </c:val>
          <c:smooth val="0"/>
          <c:extLst>
            <c:ext xmlns:c16="http://schemas.microsoft.com/office/drawing/2014/chart" uri="{C3380CC4-5D6E-409C-BE32-E72D297353CC}">
              <c16:uniqueId val="{00000005-CA18-4E42-BEF4-81AAA24D0CB8}"/>
            </c:ext>
          </c:extLst>
        </c:ser>
        <c:ser>
          <c:idx val="6"/>
          <c:order val="6"/>
          <c:tx>
            <c:strRef>
              <c:f>'Figura 1.3-2'!$A$11</c:f>
              <c:strCache>
                <c:ptCount val="1"/>
                <c:pt idx="0">
                  <c:v>LULUCF</c:v>
                </c:pt>
              </c:strCache>
            </c:strRef>
          </c:tx>
          <c:marker>
            <c:symbol val="none"/>
          </c:marker>
          <c:cat>
            <c:numLit>
              <c:formatCode>General</c:formatCode>
              <c:ptCount val="32"/>
              <c:pt idx="1">
                <c:v>1991</c:v>
              </c:pt>
              <c:pt idx="4">
                <c:v>1994</c:v>
              </c:pt>
              <c:pt idx="7">
                <c:v>1997</c:v>
              </c:pt>
              <c:pt idx="10">
                <c:v>2000</c:v>
              </c:pt>
              <c:pt idx="13">
                <c:v>2003</c:v>
              </c:pt>
              <c:pt idx="16">
                <c:v>2006</c:v>
              </c:pt>
              <c:pt idx="19">
                <c:v>2009</c:v>
              </c:pt>
              <c:pt idx="22">
                <c:v>2012</c:v>
              </c:pt>
              <c:pt idx="25">
                <c:v>2015</c:v>
              </c:pt>
              <c:pt idx="28">
                <c:v>2018</c:v>
              </c:pt>
              <c:pt idx="31">
                <c:v>2021</c:v>
              </c:pt>
            </c:numLit>
          </c:cat>
          <c:val>
            <c:numRef>
              <c:f>'Figura 1.3-2'!$B$11:$AG$11</c:f>
              <c:numCache>
                <c:formatCode>General</c:formatCode>
                <c:ptCount val="32"/>
                <c:pt idx="0">
                  <c:v>-2456.9210073984232</c:v>
                </c:pt>
                <c:pt idx="1">
                  <c:v>-2438.1267018507151</c:v>
                </c:pt>
                <c:pt idx="2">
                  <c:v>-2457.8868029260316</c:v>
                </c:pt>
                <c:pt idx="3">
                  <c:v>-2459.4922009105617</c:v>
                </c:pt>
                <c:pt idx="4">
                  <c:v>-2332.6804141211073</c:v>
                </c:pt>
                <c:pt idx="5">
                  <c:v>-2517.8079201502123</c:v>
                </c:pt>
                <c:pt idx="6">
                  <c:v>-2544.8528185249506</c:v>
                </c:pt>
                <c:pt idx="7">
                  <c:v>-2550.3955403214277</c:v>
                </c:pt>
                <c:pt idx="8">
                  <c:v>-2547.8400786619595</c:v>
                </c:pt>
                <c:pt idx="9">
                  <c:v>-2609.3777006004743</c:v>
                </c:pt>
                <c:pt idx="10">
                  <c:v>-2623.8090139521928</c:v>
                </c:pt>
                <c:pt idx="11">
                  <c:v>-2655.6322775717363</c:v>
                </c:pt>
                <c:pt idx="12">
                  <c:v>-2693.5486297518373</c:v>
                </c:pt>
                <c:pt idx="13">
                  <c:v>-2710.4912690654924</c:v>
                </c:pt>
                <c:pt idx="14">
                  <c:v>-2729.909164838371</c:v>
                </c:pt>
                <c:pt idx="15">
                  <c:v>-2741.0758333965337</c:v>
                </c:pt>
                <c:pt idx="16">
                  <c:v>-2754.0097832385768</c:v>
                </c:pt>
                <c:pt idx="17">
                  <c:v>-2699.7065641452691</c:v>
                </c:pt>
                <c:pt idx="18">
                  <c:v>-2693.9360221513966</c:v>
                </c:pt>
                <c:pt idx="19">
                  <c:v>-2513.7298510586111</c:v>
                </c:pt>
                <c:pt idx="20">
                  <c:v>-2645.457971164436</c:v>
                </c:pt>
                <c:pt idx="21">
                  <c:v>-2600.7478965561108</c:v>
                </c:pt>
                <c:pt idx="22">
                  <c:v>-2336.9155768173032</c:v>
                </c:pt>
                <c:pt idx="23">
                  <c:v>-2432.9446685675716</c:v>
                </c:pt>
                <c:pt idx="24">
                  <c:v>-2501.7483347951902</c:v>
                </c:pt>
                <c:pt idx="25">
                  <c:v>-2548.0893539616</c:v>
                </c:pt>
                <c:pt idx="26">
                  <c:v>-2616.6193613826204</c:v>
                </c:pt>
                <c:pt idx="27">
                  <c:v>-2627.9468567331783</c:v>
                </c:pt>
                <c:pt idx="28">
                  <c:v>-2689.9406941576358</c:v>
                </c:pt>
                <c:pt idx="29">
                  <c:v>-2623.6523129871939</c:v>
                </c:pt>
                <c:pt idx="30">
                  <c:v>-2614.9443044298796</c:v>
                </c:pt>
                <c:pt idx="31">
                  <c:v>-2649.4455817701264</c:v>
                </c:pt>
              </c:numCache>
            </c:numRef>
          </c:val>
          <c:smooth val="0"/>
          <c:extLst>
            <c:ext xmlns:c16="http://schemas.microsoft.com/office/drawing/2014/chart" uri="{C3380CC4-5D6E-409C-BE32-E72D297353CC}">
              <c16:uniqueId val="{00000006-CA18-4E42-BEF4-81AAA24D0CB8}"/>
            </c:ext>
          </c:extLst>
        </c:ser>
        <c:dLbls>
          <c:showLegendKey val="0"/>
          <c:showVal val="0"/>
          <c:showCatName val="0"/>
          <c:showSerName val="0"/>
          <c:showPercent val="0"/>
          <c:showBubbleSize val="0"/>
        </c:dLbls>
        <c:smooth val="0"/>
        <c:axId val="107588608"/>
        <c:axId val="107598592"/>
      </c:lineChart>
      <c:catAx>
        <c:axId val="1075886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vert="horz"/>
          <a:lstStyle/>
          <a:p>
            <a:pPr>
              <a:defRPr/>
            </a:pPr>
            <a:endParaRPr lang="es-ES"/>
          </a:p>
        </c:txPr>
        <c:crossAx val="107598592"/>
        <c:crosses val="autoZero"/>
        <c:auto val="1"/>
        <c:lblAlgn val="ctr"/>
        <c:lblOffset val="100"/>
        <c:noMultiLvlLbl val="0"/>
      </c:catAx>
      <c:valAx>
        <c:axId val="10759859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vert="horz"/>
              <a:lstStyle/>
              <a:p>
                <a:pPr>
                  <a:defRPr/>
                </a:pPr>
                <a:r>
                  <a:rPr lang="en-US"/>
                  <a:t>kt CO2e</a:t>
                </a:r>
              </a:p>
            </c:rich>
          </c:tx>
          <c:overlay val="0"/>
          <c:spPr>
            <a:noFill/>
            <a:ln>
              <a:noFill/>
            </a:ln>
            <a:effectLst/>
          </c:spPr>
        </c:title>
        <c:numFmt formatCode="#,##0" sourceLinked="0"/>
        <c:majorTickMark val="none"/>
        <c:minorTickMark val="none"/>
        <c:tickLblPos val="nextTo"/>
        <c:spPr>
          <a:noFill/>
          <a:ln>
            <a:noFill/>
          </a:ln>
          <a:effectLst/>
        </c:spPr>
        <c:txPr>
          <a:bodyPr rot="-60000000" vert="horz"/>
          <a:lstStyle/>
          <a:p>
            <a:pPr>
              <a:defRPr/>
            </a:pPr>
            <a:endParaRPr lang="es-ES"/>
          </a:p>
        </c:txPr>
        <c:crossAx val="107588608"/>
        <c:crosses val="autoZero"/>
        <c:crossBetween val="between"/>
      </c:valAx>
      <c:spPr>
        <a:noFill/>
        <a:ln>
          <a:noFill/>
        </a:ln>
        <a:effectLst/>
      </c:spPr>
    </c:plotArea>
    <c:legend>
      <c:legendPos val="b"/>
      <c:overlay val="0"/>
      <c:spPr>
        <a:noFill/>
        <a:ln>
          <a:noFill/>
        </a:ln>
        <a:effectLst/>
      </c:spPr>
      <c:txPr>
        <a:bodyPr rot="0" vert="horz"/>
        <a:lstStyle/>
        <a:p>
          <a:pPr>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200">
          <a:latin typeface="Segoe UI" panose="020B0502040204020203" pitchFamily="34" charset="0"/>
          <a:cs typeface="Segoe UI" panose="020B0502040204020203" pitchFamily="34" charset="0"/>
        </a:defRPr>
      </a:pPr>
      <a:endParaRPr lang="es-ES"/>
    </a:p>
  </c:txPr>
  <c:printSettings>
    <c:headerFooter/>
    <c:pageMargins b="0.75000000000000011" l="0.70000000000000007" r="0.70000000000000007" t="0.75000000000000011" header="0.30000000000000004" footer="0.30000000000000004"/>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'Figura 1.3-3'!$B$5</c:f>
              <c:strCache>
                <c:ptCount val="1"/>
                <c:pt idx="0">
                  <c:v>España</c:v>
                </c:pt>
              </c:strCache>
            </c:strRef>
          </c:tx>
          <c:invertIfNegative val="0"/>
          <c:cat>
            <c:strLit>
              <c:ptCount val="7"/>
              <c:pt idx="0">
                <c:v>Generación de energía</c:v>
              </c:pt>
              <c:pt idx="1">
                <c:v>Transporte</c:v>
              </c:pt>
              <c:pt idx="2">
                <c:v>Otros (RCI etc)</c:v>
              </c:pt>
              <c:pt idx="3">
                <c:v>Industria</c:v>
              </c:pt>
              <c:pt idx="4">
                <c:v>Ganadería</c:v>
              </c:pt>
              <c:pt idx="5">
                <c:v>Agricultura</c:v>
              </c:pt>
              <c:pt idx="6">
                <c:v>Residuos</c:v>
              </c:pt>
            </c:strLit>
          </c:cat>
          <c:val>
            <c:numRef>
              <c:f>'Figura 1.3-3'!$B$6:$B$12</c:f>
              <c:numCache>
                <c:formatCode>General</c:formatCode>
                <c:ptCount val="7"/>
                <c:pt idx="0">
                  <c:v>14.279804104445319</c:v>
                </c:pt>
                <c:pt idx="1">
                  <c:v>29.601056334858704</c:v>
                </c:pt>
                <c:pt idx="2">
                  <c:v>13.320440730377731</c:v>
                </c:pt>
                <c:pt idx="3">
                  <c:v>24.519245083396861</c:v>
                </c:pt>
                <c:pt idx="4">
                  <c:v>9.4744360178613096</c:v>
                </c:pt>
                <c:pt idx="5">
                  <c:v>2.4243563565310189</c:v>
                </c:pt>
                <c:pt idx="6">
                  <c:v>4.9518812329538253</c:v>
                </c:pt>
              </c:numCache>
            </c:numRef>
          </c:val>
          <c:extLst>
            <c:ext xmlns:c16="http://schemas.microsoft.com/office/drawing/2014/chart" uri="{C3380CC4-5D6E-409C-BE32-E72D297353CC}">
              <c16:uniqueId val="{00000000-2877-4A43-ACED-78838B62E08A}"/>
            </c:ext>
          </c:extLst>
        </c:ser>
        <c:ser>
          <c:idx val="1"/>
          <c:order val="1"/>
          <c:tx>
            <c:strRef>
              <c:f>'Figura 1.3-3'!$C$5</c:f>
              <c:strCache>
                <c:ptCount val="1"/>
                <c:pt idx="0">
                  <c:v>Aragón</c:v>
                </c:pt>
              </c:strCache>
            </c:strRef>
          </c:tx>
          <c:invertIfNegative val="0"/>
          <c:cat>
            <c:strLit>
              <c:ptCount val="7"/>
              <c:pt idx="0">
                <c:v>Generación de energía</c:v>
              </c:pt>
              <c:pt idx="1">
                <c:v>Transporte</c:v>
              </c:pt>
              <c:pt idx="2">
                <c:v>Otros (RCI etc)</c:v>
              </c:pt>
              <c:pt idx="3">
                <c:v>Industria</c:v>
              </c:pt>
              <c:pt idx="4">
                <c:v>Ganadería</c:v>
              </c:pt>
              <c:pt idx="5">
                <c:v>Agricultura</c:v>
              </c:pt>
              <c:pt idx="6">
                <c:v>Residuos</c:v>
              </c:pt>
            </c:strLit>
          </c:cat>
          <c:val>
            <c:numRef>
              <c:f>'Figura 1.3-3'!$C$6:$C$12</c:f>
              <c:numCache>
                <c:formatCode>General</c:formatCode>
                <c:ptCount val="7"/>
                <c:pt idx="0">
                  <c:v>3.2439413555471961</c:v>
                </c:pt>
                <c:pt idx="1">
                  <c:v>23.674274088908138</c:v>
                </c:pt>
                <c:pt idx="2">
                  <c:v>16.240319854292849</c:v>
                </c:pt>
                <c:pt idx="3">
                  <c:v>22.784574574015807</c:v>
                </c:pt>
                <c:pt idx="4">
                  <c:v>24.025784549092617</c:v>
                </c:pt>
                <c:pt idx="5">
                  <c:v>5.6949148578970368</c:v>
                </c:pt>
                <c:pt idx="6">
                  <c:v>4.258434556706205</c:v>
                </c:pt>
              </c:numCache>
            </c:numRef>
          </c:val>
          <c:extLst>
            <c:ext xmlns:c16="http://schemas.microsoft.com/office/drawing/2014/chart" uri="{C3380CC4-5D6E-409C-BE32-E72D297353CC}">
              <c16:uniqueId val="{00000001-2877-4A43-ACED-78838B62E08A}"/>
            </c:ext>
          </c:extLst>
        </c:ser>
        <c:dLbls>
          <c:showLegendKey val="0"/>
          <c:showVal val="0"/>
          <c:showCatName val="0"/>
          <c:showSerName val="0"/>
          <c:showPercent val="0"/>
          <c:showBubbleSize val="0"/>
        </c:dLbls>
        <c:gapWidth val="219"/>
        <c:overlap val="-27"/>
        <c:axId val="109553152"/>
        <c:axId val="109554688"/>
      </c:barChart>
      <c:catAx>
        <c:axId val="109553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vert="horz"/>
          <a:lstStyle/>
          <a:p>
            <a:pPr>
              <a:defRPr/>
            </a:pPr>
            <a:endParaRPr lang="es-ES"/>
          </a:p>
        </c:txPr>
        <c:crossAx val="109554688"/>
        <c:crosses val="autoZero"/>
        <c:auto val="1"/>
        <c:lblAlgn val="ctr"/>
        <c:lblOffset val="100"/>
        <c:noMultiLvlLbl val="0"/>
      </c:catAx>
      <c:valAx>
        <c:axId val="109554688"/>
        <c:scaling>
          <c:orientation val="minMax"/>
        </c:scaling>
        <c:delete val="0"/>
        <c:axPos val="l"/>
        <c:majorGridlines>
          <c:spPr>
            <a:ln w="9525" cap="flat" cmpd="sng" algn="ctr">
              <a:solidFill>
                <a:schemeClr val="tx1">
                  <a:lumMod val="15000"/>
                  <a:lumOff val="85000"/>
                </a:schemeClr>
              </a:solidFill>
              <a:round/>
            </a:ln>
            <a:effectLst/>
          </c:spPr>
        </c:majorGridlines>
        <c:numFmt formatCode="0\ \%" sourceLinked="0"/>
        <c:majorTickMark val="none"/>
        <c:minorTickMark val="none"/>
        <c:tickLblPos val="nextTo"/>
        <c:spPr>
          <a:noFill/>
          <a:ln>
            <a:noFill/>
          </a:ln>
          <a:effectLst/>
        </c:spPr>
        <c:txPr>
          <a:bodyPr rot="-60000000" vert="horz"/>
          <a:lstStyle/>
          <a:p>
            <a:pPr>
              <a:defRPr/>
            </a:pPr>
            <a:endParaRPr lang="es-ES"/>
          </a:p>
        </c:txPr>
        <c:crossAx val="109553152"/>
        <c:crosses val="autoZero"/>
        <c:crossBetween val="between"/>
      </c:valAx>
      <c:spPr>
        <a:noFill/>
        <a:ln>
          <a:noFill/>
        </a:ln>
        <a:effectLst/>
      </c:spPr>
    </c:plotArea>
    <c:legend>
      <c:legendPos val="b"/>
      <c:overlay val="0"/>
      <c:spPr>
        <a:noFill/>
        <a:ln>
          <a:noFill/>
        </a:ln>
        <a:effectLst/>
      </c:spPr>
      <c:txPr>
        <a:bodyPr rot="0" vert="horz"/>
        <a:lstStyle/>
        <a:p>
          <a:pPr>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Segoe UI" panose="020B0502040204020203" pitchFamily="34" charset="0"/>
          <a:cs typeface="Segoe UI" panose="020B0502040204020203" pitchFamily="34" charset="0"/>
        </a:defRPr>
      </a:pPr>
      <a:endParaRPr lang="es-ES"/>
    </a:p>
  </c:txPr>
  <c:printSettings>
    <c:headerFooter/>
    <c:pageMargins b="0.75000000000000011" l="0.70000000000000007" r="0.70000000000000007" t="0.75000000000000011" header="0.30000000000000004" footer="0.30000000000000004"/>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ES"/>
              <a:t>Emisiones Aragón 2021</a:t>
            </a:r>
          </a:p>
        </c:rich>
      </c:tx>
      <c:overlay val="0"/>
      <c:spPr>
        <a:noFill/>
        <a:ln>
          <a:noFill/>
        </a:ln>
        <a:effectLst/>
      </c:spPr>
    </c:title>
    <c:autoTitleDeleted val="0"/>
    <c:plotArea>
      <c:layout/>
      <c:pie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7E01-41E6-8E22-7E63F1197A71}"/>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7E01-41E6-8E22-7E63F1197A71}"/>
              </c:ext>
            </c:extLst>
          </c:dPt>
          <c:dLbls>
            <c:dLbl>
              <c:idx val="0"/>
              <c:layout>
                <c:manualLayout>
                  <c:x val="-5.9409679053276264E-3"/>
                  <c:y val="0.11892305432623844"/>
                </c:manualLayout>
              </c:layout>
              <c:showLegendKey val="0"/>
              <c:showVal val="1"/>
              <c:showCatName val="0"/>
              <c:showSerName val="0"/>
              <c:showPercent val="0"/>
              <c:showBubbleSize val="0"/>
              <c:extLst>
                <c:ext xmlns:c15="http://schemas.microsoft.com/office/drawing/2012/chart" uri="{CE6537A1-D6FC-4f65-9D91-7224C49458BB}">
                  <c15:layout>
                    <c:manualLayout>
                      <c:w val="9.3567251461988299E-2"/>
                      <c:h val="4.9472830494728302E-2"/>
                    </c:manualLayout>
                  </c15:layout>
                </c:ext>
                <c:ext xmlns:c16="http://schemas.microsoft.com/office/drawing/2014/chart" uri="{C3380CC4-5D6E-409C-BE32-E72D297353CC}">
                  <c16:uniqueId val="{00000001-7E01-41E6-8E22-7E63F1197A71}"/>
                </c:ext>
              </c:extLst>
            </c:dLbl>
            <c:dLbl>
              <c:idx val="1"/>
              <c:layout>
                <c:manualLayout>
                  <c:x val="9.359764239996321E-2"/>
                  <c:y val="-0.1618110874826778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E01-41E6-8E22-7E63F1197A71}"/>
                </c:ext>
              </c:extLst>
            </c:dLbl>
            <c:numFmt formatCode="0\ \%" sourceLinked="0"/>
            <c:spPr>
              <a:noFill/>
              <a:ln>
                <a:noFill/>
              </a:ln>
              <a:effectLst/>
            </c:spPr>
            <c:txPr>
              <a:bodyPr rot="0" vert="horz"/>
              <a:lstStyle/>
              <a:p>
                <a:pPr>
                  <a:defRPr/>
                </a:pPr>
                <a:endParaRPr lang="es-ES"/>
              </a:p>
            </c:txPr>
            <c:showLegendKey val="0"/>
            <c:showVal val="1"/>
            <c:showCatName val="0"/>
            <c:showSerName val="0"/>
            <c:showPercent val="0"/>
            <c:showBubbleSize val="0"/>
            <c:showLeaderLines val="0"/>
            <c:extLst>
              <c:ext xmlns:c15="http://schemas.microsoft.com/office/drawing/2012/chart" uri="{CE6537A1-D6FC-4f65-9D91-7224C49458BB}"/>
            </c:extLst>
          </c:dLbls>
          <c:cat>
            <c:strLit>
              <c:ptCount val="2"/>
              <c:pt idx="0">
                <c:v>Sector Regulado</c:v>
              </c:pt>
              <c:pt idx="1">
                <c:v>Sector Difuso</c:v>
              </c:pt>
            </c:strLit>
          </c:cat>
          <c:val>
            <c:numLit>
              <c:formatCode>General</c:formatCode>
              <c:ptCount val="2"/>
              <c:pt idx="0">
                <c:v>25.212350440918541</c:v>
              </c:pt>
              <c:pt idx="1">
                <c:v>74.787649559081459</c:v>
              </c:pt>
            </c:numLit>
          </c:val>
          <c:extLst>
            <c:ext xmlns:c16="http://schemas.microsoft.com/office/drawing/2014/chart" uri="{C3380CC4-5D6E-409C-BE32-E72D297353CC}">
              <c16:uniqueId val="{00000004-7E01-41E6-8E22-7E63F1197A71}"/>
            </c:ext>
          </c:extLst>
        </c:ser>
        <c:dLbls>
          <c:showLegendKey val="0"/>
          <c:showVal val="0"/>
          <c:showCatName val="0"/>
          <c:showSerName val="0"/>
          <c:showPercent val="0"/>
          <c:showBubbleSize val="0"/>
          <c:showLeaderLines val="0"/>
        </c:dLbls>
        <c:firstSliceAng val="50"/>
      </c:pieChart>
      <c:spPr>
        <a:noFill/>
        <a:ln>
          <a:noFill/>
        </a:ln>
        <a:effectLst/>
        <a:sp3d/>
      </c:spPr>
    </c:plotArea>
    <c:legend>
      <c:legendPos val="b"/>
      <c:overlay val="0"/>
      <c:spPr>
        <a:noFill/>
        <a:ln>
          <a:noFill/>
        </a:ln>
        <a:effectLst/>
      </c:spPr>
      <c:txPr>
        <a:bodyPr rot="0" vert="horz"/>
        <a:lstStyle/>
        <a:p>
          <a:pPr>
            <a:defRPr/>
          </a:pPr>
          <a:endParaRPr lang="es-ES"/>
        </a:p>
      </c:txPr>
    </c:legend>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sz="1200">
          <a:latin typeface="Segoe UI" panose="020B0502040204020203" pitchFamily="34" charset="0"/>
          <a:cs typeface="Segoe UI" panose="020B0502040204020203" pitchFamily="34" charset="0"/>
        </a:defRPr>
      </a:pPr>
      <a:endParaRPr lang="es-ES"/>
    </a:p>
  </c:txPr>
  <c:printSettings>
    <c:headerFooter/>
    <c:pageMargins b="0.75000000000000011" l="0.70000000000000007" r="0.70000000000000007" t="0.75000000000000011" header="0.30000000000000004" footer="0.30000000000000004"/>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egoe UI" panose="020B0502040204020203" pitchFamily="34" charset="0"/>
                <a:ea typeface="+mn-ea"/>
                <a:cs typeface="Segoe UI" panose="020B0502040204020203" pitchFamily="34" charset="0"/>
              </a:defRPr>
            </a:pPr>
            <a:r>
              <a:rPr lang="en-US"/>
              <a:t>Emisiones Verificadas de CO2e dentro del RCDE en Aragón - 2022</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s-ES"/>
        </a:p>
      </c:txPr>
    </c:title>
    <c:autoTitleDeleted val="0"/>
    <c:plotArea>
      <c:layout>
        <c:manualLayout>
          <c:layoutTarget val="inner"/>
          <c:xMode val="edge"/>
          <c:yMode val="edge"/>
          <c:x val="0.28805848605295792"/>
          <c:y val="0.13851728387966103"/>
          <c:w val="0.65605261726921393"/>
          <c:h val="0.71758708993492604"/>
        </c:manualLayout>
      </c:layout>
      <c:barChart>
        <c:barDir val="bar"/>
        <c:grouping val="clustered"/>
        <c:varyColors val="0"/>
        <c:ser>
          <c:idx val="1"/>
          <c:order val="0"/>
          <c:tx>
            <c:strRef>
              <c:f>'Figura 1.3-5'!$H$5</c:f>
              <c:strCache>
                <c:ptCount val="1"/>
                <c:pt idx="0">
                  <c:v>2022</c:v>
                </c:pt>
              </c:strCache>
            </c:strRef>
          </c:tx>
          <c:spPr>
            <a:solidFill>
              <a:schemeClr val="accent2"/>
            </a:solidFill>
            <a:ln>
              <a:noFill/>
            </a:ln>
            <a:effectLst/>
          </c:spPr>
          <c:invertIfNegative val="0"/>
          <c:cat>
            <c:strLit>
              <c:ptCount val="11"/>
              <c:pt idx="0">
                <c:v>Generación Carbón </c:v>
              </c:pt>
              <c:pt idx="1">
                <c:v>Papel o cartón</c:v>
              </c:pt>
              <c:pt idx="2">
                <c:v>Combustión (1.b-1.c)</c:v>
              </c:pt>
              <c:pt idx="3">
                <c:v>Cemento</c:v>
              </c:pt>
              <c:pt idx="4">
                <c:v>Cal o calcinación de Magnesita</c:v>
              </c:pt>
              <c:pt idx="5">
                <c:v>Metales no férreos</c:v>
              </c:pt>
              <c:pt idx="6">
                <c:v>Generación Ciclo Combinado</c:v>
              </c:pt>
              <c:pt idx="7">
                <c:v>Vidrio</c:v>
              </c:pt>
              <c:pt idx="8">
                <c:v>Arrabio o acero</c:v>
              </c:pt>
              <c:pt idx="9">
                <c:v>Secado o calcinación de yeso</c:v>
              </c:pt>
              <c:pt idx="10">
                <c:v>Productos cerámicos</c:v>
              </c:pt>
            </c:strLit>
          </c:cat>
          <c:val>
            <c:numRef>
              <c:f>'Figura 1.3-5'!$H$6:$H$16</c:f>
              <c:numCache>
                <c:formatCode>General</c:formatCode>
                <c:ptCount val="11"/>
                <c:pt idx="0">
                  <c:v>0</c:v>
                </c:pt>
                <c:pt idx="1">
                  <c:v>872</c:v>
                </c:pt>
                <c:pt idx="2">
                  <c:v>647</c:v>
                </c:pt>
                <c:pt idx="3">
                  <c:v>276</c:v>
                </c:pt>
                <c:pt idx="4">
                  <c:v>155</c:v>
                </c:pt>
                <c:pt idx="5">
                  <c:v>42</c:v>
                </c:pt>
                <c:pt idx="6">
                  <c:v>1082</c:v>
                </c:pt>
                <c:pt idx="7">
                  <c:v>56</c:v>
                </c:pt>
                <c:pt idx="8">
                  <c:v>50</c:v>
                </c:pt>
                <c:pt idx="9">
                  <c:v>47</c:v>
                </c:pt>
                <c:pt idx="10">
                  <c:v>8</c:v>
                </c:pt>
              </c:numCache>
            </c:numRef>
          </c:val>
          <c:extLst>
            <c:ext xmlns:c16="http://schemas.microsoft.com/office/drawing/2014/chart" uri="{C3380CC4-5D6E-409C-BE32-E72D297353CC}">
              <c16:uniqueId val="{00000000-5B1A-4D1F-9167-C98062DEDBF1}"/>
            </c:ext>
          </c:extLst>
        </c:ser>
        <c:dLbls>
          <c:showLegendKey val="0"/>
          <c:showVal val="0"/>
          <c:showCatName val="0"/>
          <c:showSerName val="0"/>
          <c:showPercent val="0"/>
          <c:showBubbleSize val="0"/>
        </c:dLbls>
        <c:gapWidth val="182"/>
        <c:axId val="673836192"/>
        <c:axId val="673832584"/>
      </c:barChart>
      <c:catAx>
        <c:axId val="6738361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s-ES"/>
          </a:p>
        </c:txPr>
        <c:crossAx val="673832584"/>
        <c:crosses val="autoZero"/>
        <c:auto val="1"/>
        <c:lblAlgn val="ctr"/>
        <c:lblOffset val="100"/>
        <c:noMultiLvlLbl val="0"/>
      </c:catAx>
      <c:valAx>
        <c:axId val="67383258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s-ES"/>
          </a:p>
        </c:txPr>
        <c:crossAx val="6738361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Segoe UI" panose="020B0502040204020203" pitchFamily="34" charset="0"/>
          <a:cs typeface="Segoe UI" panose="020B0502040204020203" pitchFamily="34" charset="0"/>
        </a:defRPr>
      </a:pPr>
      <a:endParaRPr lang="es-ES"/>
    </a:p>
  </c:txPr>
  <c:printSettings>
    <c:headerFooter/>
    <c:pageMargins b="0.75" l="0.7" r="0.7" t="0.75" header="0.3" footer="0.3"/>
    <c:pageSetup/>
  </c:printSettings>
  <c:userShapes r:id="rId3"/>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
              <a:t>Emisiones por generación eléctrica en Aragón - RCDE - 2022</a:t>
            </a:r>
          </a:p>
          <a:p>
            <a:pPr>
              <a:defRPr/>
            </a:pPr>
            <a:endParaRPr lang="es-E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
        </a:p>
      </c:txPr>
    </c:title>
    <c:autoTitleDeleted val="0"/>
    <c:plotArea>
      <c:layout/>
      <c:barChart>
        <c:barDir val="col"/>
        <c:grouping val="stacked"/>
        <c:varyColors val="0"/>
        <c:ser>
          <c:idx val="1"/>
          <c:order val="0"/>
          <c:tx>
            <c:strRef>
              <c:f>'Figura 1.3-6'!$A$6</c:f>
              <c:strCache>
                <c:ptCount val="1"/>
                <c:pt idx="0">
                  <c:v>Generación Carbón </c:v>
                </c:pt>
              </c:strCache>
            </c:strRef>
          </c:tx>
          <c:spPr>
            <a:solidFill>
              <a:schemeClr val="accent2"/>
            </a:solidFill>
            <a:ln>
              <a:noFill/>
            </a:ln>
            <a:effectLst/>
          </c:spPr>
          <c:invertIfNegative val="0"/>
          <c:cat>
            <c:numLit>
              <c:formatCode>General</c:formatCode>
              <c:ptCount val="7"/>
              <c:pt idx="0">
                <c:v>2016</c:v>
              </c:pt>
              <c:pt idx="1">
                <c:v>2017</c:v>
              </c:pt>
              <c:pt idx="2">
                <c:v>2018</c:v>
              </c:pt>
              <c:pt idx="3">
                <c:v>2019</c:v>
              </c:pt>
              <c:pt idx="4">
                <c:v>2020</c:v>
              </c:pt>
              <c:pt idx="5">
                <c:v>2021</c:v>
              </c:pt>
              <c:pt idx="6">
                <c:v>2022</c:v>
              </c:pt>
            </c:numLit>
          </c:cat>
          <c:val>
            <c:numRef>
              <c:f>'Figura 1.3-6'!$B$6:$H$6</c:f>
              <c:numCache>
                <c:formatCode>General</c:formatCode>
                <c:ptCount val="7"/>
                <c:pt idx="0">
                  <c:v>3367</c:v>
                </c:pt>
                <c:pt idx="1">
                  <c:v>4810</c:v>
                </c:pt>
                <c:pt idx="2">
                  <c:v>3128</c:v>
                </c:pt>
                <c:pt idx="3">
                  <c:v>1622</c:v>
                </c:pt>
                <c:pt idx="4">
                  <c:v>223</c:v>
                </c:pt>
                <c:pt idx="5">
                  <c:v>0</c:v>
                </c:pt>
                <c:pt idx="6">
                  <c:v>0</c:v>
                </c:pt>
              </c:numCache>
            </c:numRef>
          </c:val>
          <c:extLst>
            <c:ext xmlns:c16="http://schemas.microsoft.com/office/drawing/2014/chart" uri="{C3380CC4-5D6E-409C-BE32-E72D297353CC}">
              <c16:uniqueId val="{00000000-B4AA-4906-BF58-278AEDF598D1}"/>
            </c:ext>
          </c:extLst>
        </c:ser>
        <c:ser>
          <c:idx val="2"/>
          <c:order val="1"/>
          <c:tx>
            <c:strRef>
              <c:f>'Figura 1.3-6'!$A$7</c:f>
              <c:strCache>
                <c:ptCount val="1"/>
                <c:pt idx="0">
                  <c:v>Generación Ciclo Combinado</c:v>
                </c:pt>
              </c:strCache>
            </c:strRef>
          </c:tx>
          <c:spPr>
            <a:solidFill>
              <a:schemeClr val="accent3"/>
            </a:solidFill>
            <a:ln>
              <a:noFill/>
            </a:ln>
            <a:effectLst/>
          </c:spPr>
          <c:invertIfNegative val="0"/>
          <c:cat>
            <c:numLit>
              <c:formatCode>General</c:formatCode>
              <c:ptCount val="7"/>
              <c:pt idx="0">
                <c:v>2016</c:v>
              </c:pt>
              <c:pt idx="1">
                <c:v>2017</c:v>
              </c:pt>
              <c:pt idx="2">
                <c:v>2018</c:v>
              </c:pt>
              <c:pt idx="3">
                <c:v>2019</c:v>
              </c:pt>
              <c:pt idx="4">
                <c:v>2020</c:v>
              </c:pt>
              <c:pt idx="5">
                <c:v>2021</c:v>
              </c:pt>
              <c:pt idx="6">
                <c:v>2022</c:v>
              </c:pt>
            </c:numLit>
          </c:cat>
          <c:val>
            <c:numRef>
              <c:f>'Figura 1.3-6'!$B$7:$H$7</c:f>
              <c:numCache>
                <c:formatCode>General</c:formatCode>
                <c:ptCount val="7"/>
                <c:pt idx="0">
                  <c:v>87</c:v>
                </c:pt>
                <c:pt idx="1">
                  <c:v>412</c:v>
                </c:pt>
                <c:pt idx="2">
                  <c:v>37</c:v>
                </c:pt>
                <c:pt idx="3">
                  <c:v>785</c:v>
                </c:pt>
                <c:pt idx="4">
                  <c:v>837</c:v>
                </c:pt>
                <c:pt idx="5">
                  <c:v>359</c:v>
                </c:pt>
                <c:pt idx="6">
                  <c:v>1082</c:v>
                </c:pt>
              </c:numCache>
            </c:numRef>
          </c:val>
          <c:extLst>
            <c:ext xmlns:c16="http://schemas.microsoft.com/office/drawing/2014/chart" uri="{C3380CC4-5D6E-409C-BE32-E72D297353CC}">
              <c16:uniqueId val="{00000001-B4AA-4906-BF58-278AEDF598D1}"/>
            </c:ext>
          </c:extLst>
        </c:ser>
        <c:dLbls>
          <c:showLegendKey val="0"/>
          <c:showVal val="0"/>
          <c:showCatName val="0"/>
          <c:showSerName val="0"/>
          <c:showPercent val="0"/>
          <c:showBubbleSize val="0"/>
        </c:dLbls>
        <c:gapWidth val="150"/>
        <c:overlap val="100"/>
        <c:axId val="496496480"/>
        <c:axId val="496496808"/>
      </c:barChart>
      <c:catAx>
        <c:axId val="4964964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496496808"/>
        <c:crosses val="autoZero"/>
        <c:auto val="1"/>
        <c:lblAlgn val="ctr"/>
        <c:lblOffset val="100"/>
        <c:noMultiLvlLbl val="0"/>
      </c:catAx>
      <c:valAx>
        <c:axId val="49649680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a:t>ktCO2e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4964964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egoe UI" panose="020B0502040204020203" pitchFamily="34" charset="0"/>
                <a:ea typeface="+mn-ea"/>
                <a:cs typeface="Segoe UI" panose="020B0502040204020203" pitchFamily="34" charset="0"/>
              </a:defRPr>
            </a:pPr>
            <a:r>
              <a:rPr lang="es-ES"/>
              <a:t>Evolución de las emisiones de los distintos sectores RCDE (2021-2022)</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s-ES"/>
        </a:p>
      </c:txPr>
    </c:title>
    <c:autoTitleDeleted val="0"/>
    <c:plotArea>
      <c:layout>
        <c:manualLayout>
          <c:layoutTarget val="inner"/>
          <c:xMode val="edge"/>
          <c:yMode val="edge"/>
          <c:x val="0.33084470691163603"/>
          <c:y val="0.11534509186351709"/>
          <c:w val="0.59406189851268587"/>
          <c:h val="0.77725543307086609"/>
        </c:manualLayout>
      </c:layout>
      <c:barChart>
        <c:barDir val="bar"/>
        <c:grouping val="clustered"/>
        <c:varyColors val="0"/>
        <c:ser>
          <c:idx val="0"/>
          <c:order val="0"/>
          <c:spPr>
            <a:solidFill>
              <a:schemeClr val="accent1"/>
            </a:solidFill>
            <a:ln>
              <a:noFill/>
            </a:ln>
            <a:effectLst/>
          </c:spPr>
          <c:invertIfNegative val="0"/>
          <c:cat>
            <c:strLit>
              <c:ptCount val="10"/>
              <c:pt idx="0">
                <c:v>Generación Ciclo Combinado</c:v>
              </c:pt>
              <c:pt idx="1">
                <c:v>Papel o cartón</c:v>
              </c:pt>
              <c:pt idx="2">
                <c:v>Combustión (1.b-1.c)</c:v>
              </c:pt>
              <c:pt idx="3">
                <c:v>Cemento</c:v>
              </c:pt>
              <c:pt idx="4">
                <c:v>Cal o calcinación de Magnesita</c:v>
              </c:pt>
              <c:pt idx="5">
                <c:v>Metales no férreos</c:v>
              </c:pt>
              <c:pt idx="6">
                <c:v>Vidrio</c:v>
              </c:pt>
              <c:pt idx="7">
                <c:v>Arrabio o acero</c:v>
              </c:pt>
              <c:pt idx="8">
                <c:v>Secado o calcinación de yeso</c:v>
              </c:pt>
              <c:pt idx="9">
                <c:v>Productos cerámicos</c:v>
              </c:pt>
            </c:strLit>
          </c:cat>
          <c:val>
            <c:numRef>
              <c:f>'Figura 1,3-7'!#REF!</c:f>
              <c:numCache>
                <c:formatCode>General</c:formatCode>
                <c:ptCount val="1"/>
                <c:pt idx="0">
                  <c:v>1</c:v>
                </c:pt>
              </c:numCache>
            </c:numRef>
          </c:val>
          <c:extLst>
            <c:ext xmlns:c16="http://schemas.microsoft.com/office/drawing/2014/chart" uri="{C3380CC4-5D6E-409C-BE32-E72D297353CC}">
              <c16:uniqueId val="{00000000-C0E4-4CD7-8EFC-5A00C2099A42}"/>
            </c:ext>
          </c:extLst>
        </c:ser>
        <c:ser>
          <c:idx val="1"/>
          <c:order val="1"/>
          <c:spPr>
            <a:solidFill>
              <a:schemeClr val="accent2"/>
            </a:solidFill>
            <a:ln>
              <a:noFill/>
            </a:ln>
            <a:effectLst/>
          </c:spPr>
          <c:invertIfNegative val="0"/>
          <c:dLbls>
            <c:dLbl>
              <c:idx val="1"/>
              <c:layout>
                <c:manualLayout>
                  <c:x val="-0.15"/>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0E4-4CD7-8EFC-5A00C2099A42}"/>
                </c:ext>
              </c:extLst>
            </c:dLbl>
            <c:dLbl>
              <c:idx val="2"/>
              <c:layout>
                <c:manualLayout>
                  <c:x val="-0.14444444444444454"/>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0E4-4CD7-8EFC-5A00C2099A42}"/>
                </c:ext>
              </c:extLst>
            </c:dLbl>
            <c:dLbl>
              <c:idx val="3"/>
              <c:layout>
                <c:manualLayout>
                  <c:x val="-0.15277777777777779"/>
                  <c:y val="-7.8852135688381892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0E4-4CD7-8EFC-5A00C2099A42}"/>
                </c:ext>
              </c:extLst>
            </c:dLbl>
            <c:dLbl>
              <c:idx val="4"/>
              <c:layout>
                <c:manualLayout>
                  <c:x val="-0.12499999999999994"/>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0E4-4CD7-8EFC-5A00C2099A42}"/>
                </c:ext>
              </c:extLst>
            </c:dLbl>
            <c:dLbl>
              <c:idx val="5"/>
              <c:layout>
                <c:manualLayout>
                  <c:x val="-0.16388888888888889"/>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0E4-4CD7-8EFC-5A00C2099A42}"/>
                </c:ext>
              </c:extLst>
            </c:dLbl>
            <c:numFmt formatCode="#,##0\ &quot;%&quot;" sourceLinked="0"/>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0"/>
              <c:pt idx="0">
                <c:v>Generación Ciclo Combinado</c:v>
              </c:pt>
              <c:pt idx="1">
                <c:v>Papel o cartón</c:v>
              </c:pt>
              <c:pt idx="2">
                <c:v>Combustión (1.b-1.c)</c:v>
              </c:pt>
              <c:pt idx="3">
                <c:v>Cemento</c:v>
              </c:pt>
              <c:pt idx="4">
                <c:v>Cal o calcinación de Magnesita</c:v>
              </c:pt>
              <c:pt idx="5">
                <c:v>Metales no férreos</c:v>
              </c:pt>
              <c:pt idx="6">
                <c:v>Vidrio</c:v>
              </c:pt>
              <c:pt idx="7">
                <c:v>Arrabio o acero</c:v>
              </c:pt>
              <c:pt idx="8">
                <c:v>Secado o calcinación de yeso</c:v>
              </c:pt>
              <c:pt idx="9">
                <c:v>Productos cerámicos</c:v>
              </c:pt>
            </c:strLit>
          </c:cat>
          <c:val>
            <c:numRef>
              <c:f>'Figura 1.3-7'!$B$5:$B$14</c:f>
              <c:numCache>
                <c:formatCode>General</c:formatCode>
                <c:ptCount val="10"/>
                <c:pt idx="0">
                  <c:v>201</c:v>
                </c:pt>
                <c:pt idx="1">
                  <c:v>-23</c:v>
                </c:pt>
                <c:pt idx="2">
                  <c:v>-21</c:v>
                </c:pt>
                <c:pt idx="3">
                  <c:v>-27</c:v>
                </c:pt>
                <c:pt idx="4">
                  <c:v>-13</c:v>
                </c:pt>
                <c:pt idx="5">
                  <c:v>-28</c:v>
                </c:pt>
                <c:pt idx="6">
                  <c:v>4</c:v>
                </c:pt>
                <c:pt idx="7">
                  <c:v>2</c:v>
                </c:pt>
                <c:pt idx="8">
                  <c:v>2</c:v>
                </c:pt>
                <c:pt idx="9">
                  <c:v>-11</c:v>
                </c:pt>
              </c:numCache>
            </c:numRef>
          </c:val>
          <c:extLst>
            <c:ext xmlns:c16="http://schemas.microsoft.com/office/drawing/2014/chart" uri="{C3380CC4-5D6E-409C-BE32-E72D297353CC}">
              <c16:uniqueId val="{00000006-C0E4-4CD7-8EFC-5A00C2099A42}"/>
            </c:ext>
          </c:extLst>
        </c:ser>
        <c:dLbls>
          <c:showLegendKey val="0"/>
          <c:showVal val="0"/>
          <c:showCatName val="0"/>
          <c:showSerName val="0"/>
          <c:showPercent val="0"/>
          <c:showBubbleSize val="0"/>
        </c:dLbls>
        <c:gapWidth val="182"/>
        <c:axId val="546905936"/>
        <c:axId val="546905280"/>
      </c:barChart>
      <c:catAx>
        <c:axId val="546905936"/>
        <c:scaling>
          <c:orientation val="minMax"/>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s-ES"/>
          </a:p>
        </c:txPr>
        <c:crossAx val="546905280"/>
        <c:crossesAt val="0"/>
        <c:auto val="1"/>
        <c:lblAlgn val="ctr"/>
        <c:lblOffset val="100"/>
        <c:noMultiLvlLbl val="0"/>
      </c:catAx>
      <c:valAx>
        <c:axId val="54690528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s-ES"/>
          </a:p>
        </c:txPr>
        <c:crossAx val="54690593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Segoe UI" panose="020B0502040204020203" pitchFamily="34" charset="0"/>
          <a:cs typeface="Segoe UI" panose="020B0502040204020203" pitchFamily="34" charset="0"/>
        </a:defRPr>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solidFill>
            <a:schemeClr val="accent6"/>
          </a:solidFill>
          <a:ln w="19050">
            <a:solidFill>
              <a:schemeClr val="lt1"/>
            </a:solidFill>
          </a:ln>
          <a:effectLst/>
        </c:spPr>
        <c:marker>
          <c:symbol val="none"/>
        </c:marker>
      </c:pivotFmt>
      <c:pivotFmt>
        <c:idx val="1"/>
        <c:spPr>
          <a:solidFill>
            <a:schemeClr val="accent6"/>
          </a:solidFill>
          <a:ln w="19050">
            <a:solidFill>
              <a:schemeClr val="lt1"/>
            </a:solidFill>
          </a:ln>
          <a:effectLst/>
        </c:spPr>
        <c:marker>
          <c:symbol val="none"/>
        </c:marker>
      </c:pivotFmt>
      <c:pivotFmt>
        <c:idx val="2"/>
        <c:spPr>
          <a:solidFill>
            <a:schemeClr val="accent6"/>
          </a:solidFill>
          <a:ln w="19050">
            <a:solidFill>
              <a:schemeClr val="lt1"/>
            </a:solidFill>
          </a:ln>
          <a:effectLst/>
        </c:spPr>
      </c:pivotFmt>
      <c:pivotFmt>
        <c:idx val="3"/>
        <c:spPr>
          <a:solidFill>
            <a:schemeClr val="accent6"/>
          </a:solidFill>
          <a:ln w="19050">
            <a:solidFill>
              <a:schemeClr val="lt1"/>
            </a:solidFill>
          </a:ln>
          <a:effectLst/>
        </c:spPr>
      </c:pivotFmt>
      <c:pivotFmt>
        <c:idx val="4"/>
        <c:spPr>
          <a:solidFill>
            <a:schemeClr val="accent6"/>
          </a:solidFill>
          <a:ln w="19050">
            <a:solidFill>
              <a:schemeClr val="lt1"/>
            </a:solidFill>
          </a:ln>
          <a:effectLst/>
        </c:spPr>
      </c:pivotFmt>
      <c:pivotFmt>
        <c:idx val="5"/>
        <c:spPr>
          <a:solidFill>
            <a:schemeClr val="accent6"/>
          </a:solidFill>
          <a:ln w="19050">
            <a:solidFill>
              <a:schemeClr val="lt1"/>
            </a:solidFill>
          </a:ln>
          <a:effectLst/>
        </c:spPr>
      </c:pivotFmt>
      <c:pivotFmt>
        <c:idx val="6"/>
        <c:spPr>
          <a:solidFill>
            <a:schemeClr val="accent6"/>
          </a:solidFill>
          <a:ln w="19050">
            <a:solidFill>
              <a:schemeClr val="lt1"/>
            </a:solidFill>
          </a:ln>
          <a:effectLst/>
        </c:spPr>
      </c:pivotFmt>
      <c:pivotFmt>
        <c:idx val="7"/>
        <c:spPr>
          <a:solidFill>
            <a:schemeClr val="accent6"/>
          </a:solidFill>
          <a:ln w="19050">
            <a:solidFill>
              <a:schemeClr val="lt1"/>
            </a:solidFill>
          </a:ln>
          <a:effectLst/>
        </c:spPr>
        <c:marker>
          <c:symbol val="none"/>
        </c:marker>
      </c:pivotFmt>
      <c:pivotFmt>
        <c:idx val="8"/>
        <c:spPr>
          <a:solidFill>
            <a:schemeClr val="accent6"/>
          </a:solidFill>
          <a:ln w="19050">
            <a:solidFill>
              <a:schemeClr val="lt1"/>
            </a:solidFill>
          </a:ln>
          <a:effectLst/>
        </c:spPr>
      </c:pivotFmt>
      <c:pivotFmt>
        <c:idx val="9"/>
        <c:spPr>
          <a:solidFill>
            <a:schemeClr val="accent6"/>
          </a:solidFill>
          <a:ln w="19050">
            <a:solidFill>
              <a:schemeClr val="lt1"/>
            </a:solidFill>
          </a:ln>
          <a:effectLst/>
        </c:spPr>
      </c:pivotFmt>
      <c:pivotFmt>
        <c:idx val="10"/>
        <c:spPr>
          <a:solidFill>
            <a:schemeClr val="accent6"/>
          </a:solidFill>
          <a:ln w="19050">
            <a:solidFill>
              <a:schemeClr val="lt1"/>
            </a:solidFill>
          </a:ln>
          <a:effectLst/>
        </c:spPr>
      </c:pivotFmt>
      <c:pivotFmt>
        <c:idx val="11"/>
        <c:spPr>
          <a:solidFill>
            <a:schemeClr val="accent6"/>
          </a:solidFill>
          <a:ln w="19050">
            <a:solidFill>
              <a:schemeClr val="lt1"/>
            </a:solidFill>
          </a:ln>
          <a:effectLst/>
        </c:spPr>
      </c:pivotFmt>
      <c:pivotFmt>
        <c:idx val="12"/>
        <c:spPr>
          <a:solidFill>
            <a:schemeClr val="accent6"/>
          </a:solidFill>
          <a:ln w="19050">
            <a:solidFill>
              <a:schemeClr val="lt1"/>
            </a:solidFill>
          </a:ln>
          <a:effectLst/>
        </c:spPr>
      </c:pivotFmt>
    </c:pivotFmts>
    <c:plotArea>
      <c:layout>
        <c:manualLayout>
          <c:layoutTarget val="inner"/>
          <c:xMode val="edge"/>
          <c:yMode val="edge"/>
          <c:x val="0.41971981324915031"/>
          <c:y val="7.9047615426632759E-2"/>
          <c:w val="0.43356453001968503"/>
          <c:h val="0.64312420870133868"/>
        </c:manualLayout>
      </c:layout>
      <c:doughnutChart>
        <c:varyColors val="1"/>
        <c:ser>
          <c:idx val="0"/>
          <c:order val="0"/>
          <c:tx>
            <c:strRef>
              <c:f>'Figura 1.3-19'!$B$4</c:f>
              <c:strCache>
                <c:ptCount val="1"/>
                <c:pt idx="0">
                  <c:v>Número de consultas</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DBB2-4ACB-872C-4BE293F2C34D}"/>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DBB2-4ACB-872C-4BE293F2C34D}"/>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DBB2-4ACB-872C-4BE293F2C34D}"/>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DBB2-4ACB-872C-4BE293F2C34D}"/>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DBB2-4ACB-872C-4BE293F2C34D}"/>
              </c:ext>
            </c:extLst>
          </c:dPt>
          <c:dLbls>
            <c:dLbl>
              <c:idx val="0"/>
              <c:layout>
                <c:manualLayout>
                  <c:x val="0.19009216589861738"/>
                  <c:y val="0.112666988572348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DBB2-4ACB-872C-4BE293F2C34D}"/>
                </c:ext>
              </c:extLst>
            </c:dLbl>
            <c:dLbl>
              <c:idx val="1"/>
              <c:layout>
                <c:manualLayout>
                  <c:x val="-7.2964669738863355E-2"/>
                  <c:y val="0.16095284081764044"/>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BB2-4ACB-872C-4BE293F2C34D}"/>
                </c:ext>
              </c:extLst>
            </c:dLbl>
            <c:dLbl>
              <c:idx val="2"/>
              <c:layout>
                <c:manualLayout>
                  <c:x val="-0.19393241167434716"/>
                  <c:y val="3.8628681796233647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DBB2-4ACB-872C-4BE293F2C34D}"/>
                </c:ext>
              </c:extLst>
            </c:dLbl>
            <c:dLbl>
              <c:idx val="3"/>
              <c:layout>
                <c:manualLayout>
                  <c:x val="-0.21889400921658986"/>
                  <c:y val="6.4381136327055881E-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DBB2-4ACB-872C-4BE293F2C34D}"/>
                </c:ext>
              </c:extLst>
            </c:dLbl>
            <c:dLbl>
              <c:idx val="4"/>
              <c:layout>
                <c:manualLayout>
                  <c:x val="-0.17281105990783413"/>
                  <c:y val="-8.0476420408820221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DBB2-4ACB-872C-4BE293F2C34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'Figura 1.3-19'!$A$5:$A$9</c:f>
              <c:strCache>
                <c:ptCount val="5"/>
                <c:pt idx="0">
                  <c:v>Autoconsumo individual</c:v>
                </c:pt>
                <c:pt idx="1">
                  <c:v>Autoconsumo colectivo</c:v>
                </c:pt>
                <c:pt idx="2">
                  <c:v>Comunicades energéticas </c:v>
                </c:pt>
                <c:pt idx="3">
                  <c:v>Otras (eficiéncia energética, movilidad sostenible, energías renovables,…)</c:v>
                </c:pt>
                <c:pt idx="4">
                  <c:v>Sin definir</c:v>
                </c:pt>
              </c:strCache>
            </c:strRef>
          </c:cat>
          <c:val>
            <c:numRef>
              <c:f>'Figura 1.3-19'!$B$5:$B$9</c:f>
              <c:numCache>
                <c:formatCode>General</c:formatCode>
                <c:ptCount val="5"/>
                <c:pt idx="0">
                  <c:v>66</c:v>
                </c:pt>
                <c:pt idx="1">
                  <c:v>17</c:v>
                </c:pt>
                <c:pt idx="2">
                  <c:v>15</c:v>
                </c:pt>
                <c:pt idx="3">
                  <c:v>20</c:v>
                </c:pt>
                <c:pt idx="4">
                  <c:v>13</c:v>
                </c:pt>
              </c:numCache>
            </c:numRef>
          </c:val>
          <c:extLst>
            <c:ext xmlns:c16="http://schemas.microsoft.com/office/drawing/2014/chart" uri="{C3380CC4-5D6E-409C-BE32-E72D297353CC}">
              <c16:uniqueId val="{0000000A-DBB2-4ACB-872C-4BE293F2C34D}"/>
            </c:ext>
          </c:extLst>
        </c:ser>
        <c:dLbls>
          <c:showLegendKey val="0"/>
          <c:showVal val="0"/>
          <c:showCatName val="0"/>
          <c:showSerName val="0"/>
          <c:showPercent val="0"/>
          <c:showBubbleSize val="0"/>
          <c:showLeaderLines val="1"/>
        </c:dLbls>
        <c:firstSliceAng val="0"/>
        <c:holeSize val="51"/>
        <c:extLst>
          <c:ext xmlns:c15="http://schemas.microsoft.com/office/drawing/2012/chart" uri="{02D57815-91ED-43cb-92C2-25804820EDAC}">
            <c15:filteredPieSeries>
              <c15:ser>
                <c:idx val="1"/>
                <c:order val="1"/>
                <c:tx>
                  <c:strRef>
                    <c:extLst>
                      <c:ext uri="{02D57815-91ED-43cb-92C2-25804820EDAC}">
                        <c15:formulaRef>
                          <c15:sqref>'Figura 1.3-19'!$C$4</c15:sqref>
                        </c15:formulaRef>
                      </c:ext>
                    </c:extLst>
                    <c:strCache>
                      <c:ptCount val="1"/>
                      <c:pt idx="0">
                        <c:v>%</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B-3F6D-4EB3-A7FE-EDD03B0AFFC4}"/>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D-3F6D-4EB3-A7FE-EDD03B0AFFC4}"/>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F-3F6D-4EB3-A7FE-EDD03B0AFFC4}"/>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11-3F6D-4EB3-A7FE-EDD03B0AFFC4}"/>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13-3F6D-4EB3-A7FE-EDD03B0AFFC4}"/>
                    </c:ext>
                  </c:extLst>
                </c:dPt>
                <c:dLbls>
                  <c:dLbl>
                    <c:idx val="0"/>
                    <c:layout>
                      <c:manualLayout>
                        <c:x val="0.22080360072178479"/>
                        <c:y val="3.471765449888419E-3"/>
                      </c:manualLayout>
                    </c:layout>
                    <c:showLegendKey val="0"/>
                    <c:showVal val="1"/>
                    <c:showCatName val="1"/>
                    <c:showSerName val="0"/>
                    <c:showPercent val="1"/>
                    <c:showBubbleSize val="0"/>
                    <c:extLst>
                      <c:ext uri="{CE6537A1-D6FC-4f65-9D91-7224C49458BB}"/>
                      <c:ext xmlns:c16="http://schemas.microsoft.com/office/drawing/2014/chart" uri="{C3380CC4-5D6E-409C-BE32-E72D297353CC}">
                        <c16:uniqueId val="{0000000B-3F6D-4EB3-A7FE-EDD03B0AFFC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0"/>
                  <c:showCatName val="0"/>
                  <c:showSerName val="0"/>
                  <c:showPercent val="0"/>
                  <c:showBubbleSize val="0"/>
                  <c:extLst>
                    <c:ext uri="{CE6537A1-D6FC-4f65-9D91-7224C49458BB}"/>
                  </c:extLst>
                </c:dLbls>
                <c:cat>
                  <c:strRef>
                    <c:extLst>
                      <c:ext uri="{02D57815-91ED-43cb-92C2-25804820EDAC}">
                        <c15:formulaRef>
                          <c15:sqref>'Figura 1.3-19'!$A$5:$A$9</c15:sqref>
                        </c15:formulaRef>
                      </c:ext>
                    </c:extLst>
                    <c:strCache>
                      <c:ptCount val="5"/>
                      <c:pt idx="0">
                        <c:v>Autoconsumo individual</c:v>
                      </c:pt>
                      <c:pt idx="1">
                        <c:v>Autoconsumo colectivo</c:v>
                      </c:pt>
                      <c:pt idx="2">
                        <c:v>Comunicades energéticas </c:v>
                      </c:pt>
                      <c:pt idx="3">
                        <c:v>Otras (eficiéncia energética, movilidad sostenible, energías renovables,…)</c:v>
                      </c:pt>
                      <c:pt idx="4">
                        <c:v>Sin definir</c:v>
                      </c:pt>
                    </c:strCache>
                  </c:strRef>
                </c:cat>
                <c:val>
                  <c:numRef>
                    <c:extLst>
                      <c:ext uri="{02D57815-91ED-43cb-92C2-25804820EDAC}">
                        <c15:formulaRef>
                          <c15:sqref>'Figura 1.3-19'!$C$5:$C$9</c15:sqref>
                        </c15:formulaRef>
                      </c:ext>
                    </c:extLst>
                    <c:numCache>
                      <c:formatCode>General</c:formatCode>
                      <c:ptCount val="5"/>
                      <c:pt idx="0">
                        <c:v>0.50381679389312972</c:v>
                      </c:pt>
                      <c:pt idx="1">
                        <c:v>0.12977099236641221</c:v>
                      </c:pt>
                      <c:pt idx="2">
                        <c:v>0.11450381679389313</c:v>
                      </c:pt>
                      <c:pt idx="3">
                        <c:v>0.15267175572519084</c:v>
                      </c:pt>
                      <c:pt idx="4">
                        <c:v>9.9236641221374045E-2</c:v>
                      </c:pt>
                    </c:numCache>
                  </c:numRef>
                </c:val>
                <c:extLst>
                  <c:ext xmlns:c16="http://schemas.microsoft.com/office/drawing/2014/chart" uri="{C3380CC4-5D6E-409C-BE32-E72D297353CC}">
                    <c16:uniqueId val="{0000000B-DBB2-4ACB-872C-4BE293F2C34D}"/>
                  </c:ext>
                </c:extLst>
              </c15:ser>
            </c15:filteredPieSeries>
          </c:ext>
        </c:extLst>
      </c:doughnutChart>
      <c:spPr>
        <a:noFill/>
        <a:ln>
          <a:noFill/>
        </a:ln>
        <a:effectLst/>
      </c:spPr>
    </c:plotArea>
    <c:legend>
      <c:legendPos val="b"/>
      <c:legendEntry>
        <c:idx val="0"/>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Entry>
      <c:legendEntry>
        <c:idx val="1"/>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Entry>
      <c:legendEntry>
        <c:idx val="2"/>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Entry>
      <c:legendEntry>
        <c:idx val="3"/>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Entry>
      <c:legendEntry>
        <c:idx val="4"/>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Entry>
      <c:layout>
        <c:manualLayout>
          <c:xMode val="edge"/>
          <c:yMode val="edge"/>
          <c:x val="3.1219686248896303E-2"/>
          <c:y val="0.71390442442883917"/>
          <c:w val="0.49804308689601728"/>
          <c:h val="0.2432866301223575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extLst/>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solidFill>
            <a:schemeClr val="accent6"/>
          </a:solidFill>
          <a:ln w="19050">
            <a:solidFill>
              <a:schemeClr val="lt1"/>
            </a:solidFill>
          </a:ln>
          <a:effectLst/>
        </c:spPr>
        <c:marker>
          <c:symbol val="none"/>
        </c:marker>
      </c:pivotFmt>
      <c:pivotFmt>
        <c:idx val="1"/>
        <c:spPr>
          <a:solidFill>
            <a:schemeClr val="accent6"/>
          </a:solidFill>
          <a:ln w="19050">
            <a:solidFill>
              <a:schemeClr val="lt1"/>
            </a:solidFill>
          </a:ln>
          <a:effectLst/>
        </c:spPr>
        <c:marker>
          <c:symbol val="none"/>
        </c:marker>
      </c:pivotFmt>
      <c:pivotFmt>
        <c:idx val="2"/>
        <c:spPr>
          <a:solidFill>
            <a:schemeClr val="accent6"/>
          </a:solidFill>
          <a:ln w="19050">
            <a:solidFill>
              <a:schemeClr val="lt1"/>
            </a:solidFill>
          </a:ln>
          <a:effectLst/>
        </c:spPr>
      </c:pivotFmt>
      <c:pivotFmt>
        <c:idx val="3"/>
        <c:spPr>
          <a:solidFill>
            <a:schemeClr val="accent6"/>
          </a:solidFill>
          <a:ln w="19050">
            <a:solidFill>
              <a:schemeClr val="lt1"/>
            </a:solidFill>
          </a:ln>
          <a:effectLst/>
        </c:spPr>
      </c:pivotFmt>
      <c:pivotFmt>
        <c:idx val="4"/>
        <c:spPr>
          <a:solidFill>
            <a:schemeClr val="accent6"/>
          </a:solidFill>
          <a:ln w="19050">
            <a:solidFill>
              <a:schemeClr val="lt1"/>
            </a:solidFill>
          </a:ln>
          <a:effectLst/>
        </c:spPr>
      </c:pivotFmt>
      <c:pivotFmt>
        <c:idx val="5"/>
        <c:spPr>
          <a:solidFill>
            <a:schemeClr val="accent6"/>
          </a:solidFill>
          <a:ln w="19050">
            <a:solidFill>
              <a:schemeClr val="lt1"/>
            </a:solidFill>
          </a:ln>
          <a:effectLst/>
        </c:spPr>
      </c:pivotFmt>
      <c:pivotFmt>
        <c:idx val="6"/>
        <c:spPr>
          <a:solidFill>
            <a:schemeClr val="accent6"/>
          </a:solidFill>
          <a:ln w="19050">
            <a:solidFill>
              <a:schemeClr val="lt1"/>
            </a:solidFill>
          </a:ln>
          <a:effectLst/>
        </c:spPr>
      </c:pivotFmt>
      <c:pivotFmt>
        <c:idx val="7"/>
        <c:spPr>
          <a:solidFill>
            <a:schemeClr val="accent6"/>
          </a:solidFill>
          <a:ln w="19050">
            <a:solidFill>
              <a:schemeClr val="lt1"/>
            </a:solidFill>
          </a:ln>
          <a:effectLst/>
        </c:spPr>
        <c:marker>
          <c:symbol val="none"/>
        </c:marker>
      </c:pivotFmt>
      <c:pivotFmt>
        <c:idx val="8"/>
        <c:spPr>
          <a:solidFill>
            <a:schemeClr val="accent6"/>
          </a:solidFill>
          <a:ln w="19050">
            <a:solidFill>
              <a:schemeClr val="lt1"/>
            </a:solidFill>
          </a:ln>
          <a:effectLst/>
        </c:spPr>
      </c:pivotFmt>
      <c:pivotFmt>
        <c:idx val="9"/>
        <c:spPr>
          <a:solidFill>
            <a:schemeClr val="accent6"/>
          </a:solidFill>
          <a:ln w="19050">
            <a:solidFill>
              <a:schemeClr val="lt1"/>
            </a:solidFill>
          </a:ln>
          <a:effectLst/>
        </c:spPr>
      </c:pivotFmt>
      <c:pivotFmt>
        <c:idx val="10"/>
        <c:spPr>
          <a:solidFill>
            <a:schemeClr val="accent6"/>
          </a:solidFill>
          <a:ln w="19050">
            <a:solidFill>
              <a:schemeClr val="lt1"/>
            </a:solidFill>
          </a:ln>
          <a:effectLst/>
        </c:spPr>
      </c:pivotFmt>
      <c:pivotFmt>
        <c:idx val="11"/>
        <c:spPr>
          <a:solidFill>
            <a:schemeClr val="accent6"/>
          </a:solidFill>
          <a:ln w="19050">
            <a:solidFill>
              <a:schemeClr val="lt1"/>
            </a:solidFill>
          </a:ln>
          <a:effectLst/>
        </c:spPr>
      </c:pivotFmt>
      <c:pivotFmt>
        <c:idx val="12"/>
        <c:spPr>
          <a:solidFill>
            <a:schemeClr val="accent6"/>
          </a:solidFill>
          <a:ln w="19050">
            <a:solidFill>
              <a:schemeClr val="lt1"/>
            </a:solidFill>
          </a:ln>
          <a:effectLst/>
        </c:spPr>
      </c:pivotFmt>
    </c:pivotFmts>
    <c:plotArea>
      <c:layout>
        <c:manualLayout>
          <c:layoutTarget val="inner"/>
          <c:xMode val="edge"/>
          <c:yMode val="edge"/>
          <c:x val="0.41971981324915031"/>
          <c:y val="7.9047615426632759E-2"/>
          <c:w val="0.43356453001968503"/>
          <c:h val="0.64312420870133868"/>
        </c:manualLayout>
      </c:layout>
      <c:doughnutChart>
        <c:varyColors val="1"/>
        <c:ser>
          <c:idx val="0"/>
          <c:order val="0"/>
          <c:tx>
            <c:strRef>
              <c:f>'Figura 1.3-20'!$B$4</c:f>
              <c:strCache>
                <c:ptCount val="1"/>
                <c:pt idx="0">
                  <c:v>Número de consultas</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60E6-4908-B848-7F69B441F25F}"/>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60E6-4908-B848-7F69B441F25F}"/>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60E6-4908-B848-7F69B441F25F}"/>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60E6-4908-B848-7F69B441F25F}"/>
              </c:ext>
            </c:extLst>
          </c:dPt>
          <c:dLbls>
            <c:dLbl>
              <c:idx val="0"/>
              <c:layout>
                <c:manualLayout>
                  <c:x val="0.19009216589861738"/>
                  <c:y val="0.112666988572348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60E6-4908-B848-7F69B441F25F}"/>
                </c:ext>
              </c:extLst>
            </c:dLbl>
            <c:dLbl>
              <c:idx val="1"/>
              <c:layout>
                <c:manualLayout>
                  <c:x val="-7.2964669738863355E-2"/>
                  <c:y val="0.16095284081764044"/>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60E6-4908-B848-7F69B441F25F}"/>
                </c:ext>
              </c:extLst>
            </c:dLbl>
            <c:dLbl>
              <c:idx val="2"/>
              <c:layout>
                <c:manualLayout>
                  <c:x val="-0.19393241167434716"/>
                  <c:y val="3.8628681796233647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60E6-4908-B848-7F69B441F25F}"/>
                </c:ext>
              </c:extLst>
            </c:dLbl>
            <c:dLbl>
              <c:idx val="3"/>
              <c:layout>
                <c:manualLayout>
                  <c:x val="-0.21889400921658986"/>
                  <c:y val="6.4381136327055881E-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60E6-4908-B848-7F69B441F25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'Figura 1.3-20'!$A$5:$A$8</c:f>
              <c:strCache>
                <c:ptCount val="4"/>
                <c:pt idx="0">
                  <c:v>Sobre cubierta en residencial unifamiliar</c:v>
                </c:pt>
                <c:pt idx="1">
                  <c:v>Sobre cubierta en residencial plurifamiliar</c:v>
                </c:pt>
                <c:pt idx="2">
                  <c:v>Industrial</c:v>
                </c:pt>
                <c:pt idx="3">
                  <c:v>Otros</c:v>
                </c:pt>
              </c:strCache>
            </c:strRef>
          </c:cat>
          <c:val>
            <c:numRef>
              <c:f>'Figura 1.3-20'!$B$5:$B$8</c:f>
              <c:numCache>
                <c:formatCode>General</c:formatCode>
                <c:ptCount val="4"/>
                <c:pt idx="0">
                  <c:v>43</c:v>
                </c:pt>
                <c:pt idx="1">
                  <c:v>7</c:v>
                </c:pt>
                <c:pt idx="2">
                  <c:v>2</c:v>
                </c:pt>
                <c:pt idx="3">
                  <c:v>12</c:v>
                </c:pt>
              </c:numCache>
            </c:numRef>
          </c:val>
          <c:extLst>
            <c:ext xmlns:c16="http://schemas.microsoft.com/office/drawing/2014/chart" uri="{C3380CC4-5D6E-409C-BE32-E72D297353CC}">
              <c16:uniqueId val="{0000000A-60E6-4908-B848-7F69B441F25F}"/>
            </c:ext>
          </c:extLst>
        </c:ser>
        <c:dLbls>
          <c:showLegendKey val="0"/>
          <c:showVal val="0"/>
          <c:showCatName val="0"/>
          <c:showSerName val="0"/>
          <c:showPercent val="0"/>
          <c:showBubbleSize val="0"/>
          <c:showLeaderLines val="1"/>
        </c:dLbls>
        <c:firstSliceAng val="0"/>
        <c:holeSize val="51"/>
        <c:extLst/>
      </c:doughnutChart>
      <c:spPr>
        <a:noFill/>
        <a:ln>
          <a:noFill/>
        </a:ln>
        <a:effectLst/>
      </c:spPr>
    </c:plotArea>
    <c:legend>
      <c:legendPos val="b"/>
      <c:legendEntry>
        <c:idx val="0"/>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Entry>
      <c:legendEntry>
        <c:idx val="1"/>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Entry>
      <c:legendEntry>
        <c:idx val="2"/>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Entry>
      <c:legendEntry>
        <c:idx val="3"/>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Entry>
      <c:layout>
        <c:manualLayout>
          <c:xMode val="edge"/>
          <c:yMode val="edge"/>
          <c:x val="3.1219686248896303E-2"/>
          <c:y val="0.71390442442883917"/>
          <c:w val="0.40318850076626328"/>
          <c:h val="0.2432866301223575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withinLinear" id="16">
  <a:schemeClr val="accent3"/>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1" Type="http://schemas.openxmlformats.org/officeDocument/2006/relationships/chart" Target="../charts/chart6.xml"/></Relationships>
</file>

<file path=xl/drawings/_rels/drawing8.xml.rels><?xml version="1.0" encoding="UTF-8" standalone="yes"?>
<Relationships xmlns="http://schemas.openxmlformats.org/package/2006/relationships"><Relationship Id="rId1" Type="http://schemas.openxmlformats.org/officeDocument/2006/relationships/chart" Target="../charts/chart7.xml"/></Relationships>
</file>

<file path=xl/drawings/_rels/drawing9.xml.rels><?xml version="1.0" encoding="UTF-8" standalone="yes"?>
<Relationships xmlns="http://schemas.openxmlformats.org/package/2006/relationships"><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0</xdr:col>
      <xdr:colOff>47625</xdr:colOff>
      <xdr:row>19</xdr:row>
      <xdr:rowOff>19049</xdr:rowOff>
    </xdr:from>
    <xdr:to>
      <xdr:col>10</xdr:col>
      <xdr:colOff>47625</xdr:colOff>
      <xdr:row>43</xdr:row>
      <xdr:rowOff>180974</xdr:rowOff>
    </xdr:to>
    <xdr:graphicFrame macro="">
      <xdr:nvGraphicFramePr>
        <xdr:cNvPr id="2" name="Gráfico 1" descr="Evolución de las Emisiones Brutas de GEI en Aragón y España (1990-2021)&#10;&#10;El gráfico muestra la evolución de las emisiones brutas de gases de efecto invernadero (GEI) en Aragón y España entre 1990 y 2021. La línea naranja representa a Aragón, mientras que la línea azul representa a España. En el eje vertical se muestra el porcentaje relativo, que varía del 70% al 160%, mientras que en el eje horizontal se indican los años desde 1991 hasta 2021. Se observa un aumento generalizado en las emisiones hasta aproximadamente el año 2005, seguido por una tendencia descendente más pronunciada en Aragón a partir del año 2010.">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9526</xdr:colOff>
      <xdr:row>9</xdr:row>
      <xdr:rowOff>19050</xdr:rowOff>
    </xdr:from>
    <xdr:to>
      <xdr:col>3</xdr:col>
      <xdr:colOff>19051</xdr:colOff>
      <xdr:row>29</xdr:row>
      <xdr:rowOff>154305</xdr:rowOff>
    </xdr:to>
    <xdr:graphicFrame macro="">
      <xdr:nvGraphicFramePr>
        <xdr:cNvPr id="2" name="Gráfico 1" descr="Distribución de Tipos de Cubierta por Categoría de Edificación&#10;&#10;Gráfico tipo donut que representa la distribución porcentual de tipos de cubierta en diferentes categorías de edificación. El 67% corresponde a cubiertas en residencial unifamiliar, el 11% en residencial plurifamiliar, el 3% en industrial, y el 19% en otros tipos de edificación.">
          <a:extLst>
            <a:ext uri="{FF2B5EF4-FFF2-40B4-BE49-F238E27FC236}">
              <a16:creationId xmlns:a16="http://schemas.microsoft.com/office/drawing/2014/main" id="{7ECAD8FF-33A2-4751-9339-C1983CA8D8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9526</xdr:colOff>
      <xdr:row>11</xdr:row>
      <xdr:rowOff>19050</xdr:rowOff>
    </xdr:from>
    <xdr:to>
      <xdr:col>3</xdr:col>
      <xdr:colOff>19051</xdr:colOff>
      <xdr:row>31</xdr:row>
      <xdr:rowOff>154305</xdr:rowOff>
    </xdr:to>
    <xdr:graphicFrame macro="">
      <xdr:nvGraphicFramePr>
        <xdr:cNvPr id="3" name="Gráfico 2" descr="Distribución de Tipos de Cubierta por Categoría de Edificación&#10;&#10;Gráfico tipo donut que representa la distribución porcentual de tipos de cubierta en diferentes categorías de edificación. El 67% corresponde a cubiertas en residencial unifamiliar, el 11% en residencial plurifamiliar, el 3% en industrial, y el 19% en otros tipos de edificación.">
          <a:extLst>
            <a:ext uri="{FF2B5EF4-FFF2-40B4-BE49-F238E27FC236}">
              <a16:creationId xmlns:a16="http://schemas.microsoft.com/office/drawing/2014/main" id="{7CB69BD4-28BA-4FF4-98FF-DBEF5DB35B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8</xdr:row>
      <xdr:rowOff>76200</xdr:rowOff>
    </xdr:from>
    <xdr:to>
      <xdr:col>3</xdr:col>
      <xdr:colOff>9525</xdr:colOff>
      <xdr:row>29</xdr:row>
      <xdr:rowOff>1905</xdr:rowOff>
    </xdr:to>
    <xdr:graphicFrame macro="">
      <xdr:nvGraphicFramePr>
        <xdr:cNvPr id="2" name="Gráfico 1" descr="El gráfico muestra un diagrama de anillos que representa la distribución porcentual de las consultas recibidas según la tipología de instalación. El mayor porcentaje corresponde a instalaciones sobre cubierta en residencial plurifamiliar, que concentran el 56 % del total. Le siguen las consultas sobre instalaciones en vivienda unifamiliar, que suponen un 19 %, y las relativas a equipamiento municipal, con un 12 %. Finalmente, un 13 % de las consultas aparece clasificado como “sin definir”, sin especificarse la tipología concreta. La gráfica permite visualizar de forma clara que más de la mitad de las consultas se centran en edificios plurifamiliares, mientras que el resto se reparte entre vivienda unifamiliar, equipamientos municipales y casos no categorizados, poniendo de manifiesto un interés mayoritario en instalaciones sobre cubiertas de comunidades de propietarios.">
          <a:extLst>
            <a:ext uri="{FF2B5EF4-FFF2-40B4-BE49-F238E27FC236}">
              <a16:creationId xmlns:a16="http://schemas.microsoft.com/office/drawing/2014/main" id="{CEECCF7F-DDF2-4878-8B29-950688387C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7</xdr:row>
      <xdr:rowOff>76200</xdr:rowOff>
    </xdr:from>
    <xdr:to>
      <xdr:col>3</xdr:col>
      <xdr:colOff>9525</xdr:colOff>
      <xdr:row>28</xdr:row>
      <xdr:rowOff>1905</xdr:rowOff>
    </xdr:to>
    <xdr:graphicFrame macro="">
      <xdr:nvGraphicFramePr>
        <xdr:cNvPr id="3" name="Gráfico 2" descr="Tabla que presenta el número y porcentaje de consultas recibidas según el tipo de asesoramiento energético. La mayoría de las consultas (51%) están relacionadas con autoconsumo individual (66 consultas), seguidas por otras temáticas como eficiencia energética, movilidad sostenible y energías renovables (15%, 20 consultas). El autoconsumo colectivo representa el 13% (17 consultas), las comunidades energéticas el 12% (16 consultas), y un 9% de las consultas no están definidas (12). El total de consultas es de 131." title="Distribución de consultas por tipología de asesoramiento energético">
          <a:extLst>
            <a:ext uri="{FF2B5EF4-FFF2-40B4-BE49-F238E27FC236}">
              <a16:creationId xmlns:a16="http://schemas.microsoft.com/office/drawing/2014/main" id="{940E683F-CCAB-41BF-82F2-E33A0B4EE7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8</xdr:row>
      <xdr:rowOff>76200</xdr:rowOff>
    </xdr:from>
    <xdr:to>
      <xdr:col>3</xdr:col>
      <xdr:colOff>9525</xdr:colOff>
      <xdr:row>29</xdr:row>
      <xdr:rowOff>1905</xdr:rowOff>
    </xdr:to>
    <xdr:graphicFrame macro="">
      <xdr:nvGraphicFramePr>
        <xdr:cNvPr id="2" name="Gráfico 1" descr="Tabla que presenta el número y porcentaje de consultas recibidas según el tipo de asesoramiento energético. La mayoría de las consultas (51%) están relacionadas con autoconsumo individual (66 consultas), seguidas por otras temáticas como eficiencia energética, movilidad sostenible y energías renovables (15%, 20 consultas). El autoconsumo colectivo representa el 13% (17 consultas), las comunidades energéticas el 12% (16 consultas), y un 9% de las consultas no están definidas (12). El total de consultas es de 131." title="Distribución de consultas por tipología de asesoramiento energético">
          <a:extLst>
            <a:ext uri="{FF2B5EF4-FFF2-40B4-BE49-F238E27FC236}">
              <a16:creationId xmlns:a16="http://schemas.microsoft.com/office/drawing/2014/main" id="{1189ABA5-AEF2-488C-B73B-140C2C6E4D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7</xdr:row>
      <xdr:rowOff>76200</xdr:rowOff>
    </xdr:from>
    <xdr:to>
      <xdr:col>3</xdr:col>
      <xdr:colOff>9525</xdr:colOff>
      <xdr:row>28</xdr:row>
      <xdr:rowOff>1905</xdr:rowOff>
    </xdr:to>
    <xdr:graphicFrame macro="">
      <xdr:nvGraphicFramePr>
        <xdr:cNvPr id="3" name="Gráfico 2" descr="Tabla que presenta el número y porcentaje de consultas recibidas según el tipo de asesoramiento energético. La mayoría de las consultas (51%) están relacionadas con autoconsumo individual (66 consultas), seguidas por otras temáticas como eficiencia energética, movilidad sostenible y energías renovables (15%, 20 consultas). El autoconsumo colectivo representa el 13% (17 consultas), las comunidades energéticas el 12% (16 consultas), y un 9% de las consultas no están definidas (12). El total de consultas es de 131." title="Distribución de consultas por tipología de asesoramiento energético">
          <a:extLst>
            <a:ext uri="{FF2B5EF4-FFF2-40B4-BE49-F238E27FC236}">
              <a16:creationId xmlns:a16="http://schemas.microsoft.com/office/drawing/2014/main" id="{C185C916-A35A-4097-88CD-F60F745408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8</xdr:row>
      <xdr:rowOff>76200</xdr:rowOff>
    </xdr:from>
    <xdr:to>
      <xdr:col>3</xdr:col>
      <xdr:colOff>9525</xdr:colOff>
      <xdr:row>29</xdr:row>
      <xdr:rowOff>1905</xdr:rowOff>
    </xdr:to>
    <xdr:graphicFrame macro="">
      <xdr:nvGraphicFramePr>
        <xdr:cNvPr id="2" name="Gráfico 1" descr="Tabla que presenta el número y porcentaje de consultas recibidas según el tipo de asesoramiento energético. La mayoría de las consultas (51%) están relacionadas con autoconsumo individual (66 consultas), seguidas por otras temáticas como eficiencia energética, movilidad sostenible y energías renovables (15%, 20 consultas). El autoconsumo colectivo representa el 13% (17 consultas), las comunidades energéticas el 12% (16 consultas), y un 9% de las consultas no están definidas (12). El total de consultas es de 131." title="Distribución de consultas por tipología de asesoramiento energético">
          <a:extLst>
            <a:ext uri="{FF2B5EF4-FFF2-40B4-BE49-F238E27FC236}">
              <a16:creationId xmlns:a16="http://schemas.microsoft.com/office/drawing/2014/main" id="{22D0FE10-BF62-492B-B8B0-1B5F8B9C8E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0</xdr:col>
      <xdr:colOff>19049</xdr:colOff>
      <xdr:row>16</xdr:row>
      <xdr:rowOff>19050</xdr:rowOff>
    </xdr:from>
    <xdr:to>
      <xdr:col>6</xdr:col>
      <xdr:colOff>304799</xdr:colOff>
      <xdr:row>35</xdr:row>
      <xdr:rowOff>66675</xdr:rowOff>
    </xdr:to>
    <xdr:graphicFrame macro="">
      <xdr:nvGraphicFramePr>
        <xdr:cNvPr id="3" name="Gráfico 2" descr="Gráfico que muestra la frecuencia de consultas sobre distintas temáticas relacionadas con comunidades energéticas. Las categorías más consultadas son ayudas y subvenciones y tipología de comunidades energéticas (9 consultas cada una), seguidas por tramitaciones administrativas y constitución de una comunidad energética (8 consultas cada una). También destacan tecnologías disponibles (8), marco jurídico, marco normativo (7 cada una), y reparto de excedentes y coeficientes (7). Otras temáticas incluyen dimensionamiento de instalaciones (6), posibilidades de conexión fotovoltaica y reparto de energía (5 cada una), y otros (1)." title="Temáticas Consultadas en el Asesoramiento sobre Comunidades Energéticas">
          <a:extLst>
            <a:ext uri="{FF2B5EF4-FFF2-40B4-BE49-F238E27FC236}">
              <a16:creationId xmlns:a16="http://schemas.microsoft.com/office/drawing/2014/main" id="{6789412A-D436-DF38-B89C-3167DED74B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12</xdr:row>
      <xdr:rowOff>9525</xdr:rowOff>
    </xdr:from>
    <xdr:to>
      <xdr:col>9</xdr:col>
      <xdr:colOff>619125</xdr:colOff>
      <xdr:row>34</xdr:row>
      <xdr:rowOff>47625</xdr:rowOff>
    </xdr:to>
    <xdr:graphicFrame macro="">
      <xdr:nvGraphicFramePr>
        <xdr:cNvPr id="6" name="Gráfico 5" descr="Evolución de las Emisiones de CO₂e por Sectores en Aragón (1991-2021)&#10;&#10;Gráfico de líneas que muestra la evolución de las emisiones de CO₂ equivalente (CO₂e) en Aragón entre 1991 y 2021, desglosadas por sectores: generación de energía (rojo), industria (naranja), transporte (gris), otros (RCI, etc.) (amarillo), agricultura y ganadería (azul), residuos (verde) y LULUCF (cambio de uso del suelo y silvicultura, en azul claro). El eje vertical representa las emisiones en kilotoneladas de CO₂e, desde -4.000 hasta 10.000 kt, mientras que el eje horizontal abarca los años de 1991 a 2021. Se observa un pico en las emisiones del sector energético a mediados de los 2000, seguido de una marcada disminución. El transporte y la industria mantienen niveles relativamente estables, mientras que LULUCF presenta valores negativos, indicando su papel como sumidero de carbono.">
          <a:extLst>
            <a:ext uri="{FF2B5EF4-FFF2-40B4-BE49-F238E27FC236}">
              <a16:creationId xmlns:a16="http://schemas.microsoft.com/office/drawing/2014/main" id="{00000000-0008-0000-01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19050</xdr:colOff>
      <xdr:row>12</xdr:row>
      <xdr:rowOff>85725</xdr:rowOff>
    </xdr:from>
    <xdr:to>
      <xdr:col>9</xdr:col>
      <xdr:colOff>152400</xdr:colOff>
      <xdr:row>32</xdr:row>
      <xdr:rowOff>9524</xdr:rowOff>
    </xdr:to>
    <xdr:graphicFrame macro="">
      <xdr:nvGraphicFramePr>
        <xdr:cNvPr id="2" name="Gráfico 1" descr="Principales Sectores Emisores de GEI en España y Aragón (2021)&#10;&#10;Gráfico de barras comparativo que muestra los porcentajes de emisiones de gases de efecto invernadero (GEI) por sector en España y Aragón durante el año 2021. Los sectores representados son: generación de energía, transporte, otros (RCI, etc.), industria, ganadería, agricultura y residuos. En el eje vertical se indica el porcentaje de emisiones, mientras que en el eje horizontal se listan los sectores. Aragón presenta mayores porcentajes en transporte (≈30%), ganadería (≈30%) e industria (≈20%), mientras que España destaca en generación de energía (≈15%) y agricultura (ligeramente superior a Aragón). Ambos territorios muestran porcentajes bajos en residuos y agricultura, y diferencias notables en el sector &quot;Otros&quot;.">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85725</xdr:colOff>
      <xdr:row>8</xdr:row>
      <xdr:rowOff>28575</xdr:rowOff>
    </xdr:from>
    <xdr:to>
      <xdr:col>6</xdr:col>
      <xdr:colOff>523875</xdr:colOff>
      <xdr:row>30</xdr:row>
      <xdr:rowOff>171450</xdr:rowOff>
    </xdr:to>
    <xdr:graphicFrame macro="">
      <xdr:nvGraphicFramePr>
        <xdr:cNvPr id="2" name="Gráfico 1" descr="Distribución de Emisiones de GEI en Aragón por Sector Regulado y Difuso (2021)&#10;&#10;Gráfico circular en 3D que muestra la proporción de emisiones de gases de efecto invernadero (GEI) en Aragón en el año 2021, divididas entre el sector regulado y el sector difuso. El sector difuso, representado en color naranja, abarca el 75% de las emisiones, mientras que el sector regulado, en color azul, representa el 25%. Este gráfico ilustra visualmente el predominio del sector difuso en la contribución total a las emisiones regionales.">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16</xdr:row>
      <xdr:rowOff>123825</xdr:rowOff>
    </xdr:from>
    <xdr:to>
      <xdr:col>8</xdr:col>
      <xdr:colOff>9524</xdr:colOff>
      <xdr:row>37</xdr:row>
      <xdr:rowOff>38100</xdr:rowOff>
    </xdr:to>
    <xdr:graphicFrame macro="">
      <xdr:nvGraphicFramePr>
        <xdr:cNvPr id="4" name="Gráfico 3" descr="Emisiones Verificadas de CO₂ en Aragón dentro del RCDE (2022)&#10;&#10;Gráfico de barras horizontales que muestra las emisiones verificadas de CO₂ en Aragón durante el año 2022, dentro del Régimen de Comercio de Derechos de Emisión (RCDE). El eje horizontal representa las emisiones en kilotoneladas de CO₂ equivalente (ktCO₂e), desde 0 hasta 1200. El eje vertical enumera los sectores emisores. Destacan la generación con ciclo combinado (≈1082 ktCO₂e), papel o cartón (≈872 ktCO₂e), combustión (≈647 ktCO₂e) y cemento (≈276 ktCO₂e) como los principales emisores. Otros sectores como vidrio, arrabio o acero, cal, metales no férreos y productos cerámicos presentan emisiones menores. El sector de generación con carbón no registra emisiones en este año.">
          <a:extLst>
            <a:ext uri="{FF2B5EF4-FFF2-40B4-BE49-F238E27FC236}">
              <a16:creationId xmlns:a16="http://schemas.microsoft.com/office/drawing/2014/main" id="{00000000-0008-0000-04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0.52713</cdr:x>
      <cdr:y>0.89933</cdr:y>
    </cdr:from>
    <cdr:to>
      <cdr:x>0.73963</cdr:x>
      <cdr:y>0.9653</cdr:y>
    </cdr:to>
    <cdr:sp macro="" textlink="">
      <cdr:nvSpPr>
        <cdr:cNvPr id="2" name="CuadroTexto 1"/>
        <cdr:cNvSpPr txBox="1"/>
      </cdr:nvSpPr>
      <cdr:spPr>
        <a:xfrm xmlns:a="http://schemas.openxmlformats.org/drawingml/2006/main">
          <a:off x="3218418" y="3520678"/>
          <a:ext cx="1297423" cy="25826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ES" sz="1000"/>
            <a:t>ktCO2e</a:t>
          </a:r>
        </a:p>
      </cdr:txBody>
    </cdr:sp>
  </cdr:relSizeAnchor>
</c:userShapes>
</file>

<file path=xl/drawings/drawing7.xml><?xml version="1.0" encoding="utf-8"?>
<xdr:wsDr xmlns:xdr="http://schemas.openxmlformats.org/drawingml/2006/spreadsheetDrawing" xmlns:a="http://schemas.openxmlformats.org/drawingml/2006/main">
  <xdr:twoCellAnchor>
    <xdr:from>
      <xdr:col>0</xdr:col>
      <xdr:colOff>0</xdr:colOff>
      <xdr:row>12</xdr:row>
      <xdr:rowOff>0</xdr:rowOff>
    </xdr:from>
    <xdr:to>
      <xdr:col>9</xdr:col>
      <xdr:colOff>0</xdr:colOff>
      <xdr:row>31</xdr:row>
      <xdr:rowOff>133350</xdr:rowOff>
    </xdr:to>
    <xdr:graphicFrame macro="">
      <xdr:nvGraphicFramePr>
        <xdr:cNvPr id="2" name="Gráfico 1" descr="Evolución de las Emisiones del Sector de Generación Eléctrica en Aragón – RCDE (2016-2022)&#10;&#10;Gráfico de barras que muestra las emisiones de CO₂ equivalente (ktCO₂e) del sector de generación eléctrica en Aragón entre 2016 y 2022, dentro del Régimen de Comercio de Derechos de Emisión (RCDE). Se representan dos tecnologías: generación con carbón (barras naranjas) y generación con ciclo combinado (barras grises). Las emisiones por carbón alcanzan su máximo en 2017 (≈4810 ktCO₂e) y desaparecen completamente a partir de 2020. Por su parte, el ciclo combinado muestra un aumento progresivo desde 2018, con un pico en 2020 (≈837 ktCO₂e), y emisiones mínimas en 2021 y 2022. El gráfico refleja la transición energética en Aragón, con el abandono del carbón y la consolidación del ciclo combinado.">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2</xdr:col>
      <xdr:colOff>95250</xdr:colOff>
      <xdr:row>2</xdr:row>
      <xdr:rowOff>200025</xdr:rowOff>
    </xdr:from>
    <xdr:to>
      <xdr:col>15</xdr:col>
      <xdr:colOff>57149</xdr:colOff>
      <xdr:row>23</xdr:row>
      <xdr:rowOff>161925</xdr:rowOff>
    </xdr:to>
    <xdr:graphicFrame macro="">
      <xdr:nvGraphicFramePr>
        <xdr:cNvPr id="2" name="Gráfico 1" descr="Evolución de las Emisiones de los Sectores RCDE en Aragón (2021-2022)&#10;&#10;Gráfico de barras que representa la variación porcentual de las emisiones de gases de efecto invernadero (GEI) en Aragón entre 2021 y 2022, dentro del Régimen de Comercio de Derechos de Emisión (RCDE). Se incluyen los siguientes sectores: productos cerámicos (-11%), secado o calcinación de yeso (2%), arrabio o acero (2%), vidrio (4%), metales no férreos (-28%), cal o calcinación de magnesita (-13%), cemento (-27%), combustión (-21%), papel o cartón (-23%) y generación con ciclo combinado (201%). El gráfico destaca el fuerte incremento en las emisiones del sector de generación con ciclo combinado, frente a reducciones significativas en la mayoría de los demás sectores.">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9526</xdr:colOff>
      <xdr:row>10</xdr:row>
      <xdr:rowOff>19050</xdr:rowOff>
    </xdr:from>
    <xdr:to>
      <xdr:col>3</xdr:col>
      <xdr:colOff>19051</xdr:colOff>
      <xdr:row>30</xdr:row>
      <xdr:rowOff>154305</xdr:rowOff>
    </xdr:to>
    <xdr:graphicFrame macro="">
      <xdr:nvGraphicFramePr>
        <xdr:cNvPr id="3" name="Gráfico 2" descr="Tabla que presenta el número y porcentaje de consultas recibidas según el tipo de asesoramiento energético. La mayoría de las consultas (51%) están relacionadas con autoconsumo individual (66 consultas), seguidas por otras temáticas como eficiencia energética, movilidad sostenible y energías renovables (15%, 20 consultas). El autoconsumo colectivo representa el 13% (17 consultas), las comunidades energéticas el 12% (16 consultas), y un 9% de las consultas no están definidas (12). El total de consultas es de 131." title="Distribución de consultas por tipología de asesoramiento energético">
          <a:extLst>
            <a:ext uri="{FF2B5EF4-FFF2-40B4-BE49-F238E27FC236}">
              <a16:creationId xmlns:a16="http://schemas.microsoft.com/office/drawing/2014/main" id="{7A81EB76-35A2-4FCA-ABED-5443BEA77B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7F4EF172-D959-4EBE-8775-C7F9AAEB0F6E}" name="Tabla11" displayName="Tabla11" ref="A5:C12" totalsRowShown="0">
  <autoFilter ref="A5:C12" xr:uid="{7F4EF172-D959-4EBE-8775-C7F9AAEB0F6E}"/>
  <tableColumns count="3">
    <tableColumn id="1" xr3:uid="{DD7699CC-F9F5-42FD-8095-BE7D9C1EA9D8}" name="Emisiones por sectores (%)"/>
    <tableColumn id="2" xr3:uid="{18FBAA4A-8190-48B3-BE68-D6466606F202}" name="España"/>
    <tableColumn id="3" xr3:uid="{D690DF22-8C3E-467D-A647-200655FF78CD}" name="Aragón"/>
  </tableColumns>
  <tableStyleInfo name="Estilo de tabla 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A6DF69E2-BD97-41CE-99F6-E5616F04BEDD}" name="Tabla2578" displayName="Tabla2578" ref="A4:C8" totalsRowShown="0">
  <autoFilter ref="A4:C8" xr:uid="{A6DF69E2-BD97-41CE-99F6-E5616F04BEDD}"/>
  <tableColumns count="3">
    <tableColumn id="1" xr3:uid="{81A040E8-6193-4068-AF63-6D8FD897BABE}" name="Columna1"/>
    <tableColumn id="2" xr3:uid="{4577602C-293C-4861-ACCE-629BAF7A983E}" name="Número de consultas"/>
    <tableColumn id="3" xr3:uid="{59325491-49BB-4931-A951-8DCB141A6018}" name="%">
      <calculatedColumnFormula>B5/SUM($B$5:$B$8)</calculatedColumnFormula>
    </tableColumn>
  </tableColumns>
  <tableStyleInfo name="Estilo de tabla 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7F395B11-9341-4DD6-88E4-AB7E4C89F3A7}" name="Tabla257810" displayName="Tabla257810" ref="A4:C7" totalsRowShown="0">
  <autoFilter ref="A4:C7" xr:uid="{7F395B11-9341-4DD6-88E4-AB7E4C89F3A7}"/>
  <tableColumns count="3">
    <tableColumn id="1" xr3:uid="{581085D0-4AA0-475F-9BDD-A3759291D275}" name="Columna1"/>
    <tableColumn id="2" xr3:uid="{E51E3A4D-8C96-48BA-A383-6B4882BB40B8}" name="Número de consultas"/>
    <tableColumn id="3" xr3:uid="{8E6369B9-DE98-4719-91C0-A68A14C14139}" name="%">
      <calculatedColumnFormula>B5/SUM($B$5:$B$7)</calculatedColumnFormula>
    </tableColumn>
  </tableColumns>
  <tableStyleInfo name="Estilo de tabla 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E9CDF698-F865-4B81-985C-814BB10EE601}" name="Tabla25781011" displayName="Tabla25781011" ref="A4:C8" totalsRowShown="0">
  <autoFilter ref="A4:C8" xr:uid="{E9CDF698-F865-4B81-985C-814BB10EE601}"/>
  <tableColumns count="3">
    <tableColumn id="1" xr3:uid="{0A1E8A82-FEEC-43F8-9FD9-E8AB772B63FA}" name="Columna1"/>
    <tableColumn id="2" xr3:uid="{0690DF6C-5088-4723-B62A-B349D888E176}" name="Número de consultas"/>
    <tableColumn id="3" xr3:uid="{D2F54DDA-7280-4926-8360-059809E911C5}" name="%">
      <calculatedColumnFormula>B5/SUM($B$5:$B$8)</calculatedColumnFormula>
    </tableColumn>
  </tableColumns>
  <tableStyleInfo name="Estilo de tabla 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F198035A-7149-4688-AF38-E7CFF5E3B73B}" name="Tabla2578101113" displayName="Tabla2578101113" ref="A4:C7" totalsRowShown="0">
  <autoFilter ref="A4:C7" xr:uid="{F198035A-7149-4688-AF38-E7CFF5E3B73B}"/>
  <tableColumns count="3">
    <tableColumn id="1" xr3:uid="{74BC655B-D9EC-40D3-8D49-9C3CF6D7F396}" name="Columna1"/>
    <tableColumn id="2" xr3:uid="{43647E3A-9E73-4E56-B3CC-D110428A2AE4}" name="Número de consultas"/>
    <tableColumn id="3" xr3:uid="{C4C90783-2AC8-48AE-89C5-982CC11DCED4}" name="%">
      <calculatedColumnFormula>B5/SUM($B$5:$B$7)</calculatedColumnFormula>
    </tableColumn>
  </tableColumns>
  <tableStyleInfo name="Estilo de tabla 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ACCCB913-F7CC-4A68-92A0-F059ECA37A68}" name="Tabla257810111314" displayName="Tabla257810111314" ref="A4:C8" totalsRowShown="0">
  <autoFilter ref="A4:C8" xr:uid="{ACCCB913-F7CC-4A68-92A0-F059ECA37A68}"/>
  <tableColumns count="3">
    <tableColumn id="1" xr3:uid="{F3AAA57C-24AE-4A9E-BE7B-C90AEC6A6DBA}" name="Columna1"/>
    <tableColumn id="2" xr3:uid="{78F289E5-10CF-435C-A82D-F17A814F01BF}" name="Número de consultas"/>
    <tableColumn id="3" xr3:uid="{7BF591BE-87CF-4DEC-AF7F-F1E1DD82C985}" name="%">
      <calculatedColumnFormula>B5/SUM($B$5:$B$8)</calculatedColumnFormula>
    </tableColumn>
  </tableColumns>
  <tableStyleInfo name="Estilo de tabla 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406405F-609F-4255-A9AE-6832E04BCAA8}" name="Tabla5" displayName="Tabla5" ref="A4:B16" totalsRowShown="0">
  <autoFilter ref="A4:B16" xr:uid="{8406405F-609F-4255-A9AE-6832E04BCAA8}"/>
  <tableColumns count="2">
    <tableColumn id="1" xr3:uid="{7FE67FCC-595B-45F1-A318-B107F3175F23}" name="Motivo de consulta"/>
    <tableColumn id="2" xr3:uid="{BEC11B2C-4D79-4630-9069-B8E05761C022}" name="nº de consultas"/>
  </tableColumns>
  <tableStyleInfo name="Estilo de tabla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B6684DA9-B701-45D1-96A0-539AB16A4C34}" name="Tabla14" displayName="Tabla14" ref="A4:H17" totalsRowShown="0">
  <autoFilter ref="A4:H17" xr:uid="{B6684DA9-B701-45D1-96A0-539AB16A4C34}"/>
  <tableColumns count="8">
    <tableColumn id="1" xr3:uid="{5E80D782-149C-4101-9D7F-35DFA6A6F331}" name="Columna1"/>
    <tableColumn id="2" xr3:uid="{67E635AA-64A7-4A36-A2F6-47EE637715BE}" name="Columna2"/>
    <tableColumn id="3" xr3:uid="{D9FC0598-50D8-4940-9AF7-CED1FC703207}" name="Columna3"/>
    <tableColumn id="4" xr3:uid="{EA534D5C-0ACB-478D-BA46-AD8D25835494}" name="Columna4"/>
    <tableColumn id="5" xr3:uid="{C1FCB4E5-6F55-4345-AFAF-EFF3F772CAA5}" name="Columna5"/>
    <tableColumn id="6" xr3:uid="{FD3003C1-CC39-44AA-9D7D-A1844E96D56B}" name="Columna6"/>
    <tableColumn id="7" xr3:uid="{7D10E416-4F43-4885-9568-7A98E81D774B}" name="Columna7"/>
    <tableColumn id="8" xr3:uid="{7D3142E1-18C8-42B4-90AB-32D8F272388F}" name="Columna8"/>
  </tableColumns>
  <tableStyleInfo name="Estilo de tabla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F94D166-A223-4ECD-88A3-47B10C0C052C}" name="Tabla16" displayName="Tabla16" ref="A4:H8" totalsRowShown="0">
  <autoFilter ref="A4:H8" xr:uid="{3F94D166-A223-4ECD-88A3-47B10C0C052C}"/>
  <tableColumns count="8">
    <tableColumn id="1" xr3:uid="{17B47285-A0C7-4097-B92B-32FD1BB385D2}" name="Columna1"/>
    <tableColumn id="2" xr3:uid="{090F4324-23FF-49FB-B4C0-A80F9F6FB8CD}" name="Columna2"/>
    <tableColumn id="3" xr3:uid="{5248951B-EDD2-47F2-BD06-609520384950}" name="Columna3"/>
    <tableColumn id="4" xr3:uid="{BECC4135-52C0-4502-B730-5A3B61FD1538}" name="Columna4"/>
    <tableColumn id="5" xr3:uid="{BF484672-B1BA-4E61-B8F5-D0AB70754AEF}" name="Columna5"/>
    <tableColumn id="6" xr3:uid="{0A4C7BD5-EFF9-44D4-8B3B-48A0CB8B7EB8}" name="Columna6"/>
    <tableColumn id="7" xr3:uid="{0F8DDCD8-AC44-4BA4-90F5-D5D61425AB2C}" name="Columna7"/>
    <tableColumn id="8" xr3:uid="{B079F2DF-5D9B-4C51-8855-355FE8841A1E}" name="Columna8"/>
  </tableColumns>
  <tableStyleInfo name="Estilo de tabla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55EE00F-D03A-4D9A-A597-C362B0E58EFF}" name="Tabla8" displayName="Tabla8" ref="A4:B14" totalsRowShown="0">
  <autoFilter ref="A4:B14" xr:uid="{055EE00F-D03A-4D9A-A597-C362B0E58EFF}"/>
  <tableColumns count="2">
    <tableColumn id="1" xr3:uid="{B3C0F224-A37E-4FED-A98B-47D0800414F2}" name="Columna1"/>
    <tableColumn id="2" xr3:uid="{FF6024F3-1A76-4074-86DD-833BAF0BFA38}" name="Columna2"/>
  </tableColumns>
  <tableStyleInfo name="Estilo de tabla 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55F63BD-B72E-4D07-B15B-C936AA2F1F52}" name="Tabla1" displayName="Tabla1" ref="A4:E27" totalsRowShown="0">
  <autoFilter ref="A4:E27" xr:uid="{555F63BD-B72E-4D07-B15B-C936AA2F1F52}"/>
  <tableColumns count="5">
    <tableColumn id="1" xr3:uid="{5C45C9D0-3BB3-4F37-AE75-7E02813928FF}" name="Nº"/>
    <tableColumn id="2" xr3:uid="{2D6EABBF-D373-4F98-A970-452631D50A66}" name="Municipio "/>
    <tableColumn id="3" xr3:uid="{F0FF56E8-B1D8-450C-962E-8384A053953B}" name="Nº grupos"/>
    <tableColumn id="4" xr3:uid="{9368A116-8B93-44FB-A306-174B42EBF41B}" name="Participantes en grupo"/>
    <tableColumn id="5" xr3:uid="{330965CD-C22E-4CC2-B543-C600DBDD1A5F}" name="Libre"/>
  </tableColumns>
  <tableStyleInfo name="Estilo de tabla 1"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6122267-BA8E-48AE-A2C9-1004DD804BD3}" name="Tabla3" displayName="Tabla3" ref="A4:C10" totalsRowCount="1">
  <autoFilter ref="A4:C9" xr:uid="{A6122267-BA8E-48AE-A2C9-1004DD804BD3}"/>
  <tableColumns count="3">
    <tableColumn id="1" xr3:uid="{AAC2D28E-3916-4006-935F-83E933E2F4C0}" name="Tipología de asesoramiento de " totalsRowLabel="Total"/>
    <tableColumn id="2" xr3:uid="{480EC4E1-2EB2-4403-A834-2FD9DAFF11C7}" name="Número de consultas " totalsRowFunction="sum"/>
    <tableColumn id="3" xr3:uid="{F0B0B0EA-5905-453A-8AEB-071808392B83}" name="%" totalsRowFunction="sum" dataCellStyle="Porcentaje" totalsRowCellStyle="Porcentaje"/>
  </tableColumns>
  <tableStyleInfo name="Estilo de tabla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2083D76-5B50-4D38-A647-296008D406B6}" name="Tabla2" displayName="Tabla2" ref="A4:C9" totalsRowShown="0">
  <autoFilter ref="A4:C9" xr:uid="{42083D76-5B50-4D38-A647-296008D406B6}"/>
  <tableColumns count="3">
    <tableColumn id="1" xr3:uid="{7097FFC0-59E6-4634-A102-9AB347A0352E}" name="Columna1"/>
    <tableColumn id="2" xr3:uid="{DC1690D7-16AA-41DA-AC2B-B6EDE125C7CB}" name="Número de consultas"/>
    <tableColumn id="3" xr3:uid="{30D3CE9C-1A6A-448B-8C3D-7354845394DF}" name="%">
      <calculatedColumnFormula>B5/SUM($B$5:$B$9)</calculatedColumnFormula>
    </tableColumn>
  </tableColumns>
  <tableStyleInfo name="Estilo de tabla 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39D8753-8E29-47EC-BC72-EF5DED551098}" name="Tabla25" displayName="Tabla25" ref="A4:C8" totalsRowShown="0">
  <autoFilter ref="A4:C8" xr:uid="{D39D8753-8E29-47EC-BC72-EF5DED551098}"/>
  <tableColumns count="3">
    <tableColumn id="1" xr3:uid="{F20CD830-64E3-48CB-9420-98B9A93F9229}" name="Columna1"/>
    <tableColumn id="2" xr3:uid="{81525576-B3D3-4F61-9D0F-F78DEDFFD0A5}" name="Número de consultas"/>
    <tableColumn id="3" xr3:uid="{6FE3EA0E-A715-45AD-A7EB-432265405E01}" name="%">
      <calculatedColumnFormula>B5/SUM($B$5:$B$8)</calculatedColumnFormula>
    </tableColumn>
  </tableColumns>
  <tableStyleInfo name="Estilo de tabla 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A315B1C-BCC3-41B7-BE29-36AF07DB0B54}" name="Tabla257" displayName="Tabla257" ref="A4:C10" totalsRowShown="0">
  <autoFilter ref="A4:C10" xr:uid="{EA315B1C-BCC3-41B7-BE29-36AF07DB0B54}"/>
  <tableColumns count="3">
    <tableColumn id="1" xr3:uid="{73721A94-CCEE-4AB3-AFB4-96F14FF94160}" name="Columna1"/>
    <tableColumn id="2" xr3:uid="{5A6F9E5E-CBCC-4C68-BEF5-4CA83E43BE73}" name="Número de consultas"/>
    <tableColumn id="3" xr3:uid="{40B00B76-1663-4388-BD05-223EBDDED8FF}" name="%">
      <calculatedColumnFormula>B5/SUM($B$5:$B$10)</calculatedColumnFormula>
    </tableColumn>
  </tableColumns>
  <tableStyleInfo name="Estilo de tabla 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明朝"/>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table" Target="../tables/table15.xml"/><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7F07F-3DC6-494C-BAAB-4A081B4DCAE1}">
  <dimension ref="A1:F36"/>
  <sheetViews>
    <sheetView tabSelected="1" workbookViewId="0"/>
  </sheetViews>
  <sheetFormatPr baseColWidth="10" defaultColWidth="11.42578125" defaultRowHeight="16.5" x14ac:dyDescent="0.3"/>
  <cols>
    <col min="1" max="1" width="102.85546875" style="11" customWidth="1"/>
    <col min="2" max="2" width="69" style="11" customWidth="1"/>
    <col min="3" max="16384" width="11.42578125" style="11"/>
  </cols>
  <sheetData>
    <row r="1" spans="1:6" ht="23.25" x14ac:dyDescent="0.35">
      <c r="A1" s="17" t="s">
        <v>145</v>
      </c>
    </row>
    <row r="2" spans="1:6" x14ac:dyDescent="0.3">
      <c r="A2" s="7" t="s">
        <v>0</v>
      </c>
      <c r="B2" s="7" t="s">
        <v>1</v>
      </c>
    </row>
    <row r="3" spans="1:6" x14ac:dyDescent="0.3">
      <c r="A3" s="12" t="str">
        <f>'Figura 1.3-1'!_Ref214444109</f>
        <v>Figura  1.3‑1: Evolución de las emisiones brutas de GEI (1990-2021).</v>
      </c>
      <c r="B3" s="14" t="str">
        <f>'Figura 1.3-1'!A3</f>
        <v>Fuente: Dirección General de Cambio Climático y Educación Ambiental.</v>
      </c>
    </row>
    <row r="4" spans="1:6" x14ac:dyDescent="0.3">
      <c r="A4" s="12" t="str">
        <f>'Figura 1.3-2'!_Ref214444297</f>
        <v>Figura 1.3‑2: Emisiones sector Energético y Transporte.</v>
      </c>
      <c r="B4" s="14" t="str">
        <f>'Figura 1.3-2'!A3</f>
        <v>Fuente: Dirección General de Cambio Climático y Educación Ambiental.</v>
      </c>
    </row>
    <row r="5" spans="1:6" x14ac:dyDescent="0.3">
      <c r="A5" s="12" t="str">
        <f>'Figura 1.3-3'!_Ref214444363</f>
        <v>Figura  1.3‑3: Principales sectores emisores de GEI en Aragón y en España. Año 2021.</v>
      </c>
      <c r="B5" s="14" t="str">
        <f>'Figura 1.3-2'!A3</f>
        <v>Fuente: Dirección General de Cambio Climático y Educación Ambiental.</v>
      </c>
    </row>
    <row r="6" spans="1:6" x14ac:dyDescent="0.3">
      <c r="A6" s="15" t="str">
        <f>'Figura 1.3-4'!_Ref214444444</f>
        <v>Figura  1.3‑4: Emisiones en Aragón del sector regulado y difuso.</v>
      </c>
      <c r="B6" s="14" t="str">
        <f>'Figura 1.3-4'!A3</f>
        <v>Fuente: Dirección General de Cambio Climático y Educación Ambiental</v>
      </c>
    </row>
    <row r="7" spans="1:6" x14ac:dyDescent="0.3">
      <c r="A7" s="12" t="str">
        <f>'Figura 1.3-5'!_Ref214444494</f>
        <v>Figura  1.3‑5: Emisiones verificadas de CO2 dentro del RCDE en Aragón – 2022.</v>
      </c>
      <c r="B7" s="14" t="str">
        <f>'Figura 1.3-5'!A3</f>
        <v>Fuente: Dirección General de Cambio Climático y Educación Ambiental.</v>
      </c>
    </row>
    <row r="8" spans="1:6" x14ac:dyDescent="0.3">
      <c r="A8" s="12" t="str">
        <f>'Figura 1.3-6'!_Ref214444531</f>
        <v>Figura  1.3‑6: Emisiones del sector generación eléctrica en Aragón – RCDE – 2022.</v>
      </c>
      <c r="B8" s="14" t="str">
        <f>'Figura 1.3-6'!A3</f>
        <v>Fuente: Dirección General de Cambio Climático y Educación Ambiental.</v>
      </c>
    </row>
    <row r="9" spans="1:6" x14ac:dyDescent="0.3">
      <c r="A9" s="12" t="str">
        <f>'Figura 1.3-7'!_Ref214447632</f>
        <v>Figura  1.3‑7: Evolución de las emisiones de los distintos sectores RCDE (2021-2022).</v>
      </c>
      <c r="B9" s="14" t="str">
        <f>'Figura 1.3-7'!A3</f>
        <v>Fuente: Dirección General de Cambio Climático y Educación Ambiental.</v>
      </c>
    </row>
    <row r="10" spans="1:6" x14ac:dyDescent="0.3">
      <c r="A10" s="12" t="str">
        <f>'Tabla 1.3-1'!A2</f>
        <v xml:space="preserve">Tabla 1.3‑1: Estudio del número de grupo de visita y participantes en cada grupo, y visitas libres, de la exposición Emergencia Climática, Tiempo de actuar. </v>
      </c>
      <c r="B10" s="14" t="str" cm="1">
        <f t="array" ref="B10:F10">'Tabla 1.3-1'!A3:E3</f>
        <v>Fuente: Dirección General de Cambio Climático y Educación ambiental.</v>
      </c>
      <c r="C10" s="11">
        <v>0</v>
      </c>
      <c r="D10" s="11">
        <v>0</v>
      </c>
      <c r="E10" s="11">
        <v>0</v>
      </c>
      <c r="F10" s="11">
        <v>0</v>
      </c>
    </row>
    <row r="11" spans="1:6" x14ac:dyDescent="0.3">
      <c r="A11" s="12" t="str">
        <f>'Tabla 1.3-2'!_Toc214628882</f>
        <v>Tabla 1.3‑2: Consultas recibidas por tipología.</v>
      </c>
      <c r="B11" s="14" t="str">
        <f>'Tabla 1.3-2'!A3</f>
        <v>Fuente: Dirección General de Cambio Climático y Educación Ambiental</v>
      </c>
      <c r="C11" s="9"/>
      <c r="D11" s="9"/>
      <c r="E11" s="9"/>
    </row>
    <row r="12" spans="1:6" x14ac:dyDescent="0.3">
      <c r="A12" s="12" t="str">
        <f>'Figura 1.3-19'!_Toc215660567</f>
        <v>Figura  1.3‑19: Porcentaje de consultas por tipología general.</v>
      </c>
      <c r="B12" s="14" t="str">
        <f>'Figura 1.3-19'!A3</f>
        <v>Fuente: Dirección General de Cambio Climático y Educación Ambiental</v>
      </c>
      <c r="C12" s="9"/>
      <c r="D12" s="9"/>
      <c r="E12" s="9"/>
    </row>
    <row r="13" spans="1:6" x14ac:dyDescent="0.3">
      <c r="A13" s="12" t="str">
        <f>'Figura 1.3-20'!_Toc215660568</f>
        <v>Figura  1.3‑20: Consultas recibidas por tipología de instalación.</v>
      </c>
      <c r="B13" s="14" t="str">
        <f>'Figura 1.3-20'!A3</f>
        <v>Fuente: Dirección General de Cambio Climático y Educación Ambiental</v>
      </c>
    </row>
    <row r="14" spans="1:6" x14ac:dyDescent="0.3">
      <c r="A14" s="12" t="str">
        <f>'Figura 1.3-21'!_Toc215660569</f>
        <v>Figura  1.3‑21: Motivo específico de las consultas de autoconsumo individual.</v>
      </c>
      <c r="B14" s="14" t="str">
        <f>'Figura 1.3-21'!A3</f>
        <v>Fuente: Dirección General de Cambio Climático y Educación Ambiental</v>
      </c>
    </row>
    <row r="15" spans="1:6" x14ac:dyDescent="0.3">
      <c r="A15" s="12" t="str">
        <f>'Figura 1.3-22'!_Toc215660570</f>
        <v>Figura  1.3‑22: Consultas recibidas por tipología de instalación.</v>
      </c>
      <c r="B15" s="14" t="str">
        <f>'Figura 1.3-22'!A3</f>
        <v>Fuente: Dirección General de Cambio Climático y Educación Ambiental</v>
      </c>
    </row>
    <row r="16" spans="1:6" x14ac:dyDescent="0.3">
      <c r="A16" s="12" t="str">
        <f>'Figura 1.3-23'!A2</f>
        <v>Figura  1.3‑23: Consultas por modalidad de autoconsumo planteada.</v>
      </c>
      <c r="B16" s="14" t="str">
        <f>'Figura 1.3-23'!A3</f>
        <v>Fuente: Dirección General de Cambio Climático y Educación Ambiental</v>
      </c>
    </row>
    <row r="17" spans="1:2" x14ac:dyDescent="0.3">
      <c r="A17" s="12" t="str">
        <f>'Figura 1.3-24'!A2</f>
        <v>Figura  1.3‑24: Fase de desarrollo de la CE.</v>
      </c>
      <c r="B17" s="14" t="str">
        <f>'Figura 1.3-24'!A3</f>
        <v>Fuente: Dirección General de Cambio Climático y Educación Ambiental</v>
      </c>
    </row>
    <row r="18" spans="1:2" x14ac:dyDescent="0.3">
      <c r="A18" s="12" t="str">
        <f>'Figura 1.3-25'!A2</f>
        <v>Figura  1.3‑25: Actividades a desarrollar.</v>
      </c>
      <c r="B18" s="14" t="str">
        <f>'Figura 1.3-25'!A3</f>
        <v>Fuente: Dirección General de Cambio Climático y Educación Ambiental</v>
      </c>
    </row>
    <row r="19" spans="1:2" x14ac:dyDescent="0.3">
      <c r="A19" s="12" t="str">
        <f>'Figura 1.3-26'!A2</f>
        <v>Figura  1.3‑26: Modalidad de proyecto/instalación planteada.</v>
      </c>
      <c r="B19" s="14" t="str">
        <f>'Figura 1.3-26'!A3</f>
        <v>Fuente: Dirección General de Cambio Climático y Educación Ambiental</v>
      </c>
    </row>
    <row r="20" spans="1:2" x14ac:dyDescent="0.3">
      <c r="A20" s="12" t="str">
        <f>'Figura 1.3-27'!_Toc215660575</f>
        <v>Figura  1.3‑27: Motivo específico de las consultas de comunidades energéticas.</v>
      </c>
      <c r="B20" s="14" t="str">
        <f>'Figura 1.3-27'!A3</f>
        <v>Fuente: Dirección General de Cambio Climático y Educación Ambiental</v>
      </c>
    </row>
    <row r="21" spans="1:2" x14ac:dyDescent="0.3">
      <c r="A21" s="13"/>
      <c r="B21" s="14"/>
    </row>
    <row r="22" spans="1:2" x14ac:dyDescent="0.3">
      <c r="A22" s="13"/>
      <c r="B22" s="14"/>
    </row>
    <row r="23" spans="1:2" x14ac:dyDescent="0.3">
      <c r="A23" s="13"/>
      <c r="B23" s="14"/>
    </row>
    <row r="24" spans="1:2" x14ac:dyDescent="0.3">
      <c r="A24" s="13"/>
      <c r="B24" s="14"/>
    </row>
    <row r="25" spans="1:2" x14ac:dyDescent="0.3">
      <c r="A25" s="13"/>
      <c r="B25" s="14"/>
    </row>
    <row r="26" spans="1:2" x14ac:dyDescent="0.3">
      <c r="A26" s="13"/>
      <c r="B26" s="14"/>
    </row>
    <row r="27" spans="1:2" x14ac:dyDescent="0.3">
      <c r="A27" s="13"/>
      <c r="B27" s="14"/>
    </row>
    <row r="28" spans="1:2" x14ac:dyDescent="0.3">
      <c r="A28" s="13"/>
      <c r="B28" s="14"/>
    </row>
    <row r="29" spans="1:2" x14ac:dyDescent="0.3">
      <c r="A29" s="13"/>
      <c r="B29" s="14"/>
    </row>
    <row r="30" spans="1:2" x14ac:dyDescent="0.3">
      <c r="A30" s="13"/>
      <c r="B30" s="14"/>
    </row>
    <row r="31" spans="1:2" x14ac:dyDescent="0.3">
      <c r="A31" s="13"/>
      <c r="B31" s="14"/>
    </row>
    <row r="32" spans="1:2" x14ac:dyDescent="0.3">
      <c r="A32" s="13"/>
      <c r="B32" s="14"/>
    </row>
    <row r="33" spans="1:2" x14ac:dyDescent="0.3">
      <c r="A33" s="13"/>
      <c r="B33" s="14"/>
    </row>
    <row r="34" spans="1:2" x14ac:dyDescent="0.3">
      <c r="A34" s="13"/>
      <c r="B34" s="14"/>
    </row>
    <row r="35" spans="1:2" x14ac:dyDescent="0.3">
      <c r="A35" s="13"/>
      <c r="B35" s="14"/>
    </row>
    <row r="36" spans="1:2" x14ac:dyDescent="0.3">
      <c r="A36" s="13"/>
      <c r="B36" s="14"/>
    </row>
  </sheetData>
  <sheetProtection formatCells="0" formatColumns="0" formatRows="0" insertColumns="0" insertRows="0" insertHyperlinks="0" deleteColumns="0" deleteRows="0" sort="0" autoFilter="0" pivotTables="0"/>
  <hyperlinks>
    <hyperlink ref="A13" location="'Figura 1,3-20'!A1" display="'Figura 1,3-20'!A1" xr:uid="{3EE62AA7-27F6-4AD9-88E6-CBE181313CD3}"/>
    <hyperlink ref="A3:A12" location="'Figura 1,3-21'!_Toc215660569" display="'Figura 1,3-21'!_Toc215660569" xr:uid="{01D6D990-336B-4FD7-82B8-81172AEBCCBE}"/>
    <hyperlink ref="A3" location="'Figura 1,3-1'!A1" display="'Figura 1,3-1'!A1" xr:uid="{8AA10410-B3E6-434D-9A07-A5588233EB6E}"/>
    <hyperlink ref="A4" location="'Figura 1.3-2'!A1" display="'Figura 1.3-2'!A1" xr:uid="{BED30315-DBA6-4E2B-B645-6B3828D11744}"/>
    <hyperlink ref="A5" location="'Figura 1.3-3'!A1" display="'Figura 1.3-3'!A1" xr:uid="{FD4EBC1B-DA92-451A-AD07-AF7003819D73}"/>
    <hyperlink ref="A7" location="'Figura 1,3-5'!_Ref214444494" display="'Figura 1,3-5'!_Ref214444494" xr:uid="{B88F3F2F-1474-43C8-A82B-C88911663D89}"/>
    <hyperlink ref="A8" location="'Figura 1,3-6'!A1" display="'Figura 1,3-6'!A1" xr:uid="{4E39B386-B447-4E7C-ACDB-8F6FF00E96FC}"/>
    <hyperlink ref="A9" location="'Figura 1,3-7'!A1" display="'Figura 1,3-7'!A1" xr:uid="{CCA39FD5-2F40-4B11-AAD2-673E3D3387CE}"/>
    <hyperlink ref="A10" location="'Tabla 1,3-1'!A1" display="'Tabla 1,3-1'!A1" xr:uid="{EBF66A63-EB4D-4BC0-817D-1B9E0DFD0D89}"/>
    <hyperlink ref="A11" location="'Tabla 1,3-2'!A1" display="'Tabla 1,3-2'!A1" xr:uid="{00EAC9B3-EB09-45DA-9492-93D89ECC8F18}"/>
    <hyperlink ref="A12" location="'Figura 1,3-19'!A1" display="'Figura 1,3-19'!A1" xr:uid="{34DF48DA-5D56-481D-97C0-FDF876732736}"/>
    <hyperlink ref="A14" location="'Figura 1,3-21'!A1" display="'Figura 1,3-21'!A1" xr:uid="{1847D0CD-725E-4396-972F-FF7DB8EFE487}"/>
    <hyperlink ref="A15" location="'Figura 1,3-22'!A1" display="'Figura 1,3-22'!A1" xr:uid="{0831D82B-BCB7-4928-AFD8-D7B1DB3DA200}"/>
    <hyperlink ref="A16" location="'Figura 1,3-23'!A1" display="'Figura 1,3-23'!A1" xr:uid="{76F5A12C-15AC-40A7-8DAA-A3C49238411E}"/>
    <hyperlink ref="A17" location="'Figura 1,3-24'!A1" display="'Figura 1,3-24'!A1" xr:uid="{F1ED131C-D039-466A-AF70-76FD27A4D4BB}"/>
    <hyperlink ref="A18" location="'Figura 1,3-25'!A1" display="'Figura 1,3-25'!A1" xr:uid="{87EC1346-8A28-4434-A26B-AF311199A8B4}"/>
    <hyperlink ref="A19" location="'Figura 1,3-26'!A1" display="'Figura 1,3-26'!A1" xr:uid="{A7606599-5C26-4860-BC41-3FCFDF80467A}"/>
    <hyperlink ref="A20" location="'Figura 1,3-27'!A1" display="'Figura 1,3-27'!A1" xr:uid="{0CE2A588-ECD7-4269-9343-5E2F344770ED}"/>
    <hyperlink ref="A6" location="'Figura 1.3-4'!A1" display="'Figura 1.3-4'!A1" xr:uid="{2D47C821-5307-44BD-BA68-95220BC82DEE}"/>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0FA26-2C91-40B6-B82F-F3D5730B3A58}">
  <sheetPr>
    <tabColor rgb="FF3F7E44"/>
  </sheetPr>
  <dimension ref="A1:E10"/>
  <sheetViews>
    <sheetView workbookViewId="0">
      <selection activeCell="E1" sqref="E1"/>
    </sheetView>
  </sheetViews>
  <sheetFormatPr baseColWidth="10" defaultColWidth="11.42578125" defaultRowHeight="15" x14ac:dyDescent="0.25"/>
  <cols>
    <col min="1" max="1" width="55.42578125" style="1" bestFit="1" customWidth="1"/>
    <col min="2" max="2" width="22.28515625" style="1" customWidth="1"/>
    <col min="3" max="3" width="7" style="1" bestFit="1" customWidth="1"/>
    <col min="4" max="4" width="11.42578125" style="1"/>
    <col min="5" max="5" width="14.7109375" style="1" bestFit="1" customWidth="1"/>
    <col min="6" max="16384" width="11.42578125" style="1"/>
  </cols>
  <sheetData>
    <row r="1" spans="1:5" ht="23.25" x14ac:dyDescent="0.35">
      <c r="A1" s="18" t="str">
        <f>Índice!A1</f>
        <v xml:space="preserve"> Estado del Medio Ambiente de Aragón Capítulo 1.2: Cambio Climático</v>
      </c>
      <c r="E1" s="6" t="s">
        <v>3</v>
      </c>
    </row>
    <row r="2" spans="1:5" ht="33.75" customHeight="1" x14ac:dyDescent="0.25">
      <c r="A2" s="19" t="s">
        <v>92</v>
      </c>
    </row>
    <row r="3" spans="1:5" x14ac:dyDescent="0.25">
      <c r="A3" s="3" t="s">
        <v>32</v>
      </c>
    </row>
    <row r="4" spans="1:5" x14ac:dyDescent="0.25">
      <c r="A4" t="s">
        <v>93</v>
      </c>
      <c r="B4" t="s">
        <v>94</v>
      </c>
      <c r="C4" t="s">
        <v>95</v>
      </c>
    </row>
    <row r="5" spans="1:5" x14ac:dyDescent="0.25">
      <c r="A5" t="s">
        <v>96</v>
      </c>
      <c r="B5">
        <v>66</v>
      </c>
      <c r="C5" s="5">
        <v>0.51</v>
      </c>
    </row>
    <row r="6" spans="1:5" x14ac:dyDescent="0.25">
      <c r="A6" t="s">
        <v>97</v>
      </c>
      <c r="B6">
        <v>17</v>
      </c>
      <c r="C6" s="5">
        <v>0.13</v>
      </c>
    </row>
    <row r="7" spans="1:5" x14ac:dyDescent="0.25">
      <c r="A7" t="s">
        <v>98</v>
      </c>
      <c r="B7">
        <v>16</v>
      </c>
      <c r="C7" s="5">
        <v>0.12</v>
      </c>
    </row>
    <row r="8" spans="1:5" x14ac:dyDescent="0.25">
      <c r="A8" t="s">
        <v>99</v>
      </c>
      <c r="B8">
        <v>20</v>
      </c>
      <c r="C8" s="5">
        <v>0.15</v>
      </c>
    </row>
    <row r="9" spans="1:5" x14ac:dyDescent="0.25">
      <c r="A9" t="s">
        <v>100</v>
      </c>
      <c r="B9">
        <v>12</v>
      </c>
      <c r="C9" s="5">
        <v>0.09</v>
      </c>
    </row>
    <row r="10" spans="1:5" x14ac:dyDescent="0.25">
      <c r="A10" t="s">
        <v>101</v>
      </c>
      <c r="B10">
        <f>SUBTOTAL(109,Tabla3[[Número de consultas ]])</f>
        <v>131</v>
      </c>
      <c r="C10" s="5">
        <f>SUBTOTAL(109,Tabla3[%])</f>
        <v>1</v>
      </c>
    </row>
  </sheetData>
  <hyperlinks>
    <hyperlink ref="E1" location="Índice!A1" display="volver índice" xr:uid="{B8C54E8D-08D1-49B1-BEF5-CA92C3032824}"/>
  </hyperlinks>
  <pageMargins left="0.7" right="0.7" top="0.75" bottom="0.75" header="0.3" footer="0.3"/>
  <pageSetup paperSize="9" orientation="portrait"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D67229-B083-401B-B744-BB1C328A81F4}">
  <sheetPr>
    <tabColor rgb="FF3F7E44"/>
  </sheetPr>
  <dimension ref="A1:E9"/>
  <sheetViews>
    <sheetView workbookViewId="0">
      <selection activeCell="E1" sqref="E1"/>
    </sheetView>
  </sheetViews>
  <sheetFormatPr baseColWidth="10" defaultColWidth="11.42578125" defaultRowHeight="16.5" x14ac:dyDescent="0.25"/>
  <cols>
    <col min="1" max="1" width="71.7109375" style="10" bestFit="1" customWidth="1"/>
    <col min="2" max="2" width="23.140625" style="10" customWidth="1"/>
    <col min="3" max="4" width="11.42578125" style="10"/>
    <col min="5" max="5" width="14.7109375" style="10" bestFit="1" customWidth="1"/>
    <col min="6" max="16384" width="11.42578125" style="10"/>
  </cols>
  <sheetData>
    <row r="1" spans="1:5" ht="23.25" x14ac:dyDescent="0.35">
      <c r="A1" s="18" t="str">
        <f>Índice!A1</f>
        <v xml:space="preserve"> Estado del Medio Ambiente de Aragón Capítulo 1.2: Cambio Climático</v>
      </c>
      <c r="E1" s="6" t="s">
        <v>3</v>
      </c>
    </row>
    <row r="2" spans="1:5" ht="37.5" customHeight="1" x14ac:dyDescent="0.25">
      <c r="A2" s="19" t="s">
        <v>102</v>
      </c>
    </row>
    <row r="3" spans="1:5" x14ac:dyDescent="0.25">
      <c r="A3" s="3" t="s">
        <v>32</v>
      </c>
    </row>
    <row r="4" spans="1:5" x14ac:dyDescent="0.25">
      <c r="A4" t="s">
        <v>39</v>
      </c>
      <c r="B4" t="s">
        <v>103</v>
      </c>
      <c r="C4" t="s">
        <v>95</v>
      </c>
    </row>
    <row r="5" spans="1:5" x14ac:dyDescent="0.25">
      <c r="A5" t="s">
        <v>96</v>
      </c>
      <c r="B5">
        <v>66</v>
      </c>
      <c r="C5">
        <f t="shared" ref="C5:C9" si="0">B5/SUM($B$5:$B$9)</f>
        <v>0.50381679389312972</v>
      </c>
    </row>
    <row r="6" spans="1:5" x14ac:dyDescent="0.25">
      <c r="A6" t="s">
        <v>97</v>
      </c>
      <c r="B6">
        <v>17</v>
      </c>
      <c r="C6">
        <f t="shared" si="0"/>
        <v>0.12977099236641221</v>
      </c>
    </row>
    <row r="7" spans="1:5" x14ac:dyDescent="0.25">
      <c r="A7" t="s">
        <v>104</v>
      </c>
      <c r="B7">
        <v>15</v>
      </c>
      <c r="C7">
        <f t="shared" si="0"/>
        <v>0.11450381679389313</v>
      </c>
    </row>
    <row r="8" spans="1:5" x14ac:dyDescent="0.25">
      <c r="A8" t="s">
        <v>105</v>
      </c>
      <c r="B8">
        <v>20</v>
      </c>
      <c r="C8">
        <f t="shared" si="0"/>
        <v>0.15267175572519084</v>
      </c>
    </row>
    <row r="9" spans="1:5" x14ac:dyDescent="0.25">
      <c r="A9" t="s">
        <v>100</v>
      </c>
      <c r="B9">
        <v>13</v>
      </c>
      <c r="C9">
        <f t="shared" si="0"/>
        <v>9.9236641221374045E-2</v>
      </c>
    </row>
  </sheetData>
  <hyperlinks>
    <hyperlink ref="E1" location="Índice!A1" display="volver índice" xr:uid="{2B069803-E803-427D-9D3C-B7AC8BAF7E35}"/>
  </hyperlinks>
  <pageMargins left="0.7" right="0.7" top="0.75" bottom="0.75" header="0.3" footer="0.3"/>
  <pageSetup paperSize="9" orientation="portrait" r:id="rId1"/>
  <drawing r:id="rId2"/>
  <tableParts count="1">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5EBFAE-2937-4353-A35E-12D2B616D944}">
  <sheetPr>
    <tabColor rgb="FF3F7E44"/>
  </sheetPr>
  <dimension ref="A1:E8"/>
  <sheetViews>
    <sheetView workbookViewId="0">
      <selection activeCell="K15" sqref="K15"/>
    </sheetView>
  </sheetViews>
  <sheetFormatPr baseColWidth="10" defaultColWidth="11.42578125" defaultRowHeight="16.5" x14ac:dyDescent="0.25"/>
  <cols>
    <col min="1" max="1" width="71.7109375" style="10" bestFit="1" customWidth="1"/>
    <col min="2" max="2" width="23.140625" style="10" customWidth="1"/>
    <col min="3" max="4" width="11.42578125" style="10"/>
    <col min="5" max="5" width="14.7109375" style="10" bestFit="1" customWidth="1"/>
    <col min="6" max="16384" width="11.42578125" style="10"/>
  </cols>
  <sheetData>
    <row r="1" spans="1:5" ht="23.25" x14ac:dyDescent="0.35">
      <c r="A1" s="18" t="str">
        <f>Índice!A1</f>
        <v xml:space="preserve"> Estado del Medio Ambiente de Aragón Capítulo 1.2: Cambio Climático</v>
      </c>
      <c r="E1" s="6" t="s">
        <v>3</v>
      </c>
    </row>
    <row r="2" spans="1:5" ht="37.5" customHeight="1" x14ac:dyDescent="0.25">
      <c r="A2" s="19" t="s">
        <v>106</v>
      </c>
    </row>
    <row r="3" spans="1:5" x14ac:dyDescent="0.25">
      <c r="A3" s="3" t="s">
        <v>32</v>
      </c>
    </row>
    <row r="4" spans="1:5" x14ac:dyDescent="0.25">
      <c r="A4" t="s">
        <v>39</v>
      </c>
      <c r="B4" t="s">
        <v>103</v>
      </c>
      <c r="C4" t="s">
        <v>95</v>
      </c>
    </row>
    <row r="5" spans="1:5" x14ac:dyDescent="0.25">
      <c r="A5" t="s">
        <v>107</v>
      </c>
      <c r="B5">
        <v>43</v>
      </c>
      <c r="C5">
        <f t="shared" ref="C5:C8" si="0">B5/SUM($B$5:$B$8)</f>
        <v>0.671875</v>
      </c>
    </row>
    <row r="6" spans="1:5" x14ac:dyDescent="0.25">
      <c r="A6" t="s">
        <v>108</v>
      </c>
      <c r="B6">
        <v>7</v>
      </c>
      <c r="C6">
        <f t="shared" si="0"/>
        <v>0.109375</v>
      </c>
    </row>
    <row r="7" spans="1:5" x14ac:dyDescent="0.25">
      <c r="A7" t="s">
        <v>109</v>
      </c>
      <c r="B7">
        <v>2</v>
      </c>
      <c r="C7">
        <f t="shared" si="0"/>
        <v>3.125E-2</v>
      </c>
    </row>
    <row r="8" spans="1:5" x14ac:dyDescent="0.25">
      <c r="A8" t="s">
        <v>110</v>
      </c>
      <c r="B8">
        <v>12</v>
      </c>
      <c r="C8">
        <f t="shared" si="0"/>
        <v>0.1875</v>
      </c>
    </row>
  </sheetData>
  <hyperlinks>
    <hyperlink ref="E1" location="Índice!A1" display="volver índice" xr:uid="{3CE71F9A-138C-452B-B24D-98F1390550BD}"/>
  </hyperlinks>
  <pageMargins left="0.7" right="0.7" top="0.75" bottom="0.75" header="0.3" footer="0.3"/>
  <pageSetup paperSize="9" orientation="portrait" r:id="rId1"/>
  <drawing r:id="rId2"/>
  <tableParts count="1">
    <tablePart r:id="rId3"/>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E2CFCB-69CE-4296-B6D7-1F9FBA6CF109}">
  <sheetPr>
    <tabColor rgb="FF3F7E44"/>
  </sheetPr>
  <dimension ref="A1:E10"/>
  <sheetViews>
    <sheetView workbookViewId="0">
      <selection activeCell="E1" sqref="E1"/>
    </sheetView>
  </sheetViews>
  <sheetFormatPr baseColWidth="10" defaultColWidth="11.42578125" defaultRowHeight="16.5" x14ac:dyDescent="0.25"/>
  <cols>
    <col min="1" max="1" width="71.7109375" style="10" bestFit="1" customWidth="1"/>
    <col min="2" max="2" width="23.140625" style="10" customWidth="1"/>
    <col min="3" max="4" width="11.42578125" style="10"/>
    <col min="5" max="5" width="14.7109375" style="10" bestFit="1" customWidth="1"/>
    <col min="6" max="16384" width="11.42578125" style="10"/>
  </cols>
  <sheetData>
    <row r="1" spans="1:5" ht="23.25" x14ac:dyDescent="0.35">
      <c r="A1" s="18" t="str">
        <f>Índice!A1</f>
        <v xml:space="preserve"> Estado del Medio Ambiente de Aragón Capítulo 1.2: Cambio Climático</v>
      </c>
      <c r="E1" s="6" t="s">
        <v>3</v>
      </c>
    </row>
    <row r="2" spans="1:5" ht="37.5" customHeight="1" x14ac:dyDescent="0.25">
      <c r="A2" s="19" t="s">
        <v>111</v>
      </c>
    </row>
    <row r="3" spans="1:5" x14ac:dyDescent="0.25">
      <c r="A3" s="3" t="s">
        <v>32</v>
      </c>
    </row>
    <row r="4" spans="1:5" x14ac:dyDescent="0.25">
      <c r="A4" t="s">
        <v>39</v>
      </c>
      <c r="B4" t="s">
        <v>103</v>
      </c>
      <c r="C4" t="s">
        <v>95</v>
      </c>
    </row>
    <row r="5" spans="1:5" x14ac:dyDescent="0.25">
      <c r="A5" t="s">
        <v>112</v>
      </c>
      <c r="B5">
        <v>48</v>
      </c>
      <c r="C5">
        <f t="shared" ref="C5:C10" si="0">B5/SUM($B$5:$B$10)</f>
        <v>0.21524663677130046</v>
      </c>
    </row>
    <row r="6" spans="1:5" x14ac:dyDescent="0.25">
      <c r="A6" t="s">
        <v>113</v>
      </c>
      <c r="B6">
        <v>40</v>
      </c>
      <c r="C6">
        <f t="shared" ref="C6:C7" si="1">B6/SUM($B$5:$B$10)</f>
        <v>0.17937219730941703</v>
      </c>
    </row>
    <row r="7" spans="1:5" x14ac:dyDescent="0.25">
      <c r="A7" t="s">
        <v>114</v>
      </c>
      <c r="B7">
        <v>41</v>
      </c>
      <c r="C7">
        <f t="shared" si="1"/>
        <v>0.18385650224215247</v>
      </c>
    </row>
    <row r="8" spans="1:5" x14ac:dyDescent="0.25">
      <c r="A8" t="s">
        <v>115</v>
      </c>
      <c r="B8">
        <v>54</v>
      </c>
      <c r="C8">
        <f t="shared" si="0"/>
        <v>0.24215246636771301</v>
      </c>
    </row>
    <row r="9" spans="1:5" x14ac:dyDescent="0.25">
      <c r="A9" t="s">
        <v>116</v>
      </c>
      <c r="B9">
        <v>22</v>
      </c>
      <c r="C9">
        <f t="shared" si="0"/>
        <v>9.8654708520179366E-2</v>
      </c>
    </row>
    <row r="10" spans="1:5" x14ac:dyDescent="0.25">
      <c r="A10" t="s">
        <v>117</v>
      </c>
      <c r="B10">
        <v>18</v>
      </c>
      <c r="C10">
        <f t="shared" si="0"/>
        <v>8.0717488789237665E-2</v>
      </c>
    </row>
  </sheetData>
  <hyperlinks>
    <hyperlink ref="E1" location="Índice!A1" display="volver índice" xr:uid="{CF7C8E56-BC92-4F9F-AACA-4BCB58A00F98}"/>
  </hyperlinks>
  <pageMargins left="0.7" right="0.7" top="0.75" bottom="0.75" header="0.3" footer="0.3"/>
  <pageSetup paperSize="9" orientation="portrait" r:id="rId1"/>
  <drawing r:id="rId2"/>
  <tableParts count="1">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9E353A-726D-4A55-B897-2F5BEEFECEF9}">
  <sheetPr>
    <tabColor rgb="FF3F7E44"/>
  </sheetPr>
  <dimension ref="A1:E8"/>
  <sheetViews>
    <sheetView workbookViewId="0">
      <selection activeCell="E1" sqref="E1"/>
    </sheetView>
  </sheetViews>
  <sheetFormatPr baseColWidth="10" defaultColWidth="11.42578125" defaultRowHeight="16.5" x14ac:dyDescent="0.25"/>
  <cols>
    <col min="1" max="1" width="71.7109375" style="10" bestFit="1" customWidth="1"/>
    <col min="2" max="2" width="23.140625" style="10" customWidth="1"/>
    <col min="3" max="4" width="11.42578125" style="10"/>
    <col min="5" max="5" width="14.7109375" style="10" bestFit="1" customWidth="1"/>
    <col min="6" max="16384" width="11.42578125" style="10"/>
  </cols>
  <sheetData>
    <row r="1" spans="1:5" ht="23.25" x14ac:dyDescent="0.35">
      <c r="A1" s="18" t="str">
        <f>Índice!A1</f>
        <v xml:space="preserve"> Estado del Medio Ambiente de Aragón Capítulo 1.2: Cambio Climático</v>
      </c>
      <c r="E1" s="6" t="s">
        <v>3</v>
      </c>
    </row>
    <row r="2" spans="1:5" ht="37.5" customHeight="1" x14ac:dyDescent="0.25">
      <c r="A2" s="19" t="s">
        <v>118</v>
      </c>
    </row>
    <row r="3" spans="1:5" x14ac:dyDescent="0.25">
      <c r="A3" s="3" t="s">
        <v>32</v>
      </c>
    </row>
    <row r="4" spans="1:5" x14ac:dyDescent="0.25">
      <c r="A4" t="s">
        <v>39</v>
      </c>
      <c r="B4" t="s">
        <v>103</v>
      </c>
      <c r="C4" t="s">
        <v>95</v>
      </c>
    </row>
    <row r="5" spans="1:5" x14ac:dyDescent="0.25">
      <c r="A5" t="s">
        <v>108</v>
      </c>
      <c r="B5">
        <v>9</v>
      </c>
      <c r="C5">
        <f>B5/SUM($B$5:$B$8)</f>
        <v>0.5625</v>
      </c>
    </row>
    <row r="6" spans="1:5" x14ac:dyDescent="0.25">
      <c r="A6" t="s">
        <v>107</v>
      </c>
      <c r="B6">
        <v>3</v>
      </c>
      <c r="C6">
        <f>B6/SUM($B$5:$B$8)</f>
        <v>0.1875</v>
      </c>
    </row>
    <row r="7" spans="1:5" x14ac:dyDescent="0.25">
      <c r="A7" t="s">
        <v>119</v>
      </c>
      <c r="B7">
        <v>2</v>
      </c>
      <c r="C7">
        <f>B7/SUM($B$5:$B$8)</f>
        <v>0.125</v>
      </c>
    </row>
    <row r="8" spans="1:5" x14ac:dyDescent="0.25">
      <c r="A8" t="s">
        <v>100</v>
      </c>
      <c r="B8">
        <v>2</v>
      </c>
      <c r="C8">
        <f>B8/SUM($B$5:$B$8)</f>
        <v>0.125</v>
      </c>
    </row>
  </sheetData>
  <hyperlinks>
    <hyperlink ref="E1" location="Índice!A1" display="volver índice" xr:uid="{49261BC7-26F3-4C22-9D78-2AA1E8B1B38A}"/>
  </hyperlinks>
  <pageMargins left="0.7" right="0.7" top="0.75" bottom="0.75" header="0.3" footer="0.3"/>
  <pageSetup paperSize="9" orientation="portrait" r:id="rId1"/>
  <drawing r:id="rId2"/>
  <tableParts count="1">
    <tablePart r:id="rId3"/>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3E378A-C74E-4516-AD7A-E7E4162D1538}">
  <sheetPr>
    <tabColor rgb="FF3F7E44"/>
  </sheetPr>
  <dimension ref="A1:E7"/>
  <sheetViews>
    <sheetView workbookViewId="0">
      <selection activeCell="E1" sqref="E1"/>
    </sheetView>
  </sheetViews>
  <sheetFormatPr baseColWidth="10" defaultColWidth="11.42578125" defaultRowHeight="16.5" x14ac:dyDescent="0.25"/>
  <cols>
    <col min="1" max="1" width="71.7109375" style="10" bestFit="1" customWidth="1"/>
    <col min="2" max="2" width="23.140625" style="10" customWidth="1"/>
    <col min="3" max="4" width="11.42578125" style="10"/>
    <col min="5" max="5" width="14.7109375" style="10" bestFit="1" customWidth="1"/>
    <col min="6" max="16384" width="11.42578125" style="10"/>
  </cols>
  <sheetData>
    <row r="1" spans="1:5" ht="23.25" x14ac:dyDescent="0.35">
      <c r="A1" s="18" t="str">
        <f>Índice!A1</f>
        <v xml:space="preserve"> Estado del Medio Ambiente de Aragón Capítulo 1.2: Cambio Climático</v>
      </c>
      <c r="E1" s="6" t="s">
        <v>3</v>
      </c>
    </row>
    <row r="2" spans="1:5" ht="37.5" customHeight="1" x14ac:dyDescent="0.25">
      <c r="A2" s="19" t="s">
        <v>120</v>
      </c>
    </row>
    <row r="3" spans="1:5" x14ac:dyDescent="0.25">
      <c r="A3" s="3" t="s">
        <v>32</v>
      </c>
    </row>
    <row r="4" spans="1:5" x14ac:dyDescent="0.25">
      <c r="A4" t="s">
        <v>39</v>
      </c>
      <c r="B4" t="s">
        <v>103</v>
      </c>
      <c r="C4" t="s">
        <v>95</v>
      </c>
    </row>
    <row r="5" spans="1:5" x14ac:dyDescent="0.25">
      <c r="A5" t="s">
        <v>121</v>
      </c>
      <c r="B5">
        <v>3</v>
      </c>
      <c r="C5">
        <f>B5/SUM($B$5:$B$7)</f>
        <v>0.1875</v>
      </c>
    </row>
    <row r="6" spans="1:5" x14ac:dyDescent="0.25">
      <c r="A6" t="s">
        <v>122</v>
      </c>
      <c r="B6">
        <v>2</v>
      </c>
      <c r="C6">
        <f>B6/SUM($B$5:$B$7)</f>
        <v>0.125</v>
      </c>
    </row>
    <row r="7" spans="1:5" x14ac:dyDescent="0.25">
      <c r="A7" t="s">
        <v>100</v>
      </c>
      <c r="B7">
        <v>11</v>
      </c>
      <c r="C7">
        <f>B7/SUM($B$5:$B$7)</f>
        <v>0.6875</v>
      </c>
    </row>
  </sheetData>
  <hyperlinks>
    <hyperlink ref="E1" location="Índice!A1" display="volver índice" xr:uid="{4B9D0216-B120-4E21-A9A1-51EE6DA45101}"/>
  </hyperlinks>
  <pageMargins left="0.7" right="0.7" top="0.75" bottom="0.75" header="0.3" footer="0.3"/>
  <pageSetup paperSize="9" orientation="portrait" r:id="rId1"/>
  <drawing r:id="rId2"/>
  <tableParts count="1">
    <tablePart r:id="rId3"/>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0BAF67-A4B7-415B-BE74-A0CF4BCEC90A}">
  <sheetPr>
    <tabColor rgb="FF3F7E44"/>
  </sheetPr>
  <dimension ref="A1:E8"/>
  <sheetViews>
    <sheetView workbookViewId="0">
      <selection activeCell="E1" sqref="E1"/>
    </sheetView>
  </sheetViews>
  <sheetFormatPr baseColWidth="10" defaultColWidth="11.42578125" defaultRowHeight="16.5" x14ac:dyDescent="0.25"/>
  <cols>
    <col min="1" max="1" width="71.7109375" style="10" bestFit="1" customWidth="1"/>
    <col min="2" max="2" width="23.140625" style="10" customWidth="1"/>
    <col min="3" max="4" width="11.42578125" style="10"/>
    <col min="5" max="5" width="14.7109375" style="10" bestFit="1" customWidth="1"/>
    <col min="6" max="16384" width="11.42578125" style="10"/>
  </cols>
  <sheetData>
    <row r="1" spans="1:5" ht="23.25" x14ac:dyDescent="0.35">
      <c r="A1" s="18" t="str">
        <f>Índice!A1</f>
        <v xml:space="preserve"> Estado del Medio Ambiente de Aragón Capítulo 1.2: Cambio Climático</v>
      </c>
      <c r="E1" s="6" t="s">
        <v>3</v>
      </c>
    </row>
    <row r="2" spans="1:5" ht="37.5" customHeight="1" x14ac:dyDescent="0.25">
      <c r="A2" s="19" t="s">
        <v>123</v>
      </c>
    </row>
    <row r="3" spans="1:5" x14ac:dyDescent="0.25">
      <c r="A3" s="3" t="s">
        <v>32</v>
      </c>
    </row>
    <row r="4" spans="1:5" x14ac:dyDescent="0.25">
      <c r="A4" t="s">
        <v>39</v>
      </c>
      <c r="B4" t="s">
        <v>103</v>
      </c>
      <c r="C4" t="s">
        <v>95</v>
      </c>
    </row>
    <row r="5" spans="1:5" x14ac:dyDescent="0.25">
      <c r="A5" t="s">
        <v>124</v>
      </c>
      <c r="B5">
        <v>10</v>
      </c>
      <c r="C5">
        <f>B5/SUM($B$5:$B$8)</f>
        <v>0.7142857142857143</v>
      </c>
    </row>
    <row r="6" spans="1:5" x14ac:dyDescent="0.25">
      <c r="A6" t="s">
        <v>125</v>
      </c>
      <c r="B6">
        <v>2</v>
      </c>
      <c r="C6">
        <f>B6/SUM($B$5:$B$8)</f>
        <v>0.14285714285714285</v>
      </c>
    </row>
    <row r="7" spans="1:5" x14ac:dyDescent="0.25">
      <c r="A7" t="s">
        <v>126</v>
      </c>
      <c r="B7">
        <v>1</v>
      </c>
      <c r="C7">
        <f>B7/SUM($B$5:$B$8)</f>
        <v>7.1428571428571425E-2</v>
      </c>
    </row>
    <row r="8" spans="1:5" x14ac:dyDescent="0.25">
      <c r="A8" t="s">
        <v>127</v>
      </c>
      <c r="B8">
        <v>1</v>
      </c>
      <c r="C8">
        <f>B8/SUM($B$5:$B$8)</f>
        <v>7.1428571428571425E-2</v>
      </c>
    </row>
  </sheetData>
  <hyperlinks>
    <hyperlink ref="E1" location="Índice!A1" display="volver índice" xr:uid="{B5A6CC0B-A0D2-402B-ABE9-1671058F4920}"/>
  </hyperlinks>
  <pageMargins left="0.7" right="0.7" top="0.75" bottom="0.75" header="0.3" footer="0.3"/>
  <pageSetup paperSize="9" orientation="portrait" r:id="rId1"/>
  <drawing r:id="rId2"/>
  <tableParts count="1">
    <tablePart r:id="rId3"/>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CAA3A4-2EFA-4946-80D3-5CCD4BE575FC}">
  <sheetPr>
    <tabColor rgb="FF3F7E44"/>
  </sheetPr>
  <dimension ref="A1:E7"/>
  <sheetViews>
    <sheetView workbookViewId="0">
      <selection activeCell="E1" sqref="E1"/>
    </sheetView>
  </sheetViews>
  <sheetFormatPr baseColWidth="10" defaultColWidth="11.42578125" defaultRowHeight="16.5" x14ac:dyDescent="0.25"/>
  <cols>
    <col min="1" max="1" width="71.7109375" style="10" bestFit="1" customWidth="1"/>
    <col min="2" max="2" width="23.140625" style="10" customWidth="1"/>
    <col min="3" max="4" width="11.42578125" style="10"/>
    <col min="5" max="5" width="14.7109375" style="10" bestFit="1" customWidth="1"/>
    <col min="6" max="16384" width="11.42578125" style="10"/>
  </cols>
  <sheetData>
    <row r="1" spans="1:5" ht="23.25" x14ac:dyDescent="0.35">
      <c r="A1" s="18" t="str">
        <f>Índice!A1</f>
        <v xml:space="preserve"> Estado del Medio Ambiente de Aragón Capítulo 1.2: Cambio Climático</v>
      </c>
      <c r="E1" s="6" t="s">
        <v>3</v>
      </c>
    </row>
    <row r="2" spans="1:5" ht="37.5" customHeight="1" x14ac:dyDescent="0.25">
      <c r="A2" s="19" t="s">
        <v>128</v>
      </c>
    </row>
    <row r="3" spans="1:5" x14ac:dyDescent="0.25">
      <c r="A3" s="3" t="s">
        <v>32</v>
      </c>
    </row>
    <row r="4" spans="1:5" x14ac:dyDescent="0.25">
      <c r="A4" t="s">
        <v>39</v>
      </c>
      <c r="B4" t="s">
        <v>103</v>
      </c>
      <c r="C4" t="s">
        <v>95</v>
      </c>
    </row>
    <row r="5" spans="1:5" x14ac:dyDescent="0.25">
      <c r="A5" t="s">
        <v>129</v>
      </c>
      <c r="B5">
        <v>12</v>
      </c>
      <c r="C5">
        <f>B5/SUM($B$5:$B$7)</f>
        <v>0.8</v>
      </c>
    </row>
    <row r="6" spans="1:5" x14ac:dyDescent="0.25">
      <c r="A6" t="s">
        <v>130</v>
      </c>
      <c r="B6">
        <v>2</v>
      </c>
      <c r="C6">
        <f>B6/SUM($B$5:$B$7)</f>
        <v>0.13333333333333333</v>
      </c>
    </row>
    <row r="7" spans="1:5" x14ac:dyDescent="0.25">
      <c r="A7" t="s">
        <v>110</v>
      </c>
      <c r="B7">
        <v>1</v>
      </c>
      <c r="C7">
        <f>B7/SUM($B$5:$B$7)</f>
        <v>6.6666666666666666E-2</v>
      </c>
    </row>
  </sheetData>
  <hyperlinks>
    <hyperlink ref="E1" location="Índice!A1" display="volver índice" xr:uid="{2F352608-0C6F-47FB-8EC8-F4F97A9A5D00}"/>
  </hyperlinks>
  <pageMargins left="0.7" right="0.7" top="0.75" bottom="0.75" header="0.3" footer="0.3"/>
  <pageSetup paperSize="9" orientation="portrait" r:id="rId1"/>
  <drawing r:id="rId2"/>
  <tableParts count="1">
    <tablePart r:id="rId3"/>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79ADD-9200-47EA-8A60-14A7957460D2}">
  <sheetPr>
    <tabColor rgb="FF3F7E44"/>
  </sheetPr>
  <dimension ref="A1:E8"/>
  <sheetViews>
    <sheetView workbookViewId="0">
      <selection activeCell="E1" sqref="E1"/>
    </sheetView>
  </sheetViews>
  <sheetFormatPr baseColWidth="10" defaultColWidth="11.42578125" defaultRowHeight="16.5" x14ac:dyDescent="0.25"/>
  <cols>
    <col min="1" max="1" width="71.7109375" style="10" bestFit="1" customWidth="1"/>
    <col min="2" max="2" width="23.140625" style="10" customWidth="1"/>
    <col min="3" max="4" width="11.42578125" style="10"/>
    <col min="5" max="5" width="14.7109375" style="10" bestFit="1" customWidth="1"/>
    <col min="6" max="16384" width="11.42578125" style="10"/>
  </cols>
  <sheetData>
    <row r="1" spans="1:5" ht="23.25" x14ac:dyDescent="0.35">
      <c r="A1" s="18" t="str">
        <f>Índice!A1</f>
        <v xml:space="preserve"> Estado del Medio Ambiente de Aragón Capítulo 1.2: Cambio Climático</v>
      </c>
      <c r="E1" s="6" t="s">
        <v>3</v>
      </c>
    </row>
    <row r="2" spans="1:5" ht="37.5" customHeight="1" x14ac:dyDescent="0.25">
      <c r="A2" s="19" t="s">
        <v>131</v>
      </c>
    </row>
    <row r="3" spans="1:5" x14ac:dyDescent="0.25">
      <c r="A3" s="3" t="s">
        <v>32</v>
      </c>
    </row>
    <row r="4" spans="1:5" x14ac:dyDescent="0.25">
      <c r="A4" t="s">
        <v>39</v>
      </c>
      <c r="B4" t="s">
        <v>103</v>
      </c>
      <c r="C4" t="s">
        <v>95</v>
      </c>
    </row>
    <row r="5" spans="1:5" x14ac:dyDescent="0.25">
      <c r="A5" t="s">
        <v>132</v>
      </c>
      <c r="B5">
        <v>7</v>
      </c>
      <c r="C5">
        <f>B5/SUM($B$5:$B$8)</f>
        <v>0.4375</v>
      </c>
    </row>
    <row r="6" spans="1:5" x14ac:dyDescent="0.25">
      <c r="A6" t="s">
        <v>133</v>
      </c>
      <c r="B6">
        <v>2</v>
      </c>
      <c r="C6">
        <f>B6/SUM($B$5:$B$8)</f>
        <v>0.125</v>
      </c>
    </row>
    <row r="7" spans="1:5" x14ac:dyDescent="0.25">
      <c r="A7" t="s">
        <v>100</v>
      </c>
      <c r="B7">
        <v>6</v>
      </c>
      <c r="C7">
        <f>B7/SUM($B$5:$B$8)</f>
        <v>0.375</v>
      </c>
    </row>
    <row r="8" spans="1:5" x14ac:dyDescent="0.25">
      <c r="A8" t="s">
        <v>134</v>
      </c>
      <c r="B8">
        <v>1</v>
      </c>
      <c r="C8">
        <f>B8/SUM($B$5:$B$8)</f>
        <v>6.25E-2</v>
      </c>
    </row>
  </sheetData>
  <hyperlinks>
    <hyperlink ref="E1" location="Índice!A1" display="volver índice" xr:uid="{16059A64-2255-42FD-801D-3675CCA7C73F}"/>
  </hyperlinks>
  <pageMargins left="0.7" right="0.7" top="0.75" bottom="0.75" header="0.3" footer="0.3"/>
  <pageSetup paperSize="9" orientation="portrait" r:id="rId1"/>
  <drawing r:id="rId2"/>
  <tableParts count="1">
    <tablePart r:id="rId3"/>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EBF477-4870-4BAB-BCC5-833E9A344337}">
  <sheetPr>
    <tabColor rgb="FF3F7E44"/>
  </sheetPr>
  <dimension ref="A1:G16"/>
  <sheetViews>
    <sheetView workbookViewId="0">
      <selection activeCell="G1" sqref="G1"/>
    </sheetView>
  </sheetViews>
  <sheetFormatPr baseColWidth="10" defaultColWidth="11.42578125" defaultRowHeight="15" x14ac:dyDescent="0.25"/>
  <cols>
    <col min="1" max="1" width="35.42578125" style="1" customWidth="1"/>
    <col min="2" max="2" width="16.5703125" style="1" customWidth="1"/>
    <col min="3" max="5" width="11.42578125" style="1"/>
    <col min="6" max="7" width="14.7109375" style="1" bestFit="1" customWidth="1"/>
    <col min="8" max="16384" width="11.42578125" style="1"/>
  </cols>
  <sheetData>
    <row r="1" spans="1:7" ht="23.25" x14ac:dyDescent="0.35">
      <c r="A1" s="18" t="str">
        <f>Índice!A1</f>
        <v xml:space="preserve"> Estado del Medio Ambiente de Aragón Capítulo 1.2: Cambio Climático</v>
      </c>
      <c r="G1" s="6" t="s">
        <v>3</v>
      </c>
    </row>
    <row r="2" spans="1:7" ht="30.75" customHeight="1" x14ac:dyDescent="0.25">
      <c r="A2" s="19" t="s">
        <v>135</v>
      </c>
    </row>
    <row r="3" spans="1:7" x14ac:dyDescent="0.25">
      <c r="A3" s="3" t="s">
        <v>32</v>
      </c>
    </row>
    <row r="4" spans="1:7" x14ac:dyDescent="0.25">
      <c r="A4" t="s">
        <v>136</v>
      </c>
      <c r="B4" t="s">
        <v>137</v>
      </c>
    </row>
    <row r="5" spans="1:7" x14ac:dyDescent="0.25">
      <c r="A5" t="s">
        <v>110</v>
      </c>
      <c r="B5">
        <v>1</v>
      </c>
    </row>
    <row r="6" spans="1:7" x14ac:dyDescent="0.25">
      <c r="A6" t="s">
        <v>138</v>
      </c>
      <c r="B6">
        <v>9</v>
      </c>
    </row>
    <row r="7" spans="1:7" x14ac:dyDescent="0.25">
      <c r="A7" t="s">
        <v>139</v>
      </c>
      <c r="B7">
        <v>8</v>
      </c>
    </row>
    <row r="8" spans="1:7" x14ac:dyDescent="0.25">
      <c r="A8" t="s">
        <v>116</v>
      </c>
      <c r="B8">
        <v>7</v>
      </c>
    </row>
    <row r="9" spans="1:7" x14ac:dyDescent="0.25">
      <c r="A9" t="s">
        <v>117</v>
      </c>
      <c r="B9">
        <v>7</v>
      </c>
    </row>
    <row r="10" spans="1:7" x14ac:dyDescent="0.25">
      <c r="A10" t="s">
        <v>140</v>
      </c>
      <c r="B10">
        <v>8</v>
      </c>
    </row>
    <row r="11" spans="1:7" x14ac:dyDescent="0.25">
      <c r="A11" t="s">
        <v>113</v>
      </c>
      <c r="B11">
        <v>6</v>
      </c>
    </row>
    <row r="12" spans="1:7" x14ac:dyDescent="0.25">
      <c r="A12" t="s">
        <v>141</v>
      </c>
      <c r="B12">
        <v>5</v>
      </c>
    </row>
    <row r="13" spans="1:7" x14ac:dyDescent="0.25">
      <c r="A13" t="s">
        <v>142</v>
      </c>
      <c r="B13">
        <v>7</v>
      </c>
    </row>
    <row r="14" spans="1:7" x14ac:dyDescent="0.25">
      <c r="A14" t="s">
        <v>143</v>
      </c>
      <c r="B14">
        <v>5</v>
      </c>
    </row>
    <row r="15" spans="1:7" x14ac:dyDescent="0.25">
      <c r="A15" t="s">
        <v>144</v>
      </c>
      <c r="B15">
        <v>8</v>
      </c>
    </row>
    <row r="16" spans="1:7" x14ac:dyDescent="0.25">
      <c r="A16" t="s">
        <v>115</v>
      </c>
      <c r="B16">
        <v>9</v>
      </c>
    </row>
  </sheetData>
  <hyperlinks>
    <hyperlink ref="G1" location="Índice!A1" display="volver índice" xr:uid="{0E818375-835B-40A1-B16C-67E0A38BC597}"/>
  </hyperlinks>
  <pageMargins left="0.7" right="0.7" top="0.75" bottom="0.75" header="0.3" footer="0.3"/>
  <pageSetup paperSize="9" orientation="portrait"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3F7E44"/>
  </sheetPr>
  <dimension ref="A1:AG18"/>
  <sheetViews>
    <sheetView workbookViewId="0">
      <selection activeCell="A2" sqref="A2"/>
    </sheetView>
  </sheetViews>
  <sheetFormatPr baseColWidth="10" defaultColWidth="11.42578125" defaultRowHeight="15" x14ac:dyDescent="0.25"/>
  <cols>
    <col min="1" max="1" width="27.85546875" style="1" customWidth="1"/>
    <col min="2" max="9" width="11.42578125" style="1"/>
    <col min="10" max="10" width="12.85546875" style="1" customWidth="1"/>
    <col min="11" max="16384" width="11.42578125" style="1"/>
  </cols>
  <sheetData>
    <row r="1" spans="1:33" ht="23.25" x14ac:dyDescent="0.35">
      <c r="A1" s="18" t="str">
        <f>Índice!A1</f>
        <v xml:space="preserve"> Estado del Medio Ambiente de Aragón Capítulo 1.2: Cambio Climático</v>
      </c>
      <c r="J1" s="6" t="s">
        <v>3</v>
      </c>
    </row>
    <row r="2" spans="1:33" ht="17.25" x14ac:dyDescent="0.25">
      <c r="A2" s="19" t="s">
        <v>2</v>
      </c>
    </row>
    <row r="3" spans="1:33" x14ac:dyDescent="0.25">
      <c r="A3" s="2" t="s">
        <v>4</v>
      </c>
    </row>
    <row r="4" spans="1:33" x14ac:dyDescent="0.25">
      <c r="A4" s="1" t="s">
        <v>5</v>
      </c>
      <c r="B4" s="1">
        <v>287710</v>
      </c>
      <c r="C4" s="1">
        <v>295443</v>
      </c>
      <c r="D4" s="1">
        <v>304834</v>
      </c>
      <c r="E4" s="1">
        <v>294733</v>
      </c>
      <c r="F4" s="1">
        <v>310886</v>
      </c>
      <c r="G4" s="1">
        <v>327011</v>
      </c>
      <c r="H4" s="1">
        <v>318543</v>
      </c>
      <c r="I4" s="1">
        <v>332620</v>
      </c>
      <c r="J4" s="1">
        <v>342183</v>
      </c>
      <c r="K4" s="1">
        <v>368363</v>
      </c>
      <c r="L4" s="1">
        <v>383276</v>
      </c>
      <c r="M4" s="1">
        <v>382043</v>
      </c>
      <c r="N4" s="1">
        <v>400722</v>
      </c>
      <c r="O4" s="1">
        <v>407929</v>
      </c>
      <c r="P4" s="1">
        <v>423590</v>
      </c>
      <c r="Q4" s="1">
        <v>438760</v>
      </c>
      <c r="R4" s="1">
        <v>432097</v>
      </c>
      <c r="S4" s="1">
        <v>442832</v>
      </c>
      <c r="T4" s="1">
        <v>409175</v>
      </c>
      <c r="U4" s="1">
        <v>369811</v>
      </c>
      <c r="V4" s="1">
        <v>354652</v>
      </c>
      <c r="W4" s="1">
        <v>354632</v>
      </c>
      <c r="X4" s="1">
        <v>347509</v>
      </c>
      <c r="Y4" s="1">
        <v>320452</v>
      </c>
      <c r="Z4" s="1">
        <v>321937</v>
      </c>
      <c r="AA4" s="1">
        <v>333623</v>
      </c>
      <c r="AB4" s="1">
        <v>321650</v>
      </c>
      <c r="AC4" s="1">
        <v>334704</v>
      </c>
      <c r="AD4" s="1">
        <v>328905</v>
      </c>
      <c r="AE4" s="1">
        <v>309814</v>
      </c>
      <c r="AF4" s="1">
        <v>272244</v>
      </c>
      <c r="AG4" s="1">
        <v>288848</v>
      </c>
    </row>
    <row r="5" spans="1:33" x14ac:dyDescent="0.25">
      <c r="A5" s="1" t="s">
        <v>6</v>
      </c>
      <c r="B5" s="1">
        <v>100</v>
      </c>
      <c r="C5" s="1">
        <v>103</v>
      </c>
      <c r="D5" s="1">
        <v>106</v>
      </c>
      <c r="E5" s="1">
        <v>102</v>
      </c>
      <c r="F5" s="1">
        <v>108</v>
      </c>
      <c r="G5" s="1">
        <v>114</v>
      </c>
      <c r="H5" s="1">
        <v>111</v>
      </c>
      <c r="I5" s="1">
        <v>116</v>
      </c>
      <c r="J5" s="1">
        <v>119</v>
      </c>
      <c r="K5" s="1">
        <v>128</v>
      </c>
      <c r="L5" s="1">
        <v>133</v>
      </c>
      <c r="M5" s="1">
        <v>133</v>
      </c>
      <c r="N5" s="1">
        <v>139</v>
      </c>
      <c r="O5" s="1">
        <v>142</v>
      </c>
      <c r="P5" s="1">
        <v>147</v>
      </c>
      <c r="Q5" s="1">
        <v>153</v>
      </c>
      <c r="R5" s="1">
        <v>150</v>
      </c>
      <c r="S5" s="1">
        <v>154</v>
      </c>
      <c r="T5" s="1">
        <v>142</v>
      </c>
      <c r="U5" s="1">
        <v>129</v>
      </c>
      <c r="V5" s="1">
        <v>123</v>
      </c>
      <c r="W5" s="1">
        <v>123</v>
      </c>
      <c r="X5" s="1">
        <v>121</v>
      </c>
      <c r="Y5" s="1">
        <v>111</v>
      </c>
      <c r="Z5" s="1">
        <v>112</v>
      </c>
      <c r="AA5" s="1">
        <v>116</v>
      </c>
      <c r="AB5" s="1">
        <v>112</v>
      </c>
      <c r="AC5" s="1">
        <v>116</v>
      </c>
      <c r="AD5" s="1">
        <v>114</v>
      </c>
      <c r="AE5" s="1">
        <v>108</v>
      </c>
      <c r="AF5" s="1">
        <v>95</v>
      </c>
      <c r="AG5" s="1">
        <v>100</v>
      </c>
    </row>
    <row r="6" spans="1:33" x14ac:dyDescent="0.25">
      <c r="B6" s="1">
        <v>287710</v>
      </c>
      <c r="C6" s="1">
        <v>295443</v>
      </c>
      <c r="D6" s="1">
        <v>304834</v>
      </c>
      <c r="E6" s="1">
        <v>294733</v>
      </c>
      <c r="F6" s="1">
        <v>310886</v>
      </c>
      <c r="G6" s="1">
        <v>327011</v>
      </c>
      <c r="H6" s="1">
        <v>318543</v>
      </c>
      <c r="I6" s="1">
        <v>332620</v>
      </c>
      <c r="J6" s="1">
        <v>342183</v>
      </c>
      <c r="K6" s="1">
        <v>368363</v>
      </c>
      <c r="L6" s="1">
        <v>383276</v>
      </c>
      <c r="M6" s="1">
        <v>382043</v>
      </c>
      <c r="N6" s="1">
        <v>400722</v>
      </c>
      <c r="O6" s="1">
        <v>407929</v>
      </c>
      <c r="P6" s="1">
        <v>423590</v>
      </c>
      <c r="Q6" s="1">
        <v>438760</v>
      </c>
      <c r="R6" s="1">
        <v>432097</v>
      </c>
      <c r="S6" s="1">
        <v>442832</v>
      </c>
      <c r="T6" s="1">
        <v>409175</v>
      </c>
      <c r="U6" s="1">
        <v>369811</v>
      </c>
      <c r="V6" s="1">
        <v>354652</v>
      </c>
      <c r="W6" s="1">
        <v>354632</v>
      </c>
      <c r="X6" s="1">
        <v>347509</v>
      </c>
      <c r="Y6" s="1">
        <v>320452</v>
      </c>
      <c r="Z6" s="1">
        <v>321937</v>
      </c>
      <c r="AA6" s="1">
        <v>333623</v>
      </c>
      <c r="AB6" s="1">
        <v>321650</v>
      </c>
      <c r="AC6" s="1">
        <v>334704</v>
      </c>
      <c r="AD6" s="1">
        <v>328905</v>
      </c>
      <c r="AE6" s="1">
        <v>309814</v>
      </c>
      <c r="AF6" s="1">
        <v>272244</v>
      </c>
      <c r="AG6" s="1">
        <v>288848</v>
      </c>
    </row>
    <row r="7" spans="1:33" x14ac:dyDescent="0.25">
      <c r="A7" s="1" t="s">
        <v>7</v>
      </c>
      <c r="B7" s="1">
        <v>-33896</v>
      </c>
      <c r="C7" s="1">
        <v>-34073</v>
      </c>
      <c r="D7" s="1">
        <v>-34226</v>
      </c>
      <c r="E7" s="1">
        <v>-35391</v>
      </c>
      <c r="F7" s="1">
        <v>-34153</v>
      </c>
      <c r="G7" s="1">
        <v>-36435</v>
      </c>
      <c r="H7" s="1">
        <v>-37241</v>
      </c>
      <c r="I7" s="1">
        <v>-37183</v>
      </c>
      <c r="J7" s="1">
        <v>-37866</v>
      </c>
      <c r="K7" s="1">
        <v>-41437</v>
      </c>
      <c r="L7" s="1">
        <v>-43397</v>
      </c>
      <c r="M7" s="1">
        <v>-45305</v>
      </c>
      <c r="N7" s="1">
        <v>-44347</v>
      </c>
      <c r="O7" s="1">
        <v>-43878</v>
      </c>
      <c r="P7" s="1">
        <v>-44632</v>
      </c>
      <c r="Q7" s="1">
        <v>-44382</v>
      </c>
      <c r="R7" s="1">
        <v>-46760</v>
      </c>
      <c r="S7" s="1">
        <v>-44167</v>
      </c>
      <c r="T7" s="1">
        <v>-44058</v>
      </c>
      <c r="U7" s="1">
        <v>-41656</v>
      </c>
      <c r="V7" s="1">
        <v>-44145</v>
      </c>
      <c r="W7" s="1">
        <v>-43561</v>
      </c>
      <c r="X7" s="1">
        <v>-41045</v>
      </c>
      <c r="Y7" s="1">
        <v>-40262</v>
      </c>
      <c r="Z7" s="1">
        <v>-42133</v>
      </c>
      <c r="AA7" s="1">
        <v>-44559</v>
      </c>
      <c r="AB7" s="1">
        <v>-44788</v>
      </c>
      <c r="AC7" s="1">
        <v>-45307</v>
      </c>
      <c r="AD7" s="1">
        <v>-46139</v>
      </c>
      <c r="AE7" s="1">
        <v>-45229</v>
      </c>
      <c r="AF7" s="1">
        <v>-44095</v>
      </c>
      <c r="AG7" s="1">
        <v>-44522</v>
      </c>
    </row>
    <row r="8" spans="1:33" x14ac:dyDescent="0.25">
      <c r="A8" s="1" t="s">
        <v>8</v>
      </c>
      <c r="B8" s="1">
        <v>100</v>
      </c>
      <c r="C8" s="1">
        <v>101</v>
      </c>
      <c r="D8" s="1">
        <v>101</v>
      </c>
      <c r="E8" s="1">
        <v>104</v>
      </c>
      <c r="F8" s="1">
        <v>101</v>
      </c>
      <c r="G8" s="1">
        <v>107</v>
      </c>
      <c r="H8" s="1">
        <v>110</v>
      </c>
      <c r="I8" s="1">
        <v>110</v>
      </c>
      <c r="J8" s="1">
        <v>112</v>
      </c>
      <c r="K8" s="1">
        <v>122</v>
      </c>
      <c r="L8" s="1">
        <v>128</v>
      </c>
      <c r="M8" s="1">
        <v>134</v>
      </c>
      <c r="N8" s="1">
        <v>131</v>
      </c>
      <c r="O8" s="1">
        <v>129</v>
      </c>
      <c r="P8" s="1">
        <v>132</v>
      </c>
      <c r="Q8" s="1">
        <v>131</v>
      </c>
      <c r="R8" s="1">
        <v>138</v>
      </c>
      <c r="S8" s="1">
        <v>130</v>
      </c>
      <c r="T8" s="1">
        <v>130</v>
      </c>
      <c r="U8" s="1">
        <v>123</v>
      </c>
      <c r="V8" s="1">
        <v>130</v>
      </c>
      <c r="W8" s="1">
        <v>129</v>
      </c>
      <c r="X8" s="1">
        <v>121</v>
      </c>
      <c r="Y8" s="1">
        <v>119</v>
      </c>
      <c r="Z8" s="1">
        <v>124</v>
      </c>
      <c r="AA8" s="1">
        <v>131</v>
      </c>
      <c r="AB8" s="1">
        <v>132</v>
      </c>
      <c r="AC8" s="1">
        <v>134</v>
      </c>
      <c r="AD8" s="1">
        <v>136</v>
      </c>
      <c r="AE8" s="1">
        <v>133</v>
      </c>
      <c r="AF8" s="1">
        <v>130</v>
      </c>
      <c r="AG8" s="1">
        <v>131</v>
      </c>
    </row>
    <row r="9" spans="1:33" x14ac:dyDescent="0.25">
      <c r="A9" s="1" t="s">
        <v>9</v>
      </c>
      <c r="B9" s="1">
        <v>253814</v>
      </c>
      <c r="C9" s="1">
        <v>261370</v>
      </c>
      <c r="D9" s="1">
        <v>270608</v>
      </c>
      <c r="E9" s="1">
        <v>259342</v>
      </c>
      <c r="F9" s="1">
        <v>276733</v>
      </c>
      <c r="G9" s="1">
        <v>290576</v>
      </c>
      <c r="H9" s="1">
        <v>281302</v>
      </c>
      <c r="I9" s="1">
        <v>295437</v>
      </c>
      <c r="J9" s="1">
        <v>304317</v>
      </c>
      <c r="K9" s="1">
        <v>326926</v>
      </c>
      <c r="L9" s="1">
        <v>339879</v>
      </c>
      <c r="M9" s="1">
        <v>336738</v>
      </c>
      <c r="N9" s="1">
        <v>356375</v>
      </c>
      <c r="O9" s="1">
        <v>364051</v>
      </c>
      <c r="P9" s="1">
        <v>378958</v>
      </c>
      <c r="Q9" s="1">
        <v>394378</v>
      </c>
      <c r="R9" s="1">
        <v>385337</v>
      </c>
      <c r="S9" s="1">
        <v>398665</v>
      </c>
      <c r="T9" s="1">
        <v>365117</v>
      </c>
      <c r="U9" s="1">
        <v>328155</v>
      </c>
      <c r="V9" s="1">
        <v>310507</v>
      </c>
      <c r="W9" s="1">
        <v>311071</v>
      </c>
      <c r="X9" s="1">
        <v>306464</v>
      </c>
      <c r="Y9" s="1">
        <v>280190</v>
      </c>
      <c r="Z9" s="1">
        <v>279804</v>
      </c>
      <c r="AA9" s="1">
        <v>289064</v>
      </c>
      <c r="AB9" s="1">
        <v>276862</v>
      </c>
      <c r="AC9" s="1">
        <v>289397</v>
      </c>
      <c r="AD9" s="1">
        <v>282766</v>
      </c>
      <c r="AE9" s="1">
        <v>264585</v>
      </c>
      <c r="AF9" s="1">
        <v>228149</v>
      </c>
      <c r="AG9" s="1">
        <v>244326</v>
      </c>
    </row>
    <row r="10" spans="1:33" x14ac:dyDescent="0.25">
      <c r="A10" s="1" t="s">
        <v>10</v>
      </c>
      <c r="B10" s="1">
        <v>100</v>
      </c>
      <c r="C10" s="1">
        <v>103</v>
      </c>
      <c r="D10" s="1">
        <v>107</v>
      </c>
      <c r="E10" s="1">
        <v>102</v>
      </c>
      <c r="F10" s="1">
        <v>109</v>
      </c>
      <c r="G10" s="1">
        <v>114</v>
      </c>
      <c r="H10" s="1">
        <v>111</v>
      </c>
      <c r="I10" s="1">
        <v>116</v>
      </c>
      <c r="J10" s="1">
        <v>120</v>
      </c>
      <c r="K10" s="1">
        <v>129</v>
      </c>
      <c r="L10" s="1">
        <v>134</v>
      </c>
      <c r="M10" s="1">
        <v>133</v>
      </c>
      <c r="N10" s="1">
        <v>140</v>
      </c>
      <c r="O10" s="1">
        <v>143</v>
      </c>
      <c r="P10" s="1">
        <v>149</v>
      </c>
      <c r="Q10" s="1">
        <v>155</v>
      </c>
      <c r="R10" s="1">
        <v>152</v>
      </c>
      <c r="S10" s="1">
        <v>157</v>
      </c>
      <c r="T10" s="1">
        <v>144</v>
      </c>
      <c r="U10" s="1">
        <v>129</v>
      </c>
      <c r="V10" s="1">
        <v>122</v>
      </c>
      <c r="W10" s="1">
        <v>123</v>
      </c>
      <c r="X10" s="1">
        <v>121</v>
      </c>
      <c r="Y10" s="1">
        <v>110</v>
      </c>
      <c r="Z10" s="1">
        <v>110</v>
      </c>
      <c r="AA10" s="1">
        <v>114</v>
      </c>
      <c r="AB10" s="1">
        <v>109</v>
      </c>
      <c r="AC10" s="1">
        <v>114</v>
      </c>
      <c r="AD10" s="1">
        <v>111</v>
      </c>
      <c r="AE10" s="1">
        <v>104</v>
      </c>
      <c r="AF10" s="1">
        <v>90</v>
      </c>
      <c r="AG10" s="1">
        <v>96</v>
      </c>
    </row>
    <row r="12" spans="1:33" x14ac:dyDescent="0.25">
      <c r="A12" s="1" t="s">
        <v>11</v>
      </c>
      <c r="B12" s="1">
        <v>12</v>
      </c>
      <c r="C12" s="1">
        <v>12</v>
      </c>
      <c r="D12" s="1">
        <v>11</v>
      </c>
      <c r="E12" s="1">
        <v>12</v>
      </c>
      <c r="F12" s="1">
        <v>11</v>
      </c>
      <c r="G12" s="1">
        <v>11</v>
      </c>
      <c r="H12" s="1">
        <v>12</v>
      </c>
      <c r="I12" s="1">
        <v>11</v>
      </c>
      <c r="J12" s="1">
        <v>11</v>
      </c>
      <c r="K12" s="1">
        <v>11</v>
      </c>
      <c r="L12" s="1">
        <v>11</v>
      </c>
      <c r="M12" s="1">
        <v>12</v>
      </c>
      <c r="N12" s="1">
        <v>11</v>
      </c>
      <c r="O12" s="1">
        <v>11</v>
      </c>
      <c r="P12" s="1">
        <v>11</v>
      </c>
      <c r="Q12" s="1">
        <v>10</v>
      </c>
      <c r="R12" s="1">
        <v>11</v>
      </c>
      <c r="S12" s="1">
        <v>10</v>
      </c>
      <c r="T12" s="1">
        <v>11</v>
      </c>
      <c r="U12" s="1">
        <v>11</v>
      </c>
      <c r="V12" s="1">
        <v>12</v>
      </c>
      <c r="W12" s="1">
        <v>12</v>
      </c>
      <c r="X12" s="1">
        <v>12</v>
      </c>
      <c r="Y12" s="1">
        <v>13</v>
      </c>
      <c r="Z12" s="1">
        <v>13</v>
      </c>
      <c r="AA12" s="1">
        <v>13</v>
      </c>
      <c r="AB12" s="1">
        <v>14</v>
      </c>
      <c r="AC12" s="1">
        <v>14</v>
      </c>
      <c r="AD12" s="1">
        <v>14</v>
      </c>
      <c r="AE12" s="1">
        <v>15</v>
      </c>
      <c r="AF12" s="1">
        <v>16</v>
      </c>
      <c r="AG12" s="1">
        <v>15</v>
      </c>
    </row>
    <row r="15" spans="1:33" x14ac:dyDescent="0.25">
      <c r="A15" s="1" t="s">
        <v>12</v>
      </c>
      <c r="B15" s="1">
        <v>100</v>
      </c>
      <c r="C15" s="1">
        <v>105</v>
      </c>
      <c r="D15" s="1">
        <v>111</v>
      </c>
      <c r="E15" s="1">
        <v>110</v>
      </c>
      <c r="F15" s="1">
        <v>112</v>
      </c>
      <c r="G15" s="1">
        <v>116</v>
      </c>
      <c r="H15" s="1">
        <v>108</v>
      </c>
      <c r="I15" s="1">
        <v>125</v>
      </c>
      <c r="J15" s="1">
        <v>106</v>
      </c>
      <c r="K15" s="1">
        <v>114</v>
      </c>
      <c r="L15" s="1">
        <v>127</v>
      </c>
      <c r="M15" s="1">
        <v>118</v>
      </c>
      <c r="N15" s="1">
        <v>133</v>
      </c>
      <c r="O15" s="1">
        <v>133</v>
      </c>
      <c r="P15" s="1">
        <v>136</v>
      </c>
      <c r="Q15" s="1">
        <v>142</v>
      </c>
      <c r="R15" s="1">
        <v>137</v>
      </c>
      <c r="S15" s="1">
        <v>143</v>
      </c>
      <c r="T15" s="1">
        <v>136</v>
      </c>
      <c r="U15" s="1">
        <v>116</v>
      </c>
      <c r="V15" s="1">
        <v>104</v>
      </c>
      <c r="W15" s="1">
        <v>124</v>
      </c>
      <c r="X15" s="1">
        <v>111</v>
      </c>
      <c r="Y15" s="1">
        <v>99</v>
      </c>
      <c r="Z15" s="1">
        <v>107</v>
      </c>
      <c r="AA15" s="1">
        <v>107</v>
      </c>
      <c r="AB15" s="1">
        <v>99</v>
      </c>
      <c r="AC15" s="1">
        <v>110</v>
      </c>
      <c r="AD15" s="1">
        <v>100</v>
      </c>
      <c r="AE15" s="1">
        <v>95</v>
      </c>
      <c r="AF15" s="1">
        <v>82</v>
      </c>
      <c r="AG15" s="1">
        <v>81</v>
      </c>
    </row>
    <row r="16" spans="1:33" x14ac:dyDescent="0.25">
      <c r="A16" s="1" t="s">
        <v>13</v>
      </c>
      <c r="B16" s="1">
        <v>100</v>
      </c>
      <c r="C16" s="1">
        <v>106</v>
      </c>
      <c r="D16" s="1">
        <v>113</v>
      </c>
      <c r="E16" s="1">
        <v>111</v>
      </c>
      <c r="F16" s="1">
        <v>116</v>
      </c>
      <c r="G16" s="1">
        <v>119</v>
      </c>
      <c r="H16" s="1">
        <v>109</v>
      </c>
      <c r="I16" s="1">
        <v>130</v>
      </c>
      <c r="J16" s="1">
        <v>107</v>
      </c>
      <c r="K16" s="1">
        <v>115</v>
      </c>
      <c r="L16" s="1">
        <v>131</v>
      </c>
      <c r="M16" s="1">
        <v>119</v>
      </c>
      <c r="N16" s="1">
        <v>138</v>
      </c>
      <c r="O16" s="1">
        <v>137</v>
      </c>
      <c r="P16" s="1">
        <v>140</v>
      </c>
      <c r="Q16" s="1">
        <v>147</v>
      </c>
      <c r="R16" s="1">
        <v>142</v>
      </c>
      <c r="S16" s="1">
        <v>150</v>
      </c>
      <c r="T16" s="1">
        <v>141</v>
      </c>
      <c r="U16" s="1">
        <v>118</v>
      </c>
      <c r="V16" s="1">
        <v>103</v>
      </c>
      <c r="W16" s="1">
        <v>128</v>
      </c>
      <c r="X16" s="1">
        <v>114</v>
      </c>
      <c r="Y16" s="1">
        <v>98</v>
      </c>
      <c r="Z16" s="1">
        <v>108</v>
      </c>
      <c r="AA16" s="1">
        <v>107</v>
      </c>
      <c r="AB16" s="1">
        <v>97</v>
      </c>
      <c r="AC16" s="1">
        <v>111</v>
      </c>
      <c r="AD16" s="1">
        <v>98</v>
      </c>
      <c r="AE16" s="1">
        <v>93</v>
      </c>
      <c r="AF16" s="1">
        <v>77</v>
      </c>
      <c r="AG16" s="1">
        <v>76</v>
      </c>
    </row>
    <row r="17" spans="1:33" x14ac:dyDescent="0.25">
      <c r="A17" s="1" t="s">
        <v>14</v>
      </c>
      <c r="B17" s="1">
        <v>100</v>
      </c>
      <c r="C17" s="1">
        <v>99</v>
      </c>
      <c r="D17" s="1">
        <v>100</v>
      </c>
      <c r="E17" s="1">
        <v>100</v>
      </c>
      <c r="F17" s="1">
        <v>95</v>
      </c>
      <c r="G17" s="1">
        <v>102</v>
      </c>
      <c r="H17" s="1">
        <v>104</v>
      </c>
      <c r="I17" s="1">
        <v>104</v>
      </c>
      <c r="J17" s="1">
        <v>104</v>
      </c>
      <c r="K17" s="1">
        <v>106</v>
      </c>
      <c r="L17" s="1">
        <v>107</v>
      </c>
      <c r="M17" s="1">
        <v>108</v>
      </c>
      <c r="N17" s="1">
        <v>110</v>
      </c>
      <c r="O17" s="1">
        <v>110</v>
      </c>
      <c r="P17" s="1">
        <v>111</v>
      </c>
      <c r="Q17" s="1">
        <v>112</v>
      </c>
      <c r="R17" s="1">
        <v>112</v>
      </c>
      <c r="S17" s="1">
        <v>110</v>
      </c>
      <c r="T17" s="1">
        <v>110</v>
      </c>
      <c r="U17" s="1">
        <v>102</v>
      </c>
      <c r="V17" s="1">
        <v>108</v>
      </c>
      <c r="W17" s="1">
        <v>106</v>
      </c>
      <c r="X17" s="1">
        <v>95</v>
      </c>
      <c r="Y17" s="1">
        <v>99</v>
      </c>
      <c r="Z17" s="1">
        <v>102</v>
      </c>
      <c r="AA17" s="1">
        <v>104</v>
      </c>
      <c r="AB17" s="1">
        <v>106</v>
      </c>
      <c r="AC17" s="1">
        <v>107</v>
      </c>
      <c r="AD17" s="1">
        <v>109</v>
      </c>
      <c r="AE17" s="1">
        <v>107</v>
      </c>
      <c r="AF17" s="1">
        <v>106</v>
      </c>
      <c r="AG17" s="1">
        <v>108</v>
      </c>
    </row>
    <row r="18" spans="1:33" x14ac:dyDescent="0.25">
      <c r="A18" s="1" t="s">
        <v>15</v>
      </c>
      <c r="B18" s="1">
        <v>16</v>
      </c>
      <c r="C18" s="1">
        <v>15</v>
      </c>
      <c r="D18" s="1">
        <v>15</v>
      </c>
      <c r="E18" s="1">
        <v>15</v>
      </c>
      <c r="F18" s="1">
        <v>14</v>
      </c>
      <c r="G18" s="1">
        <v>14</v>
      </c>
      <c r="H18" s="1">
        <v>16</v>
      </c>
      <c r="I18" s="1">
        <v>13</v>
      </c>
      <c r="J18" s="1">
        <v>16</v>
      </c>
      <c r="K18" s="1">
        <v>15</v>
      </c>
      <c r="L18" s="1">
        <v>14</v>
      </c>
      <c r="M18" s="1">
        <v>15</v>
      </c>
      <c r="N18" s="1">
        <v>13</v>
      </c>
      <c r="O18" s="1">
        <v>14</v>
      </c>
      <c r="P18" s="1">
        <v>13</v>
      </c>
      <c r="Q18" s="1">
        <v>13</v>
      </c>
      <c r="R18" s="1">
        <v>13</v>
      </c>
      <c r="S18" s="1">
        <v>12</v>
      </c>
      <c r="T18" s="1">
        <v>13</v>
      </c>
      <c r="U18" s="1">
        <v>14</v>
      </c>
      <c r="V18" s="1">
        <v>17</v>
      </c>
      <c r="W18" s="1">
        <v>14</v>
      </c>
      <c r="X18" s="1">
        <v>14</v>
      </c>
      <c r="Y18" s="1">
        <v>16</v>
      </c>
      <c r="Z18" s="1">
        <v>16</v>
      </c>
      <c r="AA18" s="1">
        <v>16</v>
      </c>
      <c r="AB18" s="1">
        <v>18</v>
      </c>
      <c r="AC18" s="1">
        <v>16</v>
      </c>
      <c r="AD18" s="1">
        <v>18</v>
      </c>
      <c r="AE18" s="1">
        <v>18</v>
      </c>
      <c r="AF18" s="1">
        <v>21</v>
      </c>
      <c r="AG18" s="1">
        <v>22</v>
      </c>
    </row>
  </sheetData>
  <hyperlinks>
    <hyperlink ref="J1" location="Índice!A1" display="volver índice" xr:uid="{1AAD1971-679B-44E1-ADFE-304AEED52B8B}"/>
  </hyperlink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3F7E44"/>
  </sheetPr>
  <dimension ref="A1:AG12"/>
  <sheetViews>
    <sheetView workbookViewId="0">
      <selection activeCell="K1" sqref="K1"/>
    </sheetView>
  </sheetViews>
  <sheetFormatPr baseColWidth="10" defaultColWidth="11.42578125" defaultRowHeight="15" x14ac:dyDescent="0.25"/>
  <cols>
    <col min="1" max="10" width="11.42578125" style="1"/>
    <col min="11" max="11" width="13.140625" style="1" customWidth="1"/>
    <col min="12" max="16384" width="11.42578125" style="1"/>
  </cols>
  <sheetData>
    <row r="1" spans="1:33" ht="23.25" x14ac:dyDescent="0.35">
      <c r="A1" s="18" t="str">
        <f>Índice!A1</f>
        <v xml:space="preserve"> Estado del Medio Ambiente de Aragón Capítulo 1.2: Cambio Climático</v>
      </c>
      <c r="K1" s="6" t="s">
        <v>3</v>
      </c>
    </row>
    <row r="2" spans="1:33" ht="30" customHeight="1" x14ac:dyDescent="0.25">
      <c r="A2" s="19" t="s">
        <v>16</v>
      </c>
    </row>
    <row r="3" spans="1:33" x14ac:dyDescent="0.25">
      <c r="A3" s="3" t="s">
        <v>4</v>
      </c>
    </row>
    <row r="4" spans="1:33" x14ac:dyDescent="0.25">
      <c r="B4" s="1">
        <v>1990</v>
      </c>
      <c r="C4" s="1">
        <v>1991</v>
      </c>
      <c r="D4" s="1">
        <v>1992</v>
      </c>
      <c r="E4" s="1">
        <v>1993</v>
      </c>
      <c r="F4" s="1">
        <v>1994</v>
      </c>
      <c r="G4" s="1">
        <v>1995</v>
      </c>
      <c r="H4" s="1">
        <v>1996</v>
      </c>
      <c r="I4" s="1">
        <v>1997</v>
      </c>
      <c r="J4" s="1">
        <v>1998</v>
      </c>
      <c r="K4" s="1">
        <v>1999</v>
      </c>
      <c r="L4" s="1">
        <v>2000</v>
      </c>
      <c r="M4" s="1">
        <v>2001</v>
      </c>
      <c r="N4" s="1">
        <v>2002</v>
      </c>
      <c r="O4" s="1">
        <v>2003</v>
      </c>
      <c r="P4" s="1">
        <v>2004</v>
      </c>
      <c r="Q4" s="1">
        <v>2005</v>
      </c>
      <c r="R4" s="1">
        <v>2006</v>
      </c>
      <c r="S4" s="1">
        <v>2007</v>
      </c>
      <c r="T4" s="1">
        <v>2008</v>
      </c>
      <c r="U4" s="1">
        <v>2009</v>
      </c>
      <c r="V4" s="1">
        <v>2010</v>
      </c>
      <c r="W4" s="1">
        <v>2011</v>
      </c>
      <c r="X4" s="1">
        <v>2012</v>
      </c>
      <c r="Y4" s="1">
        <v>2013</v>
      </c>
      <c r="Z4" s="1">
        <v>2014</v>
      </c>
      <c r="AA4" s="1">
        <v>2015</v>
      </c>
      <c r="AB4" s="1">
        <v>2016</v>
      </c>
      <c r="AC4" s="1">
        <v>2017</v>
      </c>
      <c r="AD4" s="1">
        <v>2018</v>
      </c>
      <c r="AE4" s="1">
        <v>2019</v>
      </c>
      <c r="AF4" s="1">
        <v>2020</v>
      </c>
      <c r="AG4" s="1">
        <v>2021</v>
      </c>
    </row>
    <row r="5" spans="1:33" x14ac:dyDescent="0.25">
      <c r="A5" s="1" t="s">
        <v>17</v>
      </c>
      <c r="B5" s="1">
        <v>6903.8274067172961</v>
      </c>
      <c r="C5" s="1">
        <v>7194.0397831195478</v>
      </c>
      <c r="D5" s="1">
        <v>7839.183904544534</v>
      </c>
      <c r="E5" s="1">
        <v>7693.9392033878676</v>
      </c>
      <c r="F5" s="1">
        <v>7706.5883179043849</v>
      </c>
      <c r="G5" s="1">
        <v>7942.5570386686686</v>
      </c>
      <c r="H5" s="1">
        <v>6620.8307243058043</v>
      </c>
      <c r="I5" s="1">
        <v>8923.5227628988141</v>
      </c>
      <c r="J5" s="1">
        <v>5723.2769184479539</v>
      </c>
      <c r="K5" s="1">
        <v>6505.7349055858549</v>
      </c>
      <c r="L5" s="1">
        <v>7940.7466537599757</v>
      </c>
      <c r="M5" s="1">
        <v>6030.2549823212403</v>
      </c>
      <c r="N5" s="1">
        <v>8198.8183651142899</v>
      </c>
      <c r="O5" s="1">
        <v>7291.55306335567</v>
      </c>
      <c r="P5" s="1">
        <v>7591.8930825208308</v>
      </c>
      <c r="Q5" s="1">
        <v>8361.0851650089917</v>
      </c>
      <c r="R5" s="1">
        <v>7980.659506865939</v>
      </c>
      <c r="S5" s="1">
        <v>8104.841021285064</v>
      </c>
      <c r="T5" s="1">
        <v>7826.390533802426</v>
      </c>
      <c r="U5" s="1">
        <v>5427.3350498680747</v>
      </c>
      <c r="V5" s="1">
        <v>3924.3900291909722</v>
      </c>
      <c r="W5" s="1">
        <v>6918.4842701068874</v>
      </c>
      <c r="X5" s="1">
        <v>5451.7790888040472</v>
      </c>
      <c r="Y5" s="1">
        <v>3701.372882678661</v>
      </c>
      <c r="Z5" s="1">
        <v>4901.1119648595431</v>
      </c>
      <c r="AA5" s="1">
        <v>4668.5332146619148</v>
      </c>
      <c r="AB5" s="1">
        <v>3419.8525134812903</v>
      </c>
      <c r="AC5" s="1">
        <v>4813.085282963496</v>
      </c>
      <c r="AD5" s="1">
        <v>3139.5102243192855</v>
      </c>
      <c r="AE5" s="1">
        <v>2435.4756315530512</v>
      </c>
      <c r="AF5" s="1">
        <v>1109.4955979228</v>
      </c>
      <c r="AG5" s="1">
        <v>397.1881553860141</v>
      </c>
    </row>
    <row r="6" spans="1:33" x14ac:dyDescent="0.25">
      <c r="A6" s="1" t="s">
        <v>18</v>
      </c>
      <c r="B6" s="1">
        <v>2214.225393631988</v>
      </c>
      <c r="C6" s="1">
        <v>2413.9005602125681</v>
      </c>
      <c r="D6" s="1">
        <v>2392.9977222119446</v>
      </c>
      <c r="E6" s="1">
        <v>2268.433969384706</v>
      </c>
      <c r="F6" s="1">
        <v>2325.2693685269319</v>
      </c>
      <c r="G6" s="1">
        <v>2640.5376360788619</v>
      </c>
      <c r="H6" s="1">
        <v>2494.2057019287245</v>
      </c>
      <c r="I6" s="1">
        <v>2514.0914860497933</v>
      </c>
      <c r="J6" s="1">
        <v>2688.0962185437393</v>
      </c>
      <c r="K6" s="1">
        <v>2841.1637314515319</v>
      </c>
      <c r="L6" s="1">
        <v>3175.7554705140155</v>
      </c>
      <c r="M6" s="1">
        <v>3458.4335006612278</v>
      </c>
      <c r="N6" s="1">
        <v>3702.0016045659636</v>
      </c>
      <c r="O6" s="1">
        <v>4188.8542636262355</v>
      </c>
      <c r="P6" s="1">
        <v>4122.1453917227609</v>
      </c>
      <c r="Q6" s="1">
        <v>4214.9003765202533</v>
      </c>
      <c r="R6" s="1">
        <v>3887.2352939415573</v>
      </c>
      <c r="S6" s="1">
        <v>4108.7782084752816</v>
      </c>
      <c r="T6" s="1">
        <v>4127.1856630306638</v>
      </c>
      <c r="U6" s="1">
        <v>3421.2031070747062</v>
      </c>
      <c r="V6" s="1">
        <v>3410.0722218887768</v>
      </c>
      <c r="W6" s="1">
        <v>3531.5897066365415</v>
      </c>
      <c r="X6" s="1">
        <v>3384.4920177784625</v>
      </c>
      <c r="Y6" s="1">
        <v>3195.5265309712504</v>
      </c>
      <c r="Z6" s="1">
        <v>3005.017987969803</v>
      </c>
      <c r="AA6" s="1">
        <v>2972.3830301862836</v>
      </c>
      <c r="AB6" s="1">
        <v>2972.2017440014229</v>
      </c>
      <c r="AC6" s="1">
        <v>3115.4762963992189</v>
      </c>
      <c r="AD6" s="1">
        <v>2925.1583948081466</v>
      </c>
      <c r="AE6" s="1">
        <v>2975.0571761132419</v>
      </c>
      <c r="AF6" s="1">
        <v>2638.8305808231885</v>
      </c>
      <c r="AG6" s="1">
        <v>2789.7431409581941</v>
      </c>
    </row>
    <row r="7" spans="1:33" x14ac:dyDescent="0.25">
      <c r="A7" s="1" t="s">
        <v>19</v>
      </c>
      <c r="B7" s="1">
        <v>1993.5398827764354</v>
      </c>
      <c r="C7" s="1">
        <v>2124.217709740637</v>
      </c>
      <c r="D7" s="1">
        <v>2195.6806524257786</v>
      </c>
      <c r="E7" s="1">
        <v>2333.5346785585884</v>
      </c>
      <c r="F7" s="1">
        <v>2363.344710158467</v>
      </c>
      <c r="G7" s="1">
        <v>2430.2774805016934</v>
      </c>
      <c r="H7" s="1">
        <v>2535.7759338233072</v>
      </c>
      <c r="I7" s="1">
        <v>2313.6628666218148</v>
      </c>
      <c r="J7" s="1">
        <v>2544.2802525170137</v>
      </c>
      <c r="K7" s="1">
        <v>2682.6643037030863</v>
      </c>
      <c r="L7" s="1">
        <v>2739.3704116841391</v>
      </c>
      <c r="M7" s="1">
        <v>2730.5832590826826</v>
      </c>
      <c r="N7" s="1">
        <v>2788.912782241624</v>
      </c>
      <c r="O7" s="1">
        <v>2950.5041970113889</v>
      </c>
      <c r="P7" s="1">
        <v>2952.6365424861342</v>
      </c>
      <c r="Q7" s="1">
        <v>3074.9164017741659</v>
      </c>
      <c r="R7" s="1">
        <v>3218.2610473343261</v>
      </c>
      <c r="S7" s="1">
        <v>3435.1640940633683</v>
      </c>
      <c r="T7" s="1">
        <v>3191.7838377173539</v>
      </c>
      <c r="U7" s="1">
        <v>3066.159655775376</v>
      </c>
      <c r="V7" s="1">
        <v>2831.4387237088072</v>
      </c>
      <c r="W7" s="1">
        <v>2729.7296876277237</v>
      </c>
      <c r="X7" s="1">
        <v>2443.752843572538</v>
      </c>
      <c r="Y7" s="1">
        <v>2501.9809537780257</v>
      </c>
      <c r="Z7" s="1">
        <v>2572.5782182193479</v>
      </c>
      <c r="AA7" s="1">
        <v>2724.9696732634789</v>
      </c>
      <c r="AB7" s="1">
        <v>2768.5745365624653</v>
      </c>
      <c r="AC7" s="1">
        <v>2811.1088555065653</v>
      </c>
      <c r="AD7" s="1">
        <v>2906.7141424168954</v>
      </c>
      <c r="AE7" s="1">
        <v>2964.501054729767</v>
      </c>
      <c r="AF7" s="1">
        <v>2450.5436562667524</v>
      </c>
      <c r="AG7" s="1">
        <v>2898.6779429279136</v>
      </c>
    </row>
    <row r="8" spans="1:33" x14ac:dyDescent="0.25">
      <c r="A8" s="1" t="s">
        <v>20</v>
      </c>
      <c r="B8" s="1">
        <v>1275.2086436269999</v>
      </c>
      <c r="C8" s="1">
        <v>1295.517683151</v>
      </c>
      <c r="D8" s="1">
        <v>1331.2472411210001</v>
      </c>
      <c r="E8" s="1">
        <v>1390.3505904030001</v>
      </c>
      <c r="F8" s="1">
        <v>1483.6510350479998</v>
      </c>
      <c r="G8" s="1">
        <v>1402.990003057</v>
      </c>
      <c r="H8" s="1">
        <v>1478.9299582830004</v>
      </c>
      <c r="I8" s="1">
        <v>1544.0946993349999</v>
      </c>
      <c r="J8" s="1">
        <v>1562.7345923759999</v>
      </c>
      <c r="K8" s="1">
        <v>1665.0969718859999</v>
      </c>
      <c r="L8" s="1">
        <v>1716.667000316</v>
      </c>
      <c r="M8" s="1">
        <v>1767.0584591400002</v>
      </c>
      <c r="N8" s="1">
        <v>1866.4748950320002</v>
      </c>
      <c r="O8" s="1">
        <v>1987.97172821</v>
      </c>
      <c r="P8" s="1">
        <v>2092.5713561950001</v>
      </c>
      <c r="Q8" s="1">
        <v>2065.9364105039999</v>
      </c>
      <c r="R8" s="1">
        <v>2036.6777346329998</v>
      </c>
      <c r="S8" s="1">
        <v>2125.1638137130003</v>
      </c>
      <c r="T8" s="1">
        <v>2058.422794996</v>
      </c>
      <c r="U8" s="1">
        <v>2033.785560909</v>
      </c>
      <c r="V8" s="1">
        <v>2174.688374717</v>
      </c>
      <c r="W8" s="1">
        <v>2094.3388428830003</v>
      </c>
      <c r="X8" s="1">
        <v>2046.5088811810001</v>
      </c>
      <c r="Y8" s="1">
        <v>2003.1513119799999</v>
      </c>
      <c r="Z8" s="1">
        <v>1945.4704226509998</v>
      </c>
      <c r="AA8" s="1">
        <v>1976.025118539</v>
      </c>
      <c r="AB8" s="1">
        <v>1941.5511241629999</v>
      </c>
      <c r="AC8" s="1">
        <v>1954.1564698889999</v>
      </c>
      <c r="AD8" s="1">
        <v>2045.973189951</v>
      </c>
      <c r="AE8" s="1">
        <v>1946.888236542</v>
      </c>
      <c r="AF8" s="1">
        <v>1964.4224173370003</v>
      </c>
      <c r="AG8" s="1">
        <v>1988.4646418700002</v>
      </c>
    </row>
    <row r="9" spans="1:33" x14ac:dyDescent="0.25">
      <c r="A9" s="1" t="s">
        <v>21</v>
      </c>
      <c r="B9" s="1">
        <v>2311.3235058730002</v>
      </c>
      <c r="C9" s="1">
        <v>2380.846671455</v>
      </c>
      <c r="D9" s="1">
        <v>2546.370574345</v>
      </c>
      <c r="E9" s="1">
        <v>2423.933676568</v>
      </c>
      <c r="F9" s="1">
        <v>2655.9926053930003</v>
      </c>
      <c r="G9" s="1">
        <v>2646.724723843</v>
      </c>
      <c r="H9" s="1">
        <v>2731.3081107449998</v>
      </c>
      <c r="I9" s="1">
        <v>3154.7119877949999</v>
      </c>
      <c r="J9" s="1">
        <v>3028.965841746</v>
      </c>
      <c r="K9" s="1">
        <v>2962.04126193</v>
      </c>
      <c r="L9" s="1">
        <v>3062.7045827540001</v>
      </c>
      <c r="M9" s="1">
        <v>3253.5542938889998</v>
      </c>
      <c r="N9" s="1">
        <v>3031.9152354700004</v>
      </c>
      <c r="O9" s="1">
        <v>3056.3430301109997</v>
      </c>
      <c r="P9" s="1">
        <v>3194.5689023310001</v>
      </c>
      <c r="Q9" s="1">
        <v>3106.8022938070003</v>
      </c>
      <c r="R9" s="1">
        <v>3014.6801949599999</v>
      </c>
      <c r="S9" s="1">
        <v>3250.0786784379993</v>
      </c>
      <c r="T9" s="1">
        <v>2748.372883988</v>
      </c>
      <c r="U9" s="1">
        <v>2884.3959686819999</v>
      </c>
      <c r="V9" s="1">
        <v>2741.278778205</v>
      </c>
      <c r="W9" s="1">
        <v>2832.5486732589998</v>
      </c>
      <c r="X9" s="1">
        <v>2773.7439645690001</v>
      </c>
      <c r="Y9" s="1">
        <v>2857.3182175849997</v>
      </c>
      <c r="Z9" s="1">
        <v>3082.45070429</v>
      </c>
      <c r="AA9" s="1">
        <v>3130.129312562</v>
      </c>
      <c r="AB9" s="1">
        <v>3163.9440765770005</v>
      </c>
      <c r="AC9" s="1">
        <v>3378.1962622909996</v>
      </c>
      <c r="AD9" s="1">
        <v>3453.8005461450002</v>
      </c>
      <c r="AE9" s="1">
        <v>3394.8939979120005</v>
      </c>
      <c r="AF9" s="1">
        <v>3651.8942417299991</v>
      </c>
      <c r="AG9" s="1">
        <v>3639.002213791</v>
      </c>
    </row>
    <row r="10" spans="1:33" x14ac:dyDescent="0.25">
      <c r="A10" s="1" t="s">
        <v>22</v>
      </c>
      <c r="B10" s="1">
        <v>382.15626216275001</v>
      </c>
      <c r="C10" s="1">
        <v>396.09645714275001</v>
      </c>
      <c r="D10" s="1">
        <v>409.33453828875008</v>
      </c>
      <c r="E10" s="1">
        <v>411.25415526274998</v>
      </c>
      <c r="F10" s="1">
        <v>421.85248429450002</v>
      </c>
      <c r="G10" s="1">
        <v>426.67512213499998</v>
      </c>
      <c r="H10" s="1">
        <v>439.83139302650005</v>
      </c>
      <c r="I10" s="1">
        <v>454.83989218199997</v>
      </c>
      <c r="J10" s="1">
        <v>449.24777585974999</v>
      </c>
      <c r="K10" s="1">
        <v>459.77660829925009</v>
      </c>
      <c r="L10" s="1">
        <v>469.59744853000012</v>
      </c>
      <c r="M10" s="1">
        <v>480.45323638625001</v>
      </c>
      <c r="N10" s="1">
        <v>492.28538669274997</v>
      </c>
      <c r="O10" s="1">
        <v>506.69068271350005</v>
      </c>
      <c r="P10" s="1">
        <v>513.34061726699997</v>
      </c>
      <c r="Q10" s="1">
        <v>527.533922405</v>
      </c>
      <c r="R10" s="1">
        <v>552.87340104999998</v>
      </c>
      <c r="S10" s="1">
        <v>576.25367794525005</v>
      </c>
      <c r="T10" s="1">
        <v>581.40530870074997</v>
      </c>
      <c r="U10" s="1">
        <v>591.39044180625001</v>
      </c>
      <c r="V10" s="1">
        <v>599.79051164450004</v>
      </c>
      <c r="W10" s="1">
        <v>599.94398792999993</v>
      </c>
      <c r="X10" s="1">
        <v>597.62906052824997</v>
      </c>
      <c r="Y10" s="1">
        <v>591.25751777375001</v>
      </c>
      <c r="Z10" s="1">
        <v>577.91655310174997</v>
      </c>
      <c r="AA10" s="1">
        <v>598.94121232025009</v>
      </c>
      <c r="AB10" s="1">
        <v>586.03295494400004</v>
      </c>
      <c r="AC10" s="1">
        <v>585.12272273050007</v>
      </c>
      <c r="AD10" s="1">
        <v>583.66827213049999</v>
      </c>
      <c r="AE10" s="1">
        <v>580.60920495624998</v>
      </c>
      <c r="AF10" s="1">
        <v>526.98621921674999</v>
      </c>
      <c r="AG10" s="1">
        <v>521.40269537174993</v>
      </c>
    </row>
    <row r="11" spans="1:33" x14ac:dyDescent="0.25">
      <c r="A11" s="1" t="s">
        <v>23</v>
      </c>
      <c r="B11" s="1">
        <v>-2456.9210073984232</v>
      </c>
      <c r="C11" s="1">
        <v>-2438.1267018507151</v>
      </c>
      <c r="D11" s="1">
        <v>-2457.8868029260316</v>
      </c>
      <c r="E11" s="1">
        <v>-2459.4922009105617</v>
      </c>
      <c r="F11" s="1">
        <v>-2332.6804141211073</v>
      </c>
      <c r="G11" s="1">
        <v>-2517.8079201502123</v>
      </c>
      <c r="H11" s="1">
        <v>-2544.8528185249506</v>
      </c>
      <c r="I11" s="1">
        <v>-2550.3955403214277</v>
      </c>
      <c r="J11" s="1">
        <v>-2547.8400786619595</v>
      </c>
      <c r="K11" s="1">
        <v>-2609.3777006004743</v>
      </c>
      <c r="L11" s="1">
        <v>-2623.8090139521928</v>
      </c>
      <c r="M11" s="1">
        <v>-2655.6322775717363</v>
      </c>
      <c r="N11" s="1">
        <v>-2693.5486297518373</v>
      </c>
      <c r="O11" s="1">
        <v>-2710.4912690654924</v>
      </c>
      <c r="P11" s="1">
        <v>-2729.909164838371</v>
      </c>
      <c r="Q11" s="1">
        <v>-2741.0758333965337</v>
      </c>
      <c r="R11" s="1">
        <v>-2754.0097832385768</v>
      </c>
      <c r="S11" s="1">
        <v>-2699.7065641452691</v>
      </c>
      <c r="T11" s="1">
        <v>-2693.9360221513966</v>
      </c>
      <c r="U11" s="1">
        <v>-2513.7298510586111</v>
      </c>
      <c r="V11" s="1">
        <v>-2645.457971164436</v>
      </c>
      <c r="W11" s="1">
        <v>-2600.7478965561108</v>
      </c>
      <c r="X11" s="1">
        <v>-2336.9155768173032</v>
      </c>
      <c r="Y11" s="1">
        <v>-2432.9446685675716</v>
      </c>
      <c r="Z11" s="1">
        <v>-2501.7483347951902</v>
      </c>
      <c r="AA11" s="1">
        <v>-2548.0893539616</v>
      </c>
      <c r="AB11" s="1">
        <v>-2616.6193613826204</v>
      </c>
      <c r="AC11" s="1">
        <v>-2627.9468567331783</v>
      </c>
      <c r="AD11" s="1">
        <v>-2689.9406941576358</v>
      </c>
      <c r="AE11" s="1">
        <v>-2623.6523129871939</v>
      </c>
      <c r="AF11" s="1">
        <v>-2614.9443044298796</v>
      </c>
      <c r="AG11" s="1">
        <v>-2649.4455817701264</v>
      </c>
    </row>
    <row r="12" spans="1:33" x14ac:dyDescent="0.25">
      <c r="C12" s="1">
        <v>1991</v>
      </c>
      <c r="F12" s="1">
        <v>1994</v>
      </c>
      <c r="I12" s="1">
        <v>1997</v>
      </c>
      <c r="L12" s="1">
        <v>2000</v>
      </c>
      <c r="O12" s="1">
        <v>2003</v>
      </c>
      <c r="R12" s="1">
        <v>2006</v>
      </c>
      <c r="U12" s="1">
        <v>2009</v>
      </c>
      <c r="X12" s="1">
        <v>2012</v>
      </c>
      <c r="AA12" s="1">
        <v>2015</v>
      </c>
      <c r="AD12" s="1">
        <v>2018</v>
      </c>
      <c r="AG12" s="1">
        <v>2021</v>
      </c>
    </row>
  </sheetData>
  <hyperlinks>
    <hyperlink ref="K1" location="Índice!A1" display="volver índice" xr:uid="{620272D5-3C5F-47DB-87A6-F95790BE1130}"/>
  </hyperlink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3F7E44"/>
  </sheetPr>
  <dimension ref="A1:H12"/>
  <sheetViews>
    <sheetView workbookViewId="0">
      <selection activeCell="H1" sqref="H1"/>
    </sheetView>
  </sheetViews>
  <sheetFormatPr baseColWidth="10" defaultColWidth="11.42578125" defaultRowHeight="16.5" x14ac:dyDescent="0.3"/>
  <cols>
    <col min="1" max="1" width="28.42578125" style="4" customWidth="1"/>
    <col min="2" max="3" width="13.5703125" style="4" bestFit="1" customWidth="1"/>
    <col min="4" max="4" width="11.42578125" style="4"/>
    <col min="5" max="5" width="14.5703125" style="4" customWidth="1"/>
    <col min="6" max="7" width="11.42578125" style="4"/>
    <col min="8" max="8" width="14.7109375" style="4" bestFit="1" customWidth="1"/>
    <col min="9" max="16384" width="11.42578125" style="4"/>
  </cols>
  <sheetData>
    <row r="1" spans="1:8" ht="23.25" x14ac:dyDescent="0.35">
      <c r="A1" s="18" t="str">
        <f>Índice!A1</f>
        <v xml:space="preserve"> Estado del Medio Ambiente de Aragón Capítulo 1.2: Cambio Climático</v>
      </c>
      <c r="H1" s="6" t="s">
        <v>3</v>
      </c>
    </row>
    <row r="2" spans="1:8" ht="31.5" customHeight="1" x14ac:dyDescent="0.3">
      <c r="A2" s="19" t="s">
        <v>24</v>
      </c>
      <c r="B2" s="16"/>
      <c r="C2" s="16"/>
      <c r="D2" s="16"/>
    </row>
    <row r="3" spans="1:8" x14ac:dyDescent="0.3">
      <c r="A3" s="2" t="s">
        <v>4</v>
      </c>
      <c r="B3" s="16"/>
      <c r="C3" s="16"/>
      <c r="D3" s="16"/>
      <c r="E3" s="16"/>
    </row>
    <row r="4" spans="1:8" x14ac:dyDescent="0.3">
      <c r="A4" s="16" t="s">
        <v>25</v>
      </c>
      <c r="B4" s="16"/>
      <c r="C4" s="16"/>
      <c r="D4" s="16"/>
      <c r="E4" s="16"/>
    </row>
    <row r="5" spans="1:8" x14ac:dyDescent="0.3">
      <c r="A5" t="s">
        <v>26</v>
      </c>
      <c r="B5" t="s">
        <v>27</v>
      </c>
      <c r="C5" t="s">
        <v>28</v>
      </c>
      <c r="D5" s="16"/>
      <c r="E5" s="16"/>
    </row>
    <row r="6" spans="1:8" x14ac:dyDescent="0.3">
      <c r="A6" t="s">
        <v>17</v>
      </c>
      <c r="B6">
        <v>14.279804104445319</v>
      </c>
      <c r="C6">
        <v>3.2439413555471961</v>
      </c>
      <c r="D6" s="16"/>
      <c r="E6" s="16"/>
    </row>
    <row r="7" spans="1:8" x14ac:dyDescent="0.3">
      <c r="A7" t="s">
        <v>19</v>
      </c>
      <c r="B7">
        <v>29.601056334858704</v>
      </c>
      <c r="C7">
        <v>23.674274088908138</v>
      </c>
      <c r="D7" s="16"/>
      <c r="E7" s="16"/>
    </row>
    <row r="8" spans="1:8" x14ac:dyDescent="0.3">
      <c r="A8" t="s">
        <v>20</v>
      </c>
      <c r="B8">
        <v>13.320440730377731</v>
      </c>
      <c r="C8">
        <v>16.240319854292849</v>
      </c>
      <c r="D8" s="16"/>
      <c r="E8" s="16"/>
    </row>
    <row r="9" spans="1:8" x14ac:dyDescent="0.3">
      <c r="A9" t="s">
        <v>18</v>
      </c>
      <c r="B9">
        <v>24.519245083396861</v>
      </c>
      <c r="C9">
        <v>22.784574574015807</v>
      </c>
      <c r="D9" s="16"/>
      <c r="E9" s="16"/>
    </row>
    <row r="10" spans="1:8" x14ac:dyDescent="0.3">
      <c r="A10" t="s">
        <v>29</v>
      </c>
      <c r="B10">
        <v>9.4744360178613096</v>
      </c>
      <c r="C10">
        <v>24.025784549092617</v>
      </c>
      <c r="D10" s="16"/>
      <c r="E10" s="16"/>
    </row>
    <row r="11" spans="1:8" x14ac:dyDescent="0.3">
      <c r="A11" t="s">
        <v>30</v>
      </c>
      <c r="B11">
        <v>2.4243563565310189</v>
      </c>
      <c r="C11">
        <v>5.6949148578970368</v>
      </c>
      <c r="D11" s="16"/>
      <c r="E11" s="16"/>
    </row>
    <row r="12" spans="1:8" x14ac:dyDescent="0.3">
      <c r="A12" t="s">
        <v>22</v>
      </c>
      <c r="B12">
        <v>4.9518812329538253</v>
      </c>
      <c r="C12">
        <v>4.258434556706205</v>
      </c>
      <c r="D12" s="16"/>
      <c r="E12" s="16"/>
    </row>
  </sheetData>
  <hyperlinks>
    <hyperlink ref="H1" location="Índice!A1" display="volver índice" xr:uid="{CFA703D0-CE4B-4B36-9CD8-5B5EBD7AE2FF}"/>
  </hyperlinks>
  <pageMargins left="0.7" right="0.7" top="0.75" bottom="0.75" header="0.3" footer="0.3"/>
  <pageSetup paperSize="9" orientation="portrait"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3F7E44"/>
  </sheetPr>
  <dimension ref="A1:I8"/>
  <sheetViews>
    <sheetView workbookViewId="0">
      <selection activeCell="F2" sqref="F2"/>
    </sheetView>
  </sheetViews>
  <sheetFormatPr baseColWidth="10" defaultColWidth="11.42578125" defaultRowHeight="16.5" x14ac:dyDescent="0.3"/>
  <cols>
    <col min="1" max="1" width="15.85546875" style="4" bestFit="1" customWidth="1"/>
    <col min="2" max="2" width="16.85546875" style="4" bestFit="1" customWidth="1"/>
    <col min="3" max="3" width="13.7109375" style="4" bestFit="1" customWidth="1"/>
    <col min="4" max="5" width="11.42578125" style="4"/>
    <col min="6" max="6" width="14.7109375" style="4" bestFit="1" customWidth="1"/>
    <col min="7" max="8" width="11.42578125" style="4"/>
    <col min="9" max="9" width="14.7109375" style="4" bestFit="1" customWidth="1"/>
    <col min="10" max="16384" width="11.42578125" style="4"/>
  </cols>
  <sheetData>
    <row r="1" spans="1:9" ht="23.25" x14ac:dyDescent="0.35">
      <c r="A1" s="18" t="str">
        <f>Índice!A1</f>
        <v xml:space="preserve"> Estado del Medio Ambiente de Aragón Capítulo 1.2: Cambio Climático</v>
      </c>
      <c r="I1" s="6" t="s">
        <v>3</v>
      </c>
    </row>
    <row r="2" spans="1:9" ht="29.25" customHeight="1" x14ac:dyDescent="0.3">
      <c r="A2" s="19" t="s">
        <v>31</v>
      </c>
      <c r="B2" s="16"/>
      <c r="C2" s="16"/>
      <c r="D2" s="16"/>
      <c r="E2" s="16"/>
      <c r="F2" s="8"/>
    </row>
    <row r="3" spans="1:9" x14ac:dyDescent="0.3">
      <c r="A3" s="3" t="s">
        <v>32</v>
      </c>
      <c r="B3" s="16"/>
      <c r="C3" s="16"/>
      <c r="D3" s="16"/>
      <c r="E3" s="16"/>
      <c r="F3" s="16"/>
    </row>
    <row r="4" spans="1:9" x14ac:dyDescent="0.3">
      <c r="A4" s="16" t="s">
        <v>33</v>
      </c>
      <c r="B4" s="16" t="s">
        <v>34</v>
      </c>
      <c r="C4" s="16"/>
      <c r="D4" s="16"/>
      <c r="E4" s="16"/>
      <c r="F4" s="16"/>
    </row>
    <row r="6" spans="1:9" x14ac:dyDescent="0.3">
      <c r="A6" s="16" t="s">
        <v>35</v>
      </c>
      <c r="B6" s="16" t="s">
        <v>36</v>
      </c>
      <c r="C6" s="16" t="s">
        <v>37</v>
      </c>
      <c r="D6" s="16"/>
      <c r="E6" s="16"/>
      <c r="F6" s="16"/>
    </row>
    <row r="7" spans="1:9" x14ac:dyDescent="0.3">
      <c r="A7" s="16">
        <v>12243.999254388969</v>
      </c>
      <c r="B7" s="16">
        <v>3087</v>
      </c>
      <c r="C7" s="16">
        <v>9156.9992543889693</v>
      </c>
      <c r="D7" s="16"/>
      <c r="E7" s="16"/>
      <c r="F7" s="16"/>
    </row>
    <row r="8" spans="1:9" x14ac:dyDescent="0.3">
      <c r="A8" s="16"/>
      <c r="B8" s="16">
        <v>25.212350440918541</v>
      </c>
      <c r="C8" s="16">
        <v>74.787649559081459</v>
      </c>
      <c r="D8" s="16"/>
      <c r="E8" s="16"/>
      <c r="F8" s="16"/>
    </row>
  </sheetData>
  <hyperlinks>
    <hyperlink ref="I1" location="Índice!A1" display="volver índice" xr:uid="{B2C93075-0F59-47DD-B1B0-CB751246A2A1}"/>
  </hyperlink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3F7E44"/>
  </sheetPr>
  <dimension ref="A1:H17"/>
  <sheetViews>
    <sheetView topLeftCell="A5" workbookViewId="0">
      <selection activeCell="O25" sqref="O25"/>
    </sheetView>
  </sheetViews>
  <sheetFormatPr baseColWidth="10" defaultColWidth="11.42578125" defaultRowHeight="16.5" x14ac:dyDescent="0.3"/>
  <cols>
    <col min="1" max="1" width="30.7109375" style="4" customWidth="1"/>
    <col min="2" max="7" width="12" style="4" customWidth="1"/>
    <col min="8" max="8" width="14" style="4" customWidth="1"/>
    <col min="9" max="16384" width="11.42578125" style="4"/>
  </cols>
  <sheetData>
    <row r="1" spans="1:8" ht="23.25" x14ac:dyDescent="0.35">
      <c r="A1" s="18" t="str">
        <f>Índice!A1</f>
        <v xml:space="preserve"> Estado del Medio Ambiente de Aragón Capítulo 1.2: Cambio Climático</v>
      </c>
      <c r="H1" s="6" t="s">
        <v>3</v>
      </c>
    </row>
    <row r="2" spans="1:8" ht="36" customHeight="1" x14ac:dyDescent="0.3">
      <c r="A2" s="19" t="s">
        <v>38</v>
      </c>
      <c r="B2" s="16"/>
      <c r="C2" s="16"/>
      <c r="D2" s="16"/>
      <c r="E2" s="16"/>
      <c r="F2" s="16"/>
      <c r="G2" s="16"/>
    </row>
    <row r="3" spans="1:8" x14ac:dyDescent="0.3">
      <c r="A3" s="3" t="s">
        <v>4</v>
      </c>
      <c r="B3" s="16"/>
      <c r="C3" s="16"/>
      <c r="D3" s="16"/>
      <c r="E3" s="16"/>
      <c r="F3" s="16"/>
      <c r="G3" s="16"/>
      <c r="H3" s="16"/>
    </row>
    <row r="4" spans="1:8" x14ac:dyDescent="0.3">
      <c r="A4" t="s">
        <v>39</v>
      </c>
      <c r="B4" t="s">
        <v>40</v>
      </c>
      <c r="C4" t="s">
        <v>41</v>
      </c>
      <c r="D4" t="s">
        <v>42</v>
      </c>
      <c r="E4" t="s">
        <v>43</v>
      </c>
      <c r="F4" t="s">
        <v>44</v>
      </c>
      <c r="G4" t="s">
        <v>45</v>
      </c>
      <c r="H4" t="s">
        <v>46</v>
      </c>
    </row>
    <row r="5" spans="1:8" x14ac:dyDescent="0.3">
      <c r="A5" t="s">
        <v>47</v>
      </c>
      <c r="B5">
        <v>2016</v>
      </c>
      <c r="C5">
        <v>2017</v>
      </c>
      <c r="D5">
        <v>2018</v>
      </c>
      <c r="E5">
        <v>2019</v>
      </c>
      <c r="F5">
        <v>2020</v>
      </c>
      <c r="G5">
        <v>2021</v>
      </c>
      <c r="H5">
        <v>2022</v>
      </c>
    </row>
    <row r="6" spans="1:8" x14ac:dyDescent="0.3">
      <c r="A6" t="s">
        <v>48</v>
      </c>
      <c r="B6">
        <v>3367</v>
      </c>
      <c r="C6">
        <v>4810</v>
      </c>
      <c r="D6">
        <v>3128</v>
      </c>
      <c r="E6">
        <v>1622</v>
      </c>
      <c r="F6">
        <v>223</v>
      </c>
      <c r="G6">
        <v>0</v>
      </c>
      <c r="H6">
        <v>0</v>
      </c>
    </row>
    <row r="7" spans="1:8" x14ac:dyDescent="0.3">
      <c r="A7" t="s">
        <v>49</v>
      </c>
      <c r="B7">
        <v>1087</v>
      </c>
      <c r="C7">
        <v>1100</v>
      </c>
      <c r="D7">
        <v>1116</v>
      </c>
      <c r="E7">
        <v>1152</v>
      </c>
      <c r="F7">
        <v>1082</v>
      </c>
      <c r="G7">
        <v>1136</v>
      </c>
      <c r="H7">
        <v>872</v>
      </c>
    </row>
    <row r="8" spans="1:8" x14ac:dyDescent="0.3">
      <c r="A8" t="s">
        <v>50</v>
      </c>
      <c r="B8">
        <v>655</v>
      </c>
      <c r="C8">
        <v>947</v>
      </c>
      <c r="D8">
        <v>965</v>
      </c>
      <c r="E8">
        <v>966</v>
      </c>
      <c r="F8">
        <v>839</v>
      </c>
      <c r="G8">
        <v>819</v>
      </c>
      <c r="H8">
        <v>647</v>
      </c>
    </row>
    <row r="9" spans="1:8" x14ac:dyDescent="0.3">
      <c r="A9" t="s">
        <v>51</v>
      </c>
      <c r="B9">
        <v>361</v>
      </c>
      <c r="C9">
        <v>447</v>
      </c>
      <c r="D9">
        <v>343</v>
      </c>
      <c r="E9">
        <v>337</v>
      </c>
      <c r="F9">
        <v>318</v>
      </c>
      <c r="G9">
        <v>377</v>
      </c>
      <c r="H9">
        <v>276</v>
      </c>
    </row>
    <row r="10" spans="1:8" x14ac:dyDescent="0.3">
      <c r="A10" t="s">
        <v>52</v>
      </c>
      <c r="B10">
        <v>189</v>
      </c>
      <c r="C10">
        <v>214</v>
      </c>
      <c r="D10">
        <v>185</v>
      </c>
      <c r="E10">
        <v>225</v>
      </c>
      <c r="F10">
        <v>132</v>
      </c>
      <c r="G10">
        <v>178</v>
      </c>
      <c r="H10">
        <v>155</v>
      </c>
    </row>
    <row r="11" spans="1:8" x14ac:dyDescent="0.3">
      <c r="A11" t="s">
        <v>53</v>
      </c>
      <c r="B11">
        <v>85</v>
      </c>
      <c r="C11">
        <v>99</v>
      </c>
      <c r="D11">
        <v>99</v>
      </c>
      <c r="E11">
        <v>88</v>
      </c>
      <c r="F11">
        <v>48</v>
      </c>
      <c r="G11">
        <v>58</v>
      </c>
      <c r="H11">
        <v>42</v>
      </c>
    </row>
    <row r="12" spans="1:8" x14ac:dyDescent="0.3">
      <c r="A12" t="s">
        <v>54</v>
      </c>
      <c r="B12">
        <v>87</v>
      </c>
      <c r="C12">
        <v>412</v>
      </c>
      <c r="D12">
        <v>37</v>
      </c>
      <c r="E12">
        <v>785</v>
      </c>
      <c r="F12">
        <v>837</v>
      </c>
      <c r="G12">
        <v>359</v>
      </c>
      <c r="H12">
        <v>1082</v>
      </c>
    </row>
    <row r="13" spans="1:8" x14ac:dyDescent="0.3">
      <c r="A13" t="s">
        <v>55</v>
      </c>
      <c r="B13">
        <v>64</v>
      </c>
      <c r="C13">
        <v>66</v>
      </c>
      <c r="D13">
        <v>59</v>
      </c>
      <c r="E13">
        <v>64</v>
      </c>
      <c r="F13">
        <v>63</v>
      </c>
      <c r="G13">
        <v>54</v>
      </c>
      <c r="H13">
        <v>56</v>
      </c>
    </row>
    <row r="14" spans="1:8" x14ac:dyDescent="0.3">
      <c r="A14" t="s">
        <v>56</v>
      </c>
      <c r="B14">
        <v>46</v>
      </c>
      <c r="C14">
        <v>48</v>
      </c>
      <c r="D14">
        <v>37</v>
      </c>
      <c r="E14">
        <v>42</v>
      </c>
      <c r="F14">
        <v>43</v>
      </c>
      <c r="G14">
        <v>49</v>
      </c>
      <c r="H14">
        <v>50</v>
      </c>
    </row>
    <row r="15" spans="1:8" x14ac:dyDescent="0.3">
      <c r="A15" t="s">
        <v>57</v>
      </c>
      <c r="B15">
        <v>17</v>
      </c>
      <c r="C15">
        <v>20</v>
      </c>
      <c r="D15">
        <v>26</v>
      </c>
      <c r="E15">
        <v>44</v>
      </c>
      <c r="F15">
        <v>41</v>
      </c>
      <c r="G15">
        <v>46</v>
      </c>
      <c r="H15">
        <v>47</v>
      </c>
    </row>
    <row r="16" spans="1:8" x14ac:dyDescent="0.3">
      <c r="A16" t="s">
        <v>58</v>
      </c>
      <c r="B16">
        <v>11</v>
      </c>
      <c r="C16">
        <v>11</v>
      </c>
      <c r="D16">
        <v>12</v>
      </c>
      <c r="E16">
        <v>13</v>
      </c>
      <c r="F16">
        <v>9</v>
      </c>
      <c r="G16">
        <v>9</v>
      </c>
      <c r="H16">
        <v>8</v>
      </c>
    </row>
    <row r="17" spans="1:8" x14ac:dyDescent="0.3">
      <c r="A17" t="s">
        <v>59</v>
      </c>
      <c r="B17">
        <v>5969</v>
      </c>
      <c r="C17">
        <v>8174</v>
      </c>
      <c r="D17">
        <v>6007</v>
      </c>
      <c r="E17">
        <v>5338</v>
      </c>
      <c r="F17">
        <v>3635</v>
      </c>
      <c r="G17">
        <v>3085</v>
      </c>
      <c r="H17">
        <v>3235</v>
      </c>
    </row>
  </sheetData>
  <hyperlinks>
    <hyperlink ref="H1" location="Índice!A1" display="volver índice" xr:uid="{7C5D2F68-2232-47EC-B176-882AD3FFCC29}"/>
  </hyperlinks>
  <pageMargins left="0.7" right="0.7" top="0.75" bottom="0.75" header="0.3" footer="0.3"/>
  <pageSetup paperSize="9" orientation="portrait" r:id="rId1"/>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3F7E44"/>
  </sheetPr>
  <dimension ref="A1:I8"/>
  <sheetViews>
    <sheetView workbookViewId="0">
      <selection activeCell="M25" sqref="M25"/>
    </sheetView>
  </sheetViews>
  <sheetFormatPr baseColWidth="10" defaultColWidth="11.42578125" defaultRowHeight="15" x14ac:dyDescent="0.25"/>
  <cols>
    <col min="1" max="1" width="26.85546875" style="1" bestFit="1" customWidth="1"/>
    <col min="2" max="8" width="12" style="1" customWidth="1"/>
    <col min="9" max="9" width="14.7109375" style="1" bestFit="1" customWidth="1"/>
    <col min="10" max="16384" width="11.42578125" style="1"/>
  </cols>
  <sheetData>
    <row r="1" spans="1:9" ht="23.25" x14ac:dyDescent="0.35">
      <c r="A1" s="18" t="str">
        <f>Índice!A1</f>
        <v xml:space="preserve"> Estado del Medio Ambiente de Aragón Capítulo 1.2: Cambio Climático</v>
      </c>
      <c r="I1" s="6" t="s">
        <v>3</v>
      </c>
    </row>
    <row r="2" spans="1:9" ht="33.75" customHeight="1" x14ac:dyDescent="0.25">
      <c r="A2" s="19" t="s">
        <v>60</v>
      </c>
    </row>
    <row r="3" spans="1:9" x14ac:dyDescent="0.25">
      <c r="A3" s="3" t="s">
        <v>4</v>
      </c>
    </row>
    <row r="4" spans="1:9" x14ac:dyDescent="0.25">
      <c r="A4" t="s">
        <v>39</v>
      </c>
      <c r="B4" t="s">
        <v>40</v>
      </c>
      <c r="C4" t="s">
        <v>41</v>
      </c>
      <c r="D4" t="s">
        <v>42</v>
      </c>
      <c r="E4" t="s">
        <v>43</v>
      </c>
      <c r="F4" t="s">
        <v>44</v>
      </c>
      <c r="G4" t="s">
        <v>45</v>
      </c>
      <c r="H4" t="s">
        <v>46</v>
      </c>
    </row>
    <row r="5" spans="1:9" x14ac:dyDescent="0.25">
      <c r="A5" t="s">
        <v>47</v>
      </c>
      <c r="B5">
        <v>2016</v>
      </c>
      <c r="C5">
        <v>2017</v>
      </c>
      <c r="D5">
        <v>2018</v>
      </c>
      <c r="E5">
        <v>2019</v>
      </c>
      <c r="F5">
        <v>2020</v>
      </c>
      <c r="G5">
        <v>2021</v>
      </c>
      <c r="H5">
        <v>2022</v>
      </c>
    </row>
    <row r="6" spans="1:9" x14ac:dyDescent="0.25">
      <c r="A6" t="s">
        <v>48</v>
      </c>
      <c r="B6">
        <v>3367</v>
      </c>
      <c r="C6">
        <v>4810</v>
      </c>
      <c r="D6">
        <v>3128</v>
      </c>
      <c r="E6">
        <v>1622</v>
      </c>
      <c r="F6">
        <v>223</v>
      </c>
      <c r="G6">
        <v>0</v>
      </c>
      <c r="H6">
        <v>0</v>
      </c>
    </row>
    <row r="7" spans="1:9" x14ac:dyDescent="0.25">
      <c r="A7" t="s">
        <v>54</v>
      </c>
      <c r="B7">
        <v>87</v>
      </c>
      <c r="C7">
        <v>412</v>
      </c>
      <c r="D7">
        <v>37</v>
      </c>
      <c r="E7">
        <v>785</v>
      </c>
      <c r="F7">
        <v>837</v>
      </c>
      <c r="G7">
        <v>359</v>
      </c>
      <c r="H7">
        <v>1082</v>
      </c>
    </row>
    <row r="8" spans="1:9" x14ac:dyDescent="0.25">
      <c r="A8" t="s">
        <v>61</v>
      </c>
      <c r="B8">
        <f>B7+B6</f>
        <v>3454</v>
      </c>
      <c r="C8">
        <f t="shared" ref="C8:H8" si="0">C7+C6</f>
        <v>5222</v>
      </c>
      <c r="D8">
        <f t="shared" si="0"/>
        <v>3165</v>
      </c>
      <c r="E8">
        <f t="shared" si="0"/>
        <v>2407</v>
      </c>
      <c r="F8">
        <f t="shared" si="0"/>
        <v>1060</v>
      </c>
      <c r="G8">
        <f t="shared" si="0"/>
        <v>359</v>
      </c>
      <c r="H8">
        <f t="shared" si="0"/>
        <v>1082</v>
      </c>
    </row>
  </sheetData>
  <hyperlinks>
    <hyperlink ref="I1" location="Índice!A1" display="volver índice" xr:uid="{C8870088-23C0-47F7-A964-2701877B872A}"/>
  </hyperlinks>
  <pageMargins left="0.7" right="0.7" top="0.75" bottom="0.75" header="0.3" footer="0.3"/>
  <pageSetup paperSize="9" orientation="portrait" r:id="rId1"/>
  <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3F7E44"/>
  </sheetPr>
  <dimension ref="A1:H14"/>
  <sheetViews>
    <sheetView workbookViewId="0">
      <selection activeCell="H1" sqref="H1"/>
    </sheetView>
  </sheetViews>
  <sheetFormatPr baseColWidth="10" defaultColWidth="11.42578125" defaultRowHeight="16.5" x14ac:dyDescent="0.3"/>
  <cols>
    <col min="1" max="1" width="64.85546875" style="4" bestFit="1" customWidth="1"/>
    <col min="2" max="2" width="12.7109375" style="4" customWidth="1"/>
    <col min="3" max="7" width="11.42578125" style="4"/>
    <col min="8" max="8" width="14.7109375" style="4" bestFit="1" customWidth="1"/>
    <col min="9" max="16384" width="11.42578125" style="4"/>
  </cols>
  <sheetData>
    <row r="1" spans="1:8" ht="23.25" x14ac:dyDescent="0.35">
      <c r="A1" s="18" t="str">
        <f>Índice!A1</f>
        <v xml:space="preserve"> Estado del Medio Ambiente de Aragón Capítulo 1.2: Cambio Climático</v>
      </c>
      <c r="H1" s="6" t="s">
        <v>3</v>
      </c>
    </row>
    <row r="2" spans="1:8" ht="30.75" customHeight="1" x14ac:dyDescent="0.3">
      <c r="A2" s="19" t="s">
        <v>62</v>
      </c>
      <c r="B2" s="16"/>
      <c r="C2" s="16"/>
      <c r="D2" s="16"/>
      <c r="E2" s="16"/>
      <c r="F2" s="16"/>
      <c r="G2" s="16"/>
    </row>
    <row r="3" spans="1:8" x14ac:dyDescent="0.3">
      <c r="A3" s="3" t="s">
        <v>4</v>
      </c>
      <c r="B3" s="16"/>
      <c r="C3" s="16"/>
      <c r="D3" s="16"/>
      <c r="E3" s="16"/>
      <c r="F3" s="16"/>
      <c r="G3" s="16"/>
      <c r="H3" s="16"/>
    </row>
    <row r="4" spans="1:8" x14ac:dyDescent="0.3">
      <c r="A4" t="s">
        <v>39</v>
      </c>
      <c r="B4" t="s">
        <v>40</v>
      </c>
      <c r="C4" s="16"/>
      <c r="D4" s="16"/>
      <c r="E4" s="16"/>
      <c r="F4" s="16"/>
      <c r="G4" s="16"/>
      <c r="H4" s="16"/>
    </row>
    <row r="5" spans="1:8" x14ac:dyDescent="0.3">
      <c r="A5" t="s">
        <v>54</v>
      </c>
      <c r="B5">
        <v>201</v>
      </c>
      <c r="C5" s="16"/>
      <c r="D5" s="16"/>
      <c r="E5" s="16"/>
      <c r="F5" s="16"/>
      <c r="G5" s="16"/>
      <c r="H5" s="16"/>
    </row>
    <row r="6" spans="1:8" x14ac:dyDescent="0.3">
      <c r="A6" t="s">
        <v>49</v>
      </c>
      <c r="B6">
        <v>-23</v>
      </c>
      <c r="C6" s="16"/>
      <c r="D6" s="16"/>
      <c r="E6" s="16"/>
      <c r="F6" s="16"/>
      <c r="G6" s="16"/>
      <c r="H6" s="16"/>
    </row>
    <row r="7" spans="1:8" x14ac:dyDescent="0.3">
      <c r="A7" t="s">
        <v>50</v>
      </c>
      <c r="B7">
        <v>-21</v>
      </c>
      <c r="C7" s="16"/>
      <c r="D7" s="16"/>
      <c r="E7" s="16"/>
      <c r="F7" s="16"/>
      <c r="G7" s="16"/>
      <c r="H7" s="16"/>
    </row>
    <row r="8" spans="1:8" x14ac:dyDescent="0.3">
      <c r="A8" t="s">
        <v>51</v>
      </c>
      <c r="B8">
        <v>-27</v>
      </c>
      <c r="C8" s="16"/>
      <c r="D8" s="16"/>
      <c r="E8" s="16"/>
      <c r="F8" s="16"/>
      <c r="G8" s="16"/>
      <c r="H8" s="16"/>
    </row>
    <row r="9" spans="1:8" x14ac:dyDescent="0.3">
      <c r="A9" t="s">
        <v>52</v>
      </c>
      <c r="B9">
        <v>-13</v>
      </c>
      <c r="C9" s="16"/>
      <c r="D9" s="16"/>
      <c r="E9" s="16"/>
      <c r="F9" s="16"/>
      <c r="G9" s="16"/>
      <c r="H9" s="16"/>
    </row>
    <row r="10" spans="1:8" x14ac:dyDescent="0.3">
      <c r="A10" t="s">
        <v>53</v>
      </c>
      <c r="B10">
        <v>-28</v>
      </c>
      <c r="C10" s="16"/>
      <c r="D10" s="16"/>
      <c r="E10" s="16"/>
      <c r="F10" s="16"/>
      <c r="G10" s="16"/>
      <c r="H10" s="16"/>
    </row>
    <row r="11" spans="1:8" x14ac:dyDescent="0.3">
      <c r="A11" t="s">
        <v>55</v>
      </c>
      <c r="B11">
        <v>4</v>
      </c>
      <c r="C11" s="16"/>
      <c r="D11" s="16"/>
      <c r="E11" s="16"/>
      <c r="F11" s="16"/>
      <c r="G11" s="16"/>
      <c r="H11" s="16"/>
    </row>
    <row r="12" spans="1:8" x14ac:dyDescent="0.3">
      <c r="A12" t="s">
        <v>56</v>
      </c>
      <c r="B12">
        <v>2</v>
      </c>
      <c r="C12" s="16"/>
      <c r="D12" s="16"/>
      <c r="E12" s="16"/>
      <c r="F12" s="16"/>
      <c r="G12" s="16"/>
      <c r="H12" s="16"/>
    </row>
    <row r="13" spans="1:8" x14ac:dyDescent="0.3">
      <c r="A13" t="s">
        <v>57</v>
      </c>
      <c r="B13">
        <v>2</v>
      </c>
      <c r="C13" s="16"/>
      <c r="D13" s="16"/>
      <c r="E13" s="16"/>
      <c r="F13" s="16"/>
      <c r="G13" s="16"/>
      <c r="H13" s="16"/>
    </row>
    <row r="14" spans="1:8" x14ac:dyDescent="0.3">
      <c r="A14" t="s">
        <v>58</v>
      </c>
      <c r="B14">
        <v>-11</v>
      </c>
      <c r="C14" s="16"/>
      <c r="D14" s="16"/>
      <c r="E14" s="16"/>
      <c r="F14" s="16"/>
      <c r="G14" s="16"/>
      <c r="H14" s="16"/>
    </row>
  </sheetData>
  <hyperlinks>
    <hyperlink ref="H1" location="Índice!A1" display="volver índice" xr:uid="{C8E9CE46-9B5B-49D1-91B4-86F904E11FC6}"/>
  </hyperlinks>
  <pageMargins left="0.7" right="0.7" top="0.75" bottom="0.75" header="0.3" footer="0.3"/>
  <pageSetup paperSize="9" orientation="portrait" r:id="rId1"/>
  <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652FA-FDA5-404C-9D18-26746A974D1B}">
  <sheetPr>
    <tabColor rgb="FF3F7E44"/>
  </sheetPr>
  <dimension ref="A1:G27"/>
  <sheetViews>
    <sheetView workbookViewId="0">
      <selection activeCell="G2" sqref="G2"/>
    </sheetView>
  </sheetViews>
  <sheetFormatPr baseColWidth="10" defaultColWidth="11.42578125" defaultRowHeight="16.5" x14ac:dyDescent="0.25"/>
  <cols>
    <col min="1" max="1" width="21.140625" style="10" customWidth="1"/>
    <col min="2" max="2" width="29.5703125" style="10" customWidth="1"/>
    <col min="3" max="3" width="21.140625" style="10" customWidth="1"/>
    <col min="4" max="4" width="22" style="10" customWidth="1"/>
    <col min="5" max="5" width="25.7109375" style="10" customWidth="1"/>
    <col min="6" max="6" width="11.42578125" style="10"/>
    <col min="7" max="7" width="14.140625" style="10" customWidth="1"/>
    <col min="8" max="16384" width="11.42578125" style="10"/>
  </cols>
  <sheetData>
    <row r="1" spans="1:7" ht="23.25" x14ac:dyDescent="0.35">
      <c r="A1" s="18" t="str">
        <f>Índice!A1</f>
        <v xml:space="preserve"> Estado del Medio Ambiente de Aragón Capítulo 1.2: Cambio Climático</v>
      </c>
      <c r="G1" s="6" t="s">
        <v>3</v>
      </c>
    </row>
    <row r="2" spans="1:7" ht="33.75" customHeight="1" x14ac:dyDescent="0.25">
      <c r="A2" s="19" t="s">
        <v>63</v>
      </c>
      <c r="B2" s="9"/>
      <c r="C2" s="9"/>
      <c r="D2" s="9"/>
      <c r="E2" s="9"/>
      <c r="G2" s="8"/>
    </row>
    <row r="3" spans="1:7" x14ac:dyDescent="0.25">
      <c r="A3" s="20" t="s">
        <v>64</v>
      </c>
      <c r="B3" s="20"/>
      <c r="C3" s="20"/>
      <c r="D3" s="20"/>
      <c r="E3" s="20"/>
    </row>
    <row r="4" spans="1:7" x14ac:dyDescent="0.25">
      <c r="A4" t="s">
        <v>65</v>
      </c>
      <c r="B4" t="s">
        <v>66</v>
      </c>
      <c r="C4" t="s">
        <v>67</v>
      </c>
      <c r="D4" t="s">
        <v>68</v>
      </c>
      <c r="E4" t="s">
        <v>69</v>
      </c>
    </row>
    <row r="5" spans="1:7" x14ac:dyDescent="0.25">
      <c r="A5">
        <v>1</v>
      </c>
      <c r="B5" t="s">
        <v>70</v>
      </c>
      <c r="C5">
        <v>8</v>
      </c>
      <c r="D5">
        <v>189</v>
      </c>
      <c r="E5">
        <v>30</v>
      </c>
    </row>
    <row r="6" spans="1:7" x14ac:dyDescent="0.25">
      <c r="A6">
        <v>2</v>
      </c>
      <c r="B6" t="s">
        <v>71</v>
      </c>
      <c r="C6">
        <v>18</v>
      </c>
      <c r="D6">
        <v>351</v>
      </c>
      <c r="E6">
        <v>19</v>
      </c>
    </row>
    <row r="7" spans="1:7" x14ac:dyDescent="0.25">
      <c r="A7">
        <v>3</v>
      </c>
      <c r="B7" t="s">
        <v>72</v>
      </c>
      <c r="C7">
        <v>11</v>
      </c>
      <c r="D7">
        <v>251</v>
      </c>
      <c r="E7">
        <v>50</v>
      </c>
    </row>
    <row r="8" spans="1:7" x14ac:dyDescent="0.25">
      <c r="A8">
        <v>4</v>
      </c>
      <c r="B8" t="s">
        <v>73</v>
      </c>
      <c r="C8">
        <v>10</v>
      </c>
      <c r="D8">
        <v>234</v>
      </c>
      <c r="E8">
        <v>45</v>
      </c>
    </row>
    <row r="9" spans="1:7" x14ac:dyDescent="0.25">
      <c r="A9">
        <v>5</v>
      </c>
      <c r="B9" t="s">
        <v>74</v>
      </c>
      <c r="C9">
        <v>17</v>
      </c>
      <c r="D9">
        <v>358</v>
      </c>
      <c r="E9">
        <v>47</v>
      </c>
    </row>
    <row r="10" spans="1:7" x14ac:dyDescent="0.25">
      <c r="A10">
        <v>6</v>
      </c>
      <c r="B10" t="s">
        <v>75</v>
      </c>
      <c r="C10">
        <v>18</v>
      </c>
      <c r="D10">
        <v>357</v>
      </c>
      <c r="E10">
        <v>53</v>
      </c>
    </row>
    <row r="11" spans="1:7" x14ac:dyDescent="0.25">
      <c r="A11">
        <v>7</v>
      </c>
      <c r="B11" t="s">
        <v>76</v>
      </c>
      <c r="C11">
        <v>10</v>
      </c>
      <c r="D11">
        <v>187</v>
      </c>
      <c r="E11">
        <v>95</v>
      </c>
    </row>
    <row r="12" spans="1:7" x14ac:dyDescent="0.25">
      <c r="A12">
        <v>8</v>
      </c>
      <c r="B12" t="s">
        <v>77</v>
      </c>
      <c r="C12">
        <v>12</v>
      </c>
      <c r="D12">
        <v>259</v>
      </c>
      <c r="E12">
        <v>58</v>
      </c>
    </row>
    <row r="13" spans="1:7" x14ac:dyDescent="0.25">
      <c r="A13">
        <v>9</v>
      </c>
      <c r="B13" t="s">
        <v>78</v>
      </c>
      <c r="C13">
        <v>17</v>
      </c>
      <c r="D13">
        <v>331</v>
      </c>
      <c r="E13">
        <v>25</v>
      </c>
    </row>
    <row r="14" spans="1:7" x14ac:dyDescent="0.25">
      <c r="A14">
        <v>10</v>
      </c>
      <c r="B14" t="s">
        <v>79</v>
      </c>
      <c r="C14">
        <v>16</v>
      </c>
      <c r="D14">
        <v>356</v>
      </c>
      <c r="E14">
        <v>120</v>
      </c>
    </row>
    <row r="15" spans="1:7" x14ac:dyDescent="0.25">
      <c r="A15">
        <v>11</v>
      </c>
      <c r="B15" t="s">
        <v>80</v>
      </c>
      <c r="C15">
        <v>14</v>
      </c>
      <c r="D15">
        <v>254</v>
      </c>
      <c r="E15">
        <v>49</v>
      </c>
    </row>
    <row r="16" spans="1:7" x14ac:dyDescent="0.25">
      <c r="A16">
        <v>12</v>
      </c>
      <c r="B16" t="s">
        <v>81</v>
      </c>
      <c r="C16">
        <v>17</v>
      </c>
      <c r="D16">
        <v>354</v>
      </c>
      <c r="E16">
        <v>61</v>
      </c>
    </row>
    <row r="17" spans="1:5" x14ac:dyDescent="0.25">
      <c r="A17">
        <v>13</v>
      </c>
      <c r="B17" t="s">
        <v>82</v>
      </c>
      <c r="C17">
        <v>12</v>
      </c>
      <c r="D17">
        <v>247</v>
      </c>
      <c r="E17">
        <v>57</v>
      </c>
    </row>
    <row r="18" spans="1:5" x14ac:dyDescent="0.25">
      <c r="A18">
        <v>14</v>
      </c>
      <c r="B18" t="s">
        <v>83</v>
      </c>
      <c r="C18">
        <v>25</v>
      </c>
      <c r="D18">
        <v>547</v>
      </c>
      <c r="E18">
        <v>46</v>
      </c>
    </row>
    <row r="19" spans="1:5" x14ac:dyDescent="0.25">
      <c r="A19">
        <v>15</v>
      </c>
      <c r="B19" t="s">
        <v>84</v>
      </c>
      <c r="C19">
        <v>16</v>
      </c>
      <c r="D19">
        <v>341</v>
      </c>
      <c r="E19">
        <v>70</v>
      </c>
    </row>
    <row r="20" spans="1:5" x14ac:dyDescent="0.25">
      <c r="A20">
        <v>16</v>
      </c>
      <c r="B20" t="s">
        <v>85</v>
      </c>
      <c r="C20">
        <v>19</v>
      </c>
      <c r="D20">
        <v>417</v>
      </c>
      <c r="E20">
        <v>27</v>
      </c>
    </row>
    <row r="21" spans="1:5" x14ac:dyDescent="0.25">
      <c r="A21">
        <v>17</v>
      </c>
      <c r="B21" t="s">
        <v>86</v>
      </c>
      <c r="C21">
        <v>17</v>
      </c>
      <c r="D21">
        <v>330</v>
      </c>
      <c r="E21">
        <v>15</v>
      </c>
    </row>
    <row r="22" spans="1:5" x14ac:dyDescent="0.25">
      <c r="A22">
        <v>18</v>
      </c>
      <c r="B22" t="s">
        <v>87</v>
      </c>
      <c r="C22">
        <v>18</v>
      </c>
      <c r="D22">
        <v>422</v>
      </c>
      <c r="E22">
        <v>125</v>
      </c>
    </row>
    <row r="23" spans="1:5" x14ac:dyDescent="0.25">
      <c r="A23">
        <v>19</v>
      </c>
      <c r="B23" t="s">
        <v>88</v>
      </c>
      <c r="C23">
        <v>9</v>
      </c>
      <c r="D23">
        <v>160</v>
      </c>
      <c r="E23">
        <v>45</v>
      </c>
    </row>
    <row r="24" spans="1:5" x14ac:dyDescent="0.25">
      <c r="A24">
        <v>20</v>
      </c>
      <c r="B24" t="s">
        <v>89</v>
      </c>
      <c r="C24">
        <v>14</v>
      </c>
      <c r="D24">
        <v>273</v>
      </c>
      <c r="E24">
        <v>32</v>
      </c>
    </row>
    <row r="25" spans="1:5" x14ac:dyDescent="0.25">
      <c r="A25">
        <v>21</v>
      </c>
      <c r="B25" t="s">
        <v>90</v>
      </c>
      <c r="C25">
        <v>21</v>
      </c>
      <c r="D25">
        <v>475</v>
      </c>
      <c r="E25">
        <v>12</v>
      </c>
    </row>
    <row r="26" spans="1:5" x14ac:dyDescent="0.25">
      <c r="A26">
        <v>22</v>
      </c>
      <c r="B26" t="s">
        <v>91</v>
      </c>
      <c r="C26">
        <v>23</v>
      </c>
      <c r="D26">
        <v>434</v>
      </c>
      <c r="E26">
        <v>60</v>
      </c>
    </row>
    <row r="27" spans="1:5" x14ac:dyDescent="0.25">
      <c r="A27"/>
      <c r="B27" t="s">
        <v>59</v>
      </c>
      <c r="C27">
        <v>342</v>
      </c>
      <c r="D27">
        <v>7127</v>
      </c>
      <c r="E27">
        <v>1141</v>
      </c>
    </row>
  </sheetData>
  <mergeCells count="1">
    <mergeCell ref="A3:E3"/>
  </mergeCells>
  <hyperlinks>
    <hyperlink ref="G1" location="Índice!A1" display="volver índice" xr:uid="{F94F092B-9087-4853-A2DC-E7E57E256526}"/>
  </hyperlinks>
  <pageMargins left="0.7" right="0.7" top="0.75" bottom="0.75"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13</vt:i4>
      </vt:variant>
    </vt:vector>
  </HeadingPairs>
  <TitlesOfParts>
    <vt:vector size="32" baseType="lpstr">
      <vt:lpstr>Índice</vt:lpstr>
      <vt:lpstr>Figura 1.3-1</vt:lpstr>
      <vt:lpstr>Figura 1.3-2</vt:lpstr>
      <vt:lpstr>Figura 1.3-3</vt:lpstr>
      <vt:lpstr>Figura 1.3-4</vt:lpstr>
      <vt:lpstr>Figura 1.3-5</vt:lpstr>
      <vt:lpstr>Figura 1.3-6</vt:lpstr>
      <vt:lpstr>Figura 1.3-7</vt:lpstr>
      <vt:lpstr>Tabla 1.3-1</vt:lpstr>
      <vt:lpstr>Tabla 1.3-2</vt:lpstr>
      <vt:lpstr>Figura 1.3-19</vt:lpstr>
      <vt:lpstr>Figura 1.3-20</vt:lpstr>
      <vt:lpstr>Figura 1.3-21</vt:lpstr>
      <vt:lpstr>Figura 1.3-22</vt:lpstr>
      <vt:lpstr>Figura 1.3-23</vt:lpstr>
      <vt:lpstr>Figura 1.3-24</vt:lpstr>
      <vt:lpstr>Figura 1.3-25</vt:lpstr>
      <vt:lpstr>Figura 1.3-26</vt:lpstr>
      <vt:lpstr>Figura 1.3-27</vt:lpstr>
      <vt:lpstr>'Figura 1.3-1'!_Ref214444109</vt:lpstr>
      <vt:lpstr>'Figura 1.3-2'!_Ref214444297</vt:lpstr>
      <vt:lpstr>'Figura 1.3-3'!_Ref214444363</vt:lpstr>
      <vt:lpstr>'Figura 1.3-4'!_Ref214444444</vt:lpstr>
      <vt:lpstr>'Figura 1.3-5'!_Ref214444494</vt:lpstr>
      <vt:lpstr>'Figura 1.3-6'!_Ref214444531</vt:lpstr>
      <vt:lpstr>'Figura 1.3-7'!_Ref214447632</vt:lpstr>
      <vt:lpstr>'Tabla 1.3-2'!_Toc214628882</vt:lpstr>
      <vt:lpstr>'Figura 1.3-19'!_Toc215660567</vt:lpstr>
      <vt:lpstr>'Figura 1.3-20'!_Toc215660568</vt:lpstr>
      <vt:lpstr>'Figura 1.3-21'!_Toc215660569</vt:lpstr>
      <vt:lpstr>'Figura 1.3-22'!_Toc215660570</vt:lpstr>
      <vt:lpstr>'Figura 1.3-27'!_Toc215660575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2026-02-04T15:57:51Z</dcterms:created>
  <dcterms:modified xsi:type="dcterms:W3CDTF">2026-02-04T15:58:00Z</dcterms:modified>
  <cp:category/>
  <cp:contentStatus/>
</cp:coreProperties>
</file>