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tables/table5.xml" ContentType="application/vnd.openxmlformats-officedocument.spreadsheetml.table+xml"/>
  <Override PartName="/xl/charts/chart6.xml" ContentType="application/vnd.openxmlformats-officedocument.drawingml.chart+xml"/>
  <Override PartName="/xl/tables/table6.xml" ContentType="application/vnd.openxmlformats-officedocument.spreadsheetml.table+xml"/>
  <Override PartName="/xl/tables/table7.xml" ContentType="application/vnd.openxmlformats-officedocument.spreadsheetml.table+xml"/>
  <Override PartName="/xl/drawings/drawing5.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tables/table10.xml" ContentType="application/vnd.openxmlformats-officedocument.spreadsheetml.table+xml"/>
  <Override PartName="/xl/charts/chart8.xml" ContentType="application/vnd.openxmlformats-officedocument.drawingml.chart+xml"/>
  <Override PartName="/xl/tables/table11.xml" ContentType="application/vnd.openxmlformats-officedocument.spreadsheetml.table+xml"/>
  <Override PartName="/xl/drawings/drawing7.xml" ContentType="application/vnd.openxmlformats-officedocument.drawing+xml"/>
  <Override PartName="/xl/tables/table12.xml" ContentType="application/vnd.openxmlformats-officedocument.spreadsheetml.table+xml"/>
  <Override PartName="/xl/charts/chart9.xml" ContentType="application/vnd.openxmlformats-officedocument.drawingml.chart+xml"/>
  <Override PartName="/xl/tables/table13.xml" ContentType="application/vnd.openxmlformats-officedocument.spreadsheetml.table+xml"/>
  <Override PartName="/xl/tables/table14.xml" ContentType="application/vnd.openxmlformats-officedocument.spreadsheetml.table+xml"/>
  <Override PartName="/xl/drawings/drawing8.xml" ContentType="application/vnd.openxmlformats-officedocument.drawing+xml"/>
  <Override PartName="/xl/tables/table15.xml" ContentType="application/vnd.openxmlformats-officedocument.spreadsheetml.table+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9.xml" ContentType="application/vnd.openxmlformats-officedocument.drawing+xml"/>
  <Override PartName="/xl/tables/table27.xml" ContentType="application/vnd.openxmlformats-officedocument.spreadsheetml.table+xml"/>
  <Override PartName="/xl/charts/chart11.xml" ContentType="application/vnd.openxmlformats-officedocument.drawingml.chart+xml"/>
  <Override PartName="/xl/tables/table28.xml" ContentType="application/vnd.openxmlformats-officedocument.spreadsheetml.table+xml"/>
  <Override PartName="/xl/drawings/drawing10.xml" ContentType="application/vnd.openxmlformats-officedocument.drawing+xml"/>
  <Override PartName="/xl/tables/table29.xml" ContentType="application/vnd.openxmlformats-officedocument.spreadsheetml.table+xml"/>
  <Override PartName="/xl/charts/chart12.xml" ContentType="application/vnd.openxmlformats-officedocument.drawingml.chart+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832075F7-EFC5-4A9B-857D-41EF237A7039}" xr6:coauthVersionLast="47" xr6:coauthVersionMax="47" xr10:uidLastSave="{00000000-0000-0000-0000-000000000000}"/>
  <bookViews>
    <workbookView xWindow="-28920" yWindow="-120" windowWidth="29040" windowHeight="15990" tabRatio="786" activeTab="1" xr2:uid="{00000000-000D-0000-FFFF-FFFF00000000}"/>
  </bookViews>
  <sheets>
    <sheet name="ACCESIBILIDAD" sheetId="70" r:id="rId1"/>
    <sheet name="INDICE" sheetId="80" r:id="rId2"/>
    <sheet name="Tabla 1.10.1" sheetId="71" r:id="rId3"/>
    <sheet name="Figura 1.10.2" sheetId="49" r:id="rId4"/>
    <sheet name="Figura  1.10.3" sheetId="50" r:id="rId5"/>
    <sheet name="Figuras  1.10.4 1.10.5 y 1.10.6" sheetId="51" r:id="rId6"/>
    <sheet name="Figura 1.10.7" sheetId="52" r:id="rId7"/>
    <sheet name="Tabla 1.10.2" sheetId="55" r:id="rId8"/>
    <sheet name="Tabla 1.10.3" sheetId="56" r:id="rId9"/>
    <sheet name="Figura 1.10.8" sheetId="57" r:id="rId10"/>
    <sheet name="Figura 1.10.9" sheetId="58" r:id="rId11"/>
    <sheet name="Tabla 1.10.4" sheetId="74" r:id="rId12"/>
    <sheet name="Figura  1.10.10" sheetId="66" r:id="rId13"/>
    <sheet name="Tabla 1.10.5" sheetId="54" r:id="rId14"/>
    <sheet name="Tabla 1.10.6" sheetId="53" r:id="rId15"/>
    <sheet name="Figura 1.10.14" sheetId="68" r:id="rId16"/>
    <sheet name="Tabla 1.10.7" sheetId="75" r:id="rId17"/>
    <sheet name="Tabla 1.10.8" sheetId="76" r:id="rId18"/>
    <sheet name="Tabla 1.10.9" sheetId="59" r:id="rId19"/>
    <sheet name="Tabla 1.10.10" sheetId="60" r:id="rId20"/>
    <sheet name="Tabla 1.10.11" sheetId="61" r:id="rId21"/>
    <sheet name="Tabla 1.10.12" sheetId="63" r:id="rId22"/>
    <sheet name="Tabla 1.10.13" sheetId="77" r:id="rId23"/>
    <sheet name="Tabla 1.10.14" sheetId="78" r:id="rId24"/>
    <sheet name="Tabla 1.10.15" sheetId="64" r:id="rId25"/>
    <sheet name="Tabla 1.10.16" sheetId="79" r:id="rId26"/>
    <sheet name="Tabla 1.10.17" sheetId="27" r:id="rId27"/>
    <sheet name="Figura  1.10.20" sheetId="38" r:id="rId28"/>
    <sheet name="Tabla 1.10.18" sheetId="28" r:id="rId29"/>
    <sheet name="Figura  1.10.21" sheetId="41" r:id="rId30"/>
    <sheet name="Figura  1.10.22" sheetId="39" r:id="rId31"/>
    <sheet name="Figura  1.10.23" sheetId="40" r:id="rId32"/>
    <sheet name="Tabla 1.10.19" sheetId="29" r:id="rId33"/>
    <sheet name="Tabla 1.10.20" sheetId="30" r:id="rId34"/>
    <sheet name="Tabla 1.10.21" sheetId="33" r:id="rId35"/>
    <sheet name="Tabla 1.10.22" sheetId="34" r:id="rId36"/>
    <sheet name="Tabla 1.10.23" sheetId="35" r:id="rId37"/>
    <sheet name="Tabla 1.10.24" sheetId="31" r:id="rId38"/>
    <sheet name="Tabla 1.10.25" sheetId="37" r:id="rId39"/>
    <sheet name="Tabla 1.10.26" sheetId="32" r:id="rId40"/>
  </sheets>
  <definedNames>
    <definedName name="_Ref189486833" localSheetId="25">'Tabla 1.10.16'!$A$1</definedName>
    <definedName name="_Ref189491974" localSheetId="33">'Tabla 1.10.20'!$A$1</definedName>
    <definedName name="_Ref214613607" localSheetId="26">'Tabla 1.10.17'!$A$1</definedName>
    <definedName name="_Toc216182452" localSheetId="15">'Figura 1.10.14'!$A$1</definedName>
    <definedName name="_Toc216182660">'Tabla 1.10.1'!$A$1</definedName>
    <definedName name="_Toc216182667" localSheetId="16">'Tabla 1.10.7'!$A$1</definedName>
    <definedName name="_Toc216182668" localSheetId="17">'Tabla 1.10.8'!$A$1</definedName>
    <definedName name="_xlnm.Database" localSheetId="19">#REF!</definedName>
    <definedName name="_xlnm.Database" localSheetId="20">#REF!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 localSheetId="7">#REF!</definedName>
    <definedName name="_xlnm.Database" localSheetId="13">#REF!</definedName>
    <definedName name="_xlnm.Database" localSheetId="18">#REF!</definedName>
    <definedName name="_xlnm.Database">#REF!</definedName>
    <definedName name="Datos" localSheetId="19">#REF!</definedName>
    <definedName name="Datos" localSheetId="20">#REF!</definedName>
    <definedName name="Datos" localSheetId="21">#REF!</definedName>
    <definedName name="Datos" localSheetId="22">#REF!</definedName>
    <definedName name="Datos" localSheetId="23">#REF!</definedName>
    <definedName name="Datos" localSheetId="24">#REF!</definedName>
    <definedName name="Datos" localSheetId="7">#REF!</definedName>
    <definedName name="Datos" localSheetId="8">#REF!</definedName>
    <definedName name="Datos" localSheetId="13">#REF!</definedName>
    <definedName name="Datos" localSheetId="18">#REF!</definedName>
    <definedName name="Datos">#REF!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68" l="1"/>
  <c r="C9" i="68" s="1"/>
  <c r="C15" i="68" l="1"/>
  <c r="C12" i="68"/>
  <c r="C17" i="68"/>
  <c r="C4" i="68"/>
  <c r="C18" i="68"/>
  <c r="C10" i="68"/>
  <c r="C6" i="68"/>
  <c r="C13" i="68"/>
  <c r="C5" i="68"/>
  <c r="C8" i="68"/>
  <c r="C11" i="68"/>
  <c r="C14" i="68"/>
  <c r="C7" i="68"/>
  <c r="C16" i="68"/>
  <c r="A1" i="80" l="1"/>
  <c r="B12" i="80"/>
  <c r="B11" i="80"/>
  <c r="B10" i="80"/>
  <c r="B9" i="80"/>
  <c r="B8" i="80"/>
  <c r="B7" i="80"/>
  <c r="B4" i="80"/>
  <c r="B5" i="80"/>
  <c r="B6" i="80"/>
  <c r="B3" i="80"/>
  <c r="B2" i="80"/>
  <c r="B1" i="80"/>
  <c r="A17" i="80"/>
  <c r="A16" i="80"/>
  <c r="A3" i="80" l="1"/>
  <c r="A4" i="80"/>
  <c r="A2" i="80"/>
  <c r="A5" i="80"/>
  <c r="A6" i="80"/>
  <c r="A7" i="80"/>
  <c r="A8" i="80"/>
  <c r="A9" i="80"/>
  <c r="A10" i="80"/>
  <c r="A11" i="80"/>
  <c r="A12" i="80"/>
  <c r="A13" i="80"/>
  <c r="A14" i="80"/>
  <c r="A15" i="80"/>
  <c r="A18" i="80"/>
  <c r="A19" i="80"/>
  <c r="A20" i="80"/>
  <c r="A21" i="80"/>
  <c r="A22" i="80"/>
  <c r="A23" i="80"/>
  <c r="A24" i="80"/>
  <c r="A25" i="80"/>
  <c r="A26" i="80"/>
  <c r="N16" i="79"/>
  <c r="M16" i="79"/>
  <c r="L16" i="79"/>
  <c r="K16" i="79"/>
  <c r="J16" i="79"/>
  <c r="I16" i="79"/>
  <c r="H16" i="79"/>
  <c r="G16" i="79"/>
  <c r="F16" i="79"/>
  <c r="E16" i="79"/>
  <c r="D16" i="79"/>
  <c r="C16" i="79"/>
  <c r="E82" i="64"/>
  <c r="F11" i="78"/>
  <c r="F8" i="77"/>
  <c r="F9" i="63"/>
  <c r="K5" i="76"/>
  <c r="K6" i="76"/>
  <c r="K7" i="76"/>
  <c r="K8" i="76"/>
  <c r="K9" i="76"/>
  <c r="K10" i="76"/>
  <c r="K11" i="76"/>
  <c r="K4" i="76"/>
  <c r="K12" i="76" s="1"/>
  <c r="L5" i="75"/>
  <c r="L6" i="75"/>
  <c r="L7" i="75"/>
  <c r="L8" i="75"/>
  <c r="L9" i="75"/>
  <c r="L10" i="75"/>
  <c r="L4" i="75"/>
  <c r="L11" i="75" s="1"/>
  <c r="F12" i="76"/>
  <c r="G12" i="76"/>
  <c r="H12" i="76"/>
  <c r="I12" i="76"/>
  <c r="J12" i="76"/>
  <c r="E12" i="76"/>
  <c r="G11" i="75"/>
  <c r="H11" i="75"/>
  <c r="I11" i="75"/>
  <c r="J11" i="75"/>
  <c r="K11" i="75"/>
  <c r="F11" i="75"/>
  <c r="C85" i="74"/>
  <c r="B7" i="37" l="1"/>
  <c r="C10" i="58" l="1"/>
  <c r="B14" i="57"/>
  <c r="B13" i="57"/>
  <c r="B12" i="57"/>
  <c r="C9" i="57"/>
  <c r="C12" i="49"/>
  <c r="B4" i="49" s="1"/>
  <c r="C13" i="50"/>
  <c r="D5" i="50" s="1"/>
  <c r="B10" i="49" l="1"/>
  <c r="B8" i="49"/>
  <c r="B7" i="49"/>
  <c r="B11" i="49"/>
  <c r="B9" i="49"/>
  <c r="B6" i="49"/>
  <c r="B5" i="49"/>
  <c r="D9" i="50"/>
  <c r="D8" i="50"/>
  <c r="D7" i="50"/>
  <c r="D6" i="50"/>
  <c r="D4" i="50"/>
  <c r="C21" i="51"/>
  <c r="C22" i="51"/>
  <c r="C23" i="51"/>
  <c r="C24" i="51"/>
  <c r="C25" i="51"/>
  <c r="C26" i="51"/>
  <c r="C27" i="51"/>
  <c r="C20" i="51"/>
  <c r="C13" i="51"/>
  <c r="C14" i="51"/>
  <c r="C15" i="51"/>
  <c r="C16" i="51"/>
  <c r="C17" i="51"/>
  <c r="C18" i="51"/>
  <c r="C19" i="51"/>
  <c r="C12" i="51"/>
  <c r="C5" i="51"/>
  <c r="C6" i="51"/>
  <c r="C7" i="51"/>
  <c r="C8" i="51"/>
  <c r="C9" i="51"/>
  <c r="C10" i="51"/>
  <c r="C11" i="51"/>
  <c r="C4" i="51"/>
  <c r="C15" i="57" l="1"/>
  <c r="C7" i="56"/>
  <c r="B6" i="56"/>
  <c r="B7" i="56" s="1"/>
  <c r="E24" i="55" l="1"/>
  <c r="E23" i="55"/>
  <c r="E22" i="55"/>
  <c r="E21" i="55"/>
  <c r="E20" i="55"/>
  <c r="E19" i="55"/>
  <c r="E18" i="55"/>
  <c r="E17" i="55"/>
  <c r="E16" i="55"/>
  <c r="E15" i="55"/>
  <c r="E14" i="55"/>
  <c r="E13" i="55"/>
  <c r="E12" i="55"/>
  <c r="E11" i="55"/>
  <c r="E10" i="55"/>
  <c r="E9" i="55"/>
  <c r="E8" i="55"/>
  <c r="E7" i="55"/>
  <c r="E6" i="55"/>
  <c r="E5" i="55"/>
  <c r="E4" i="55"/>
  <c r="F20" i="52" l="1"/>
  <c r="E21" i="52" s="1"/>
  <c r="F14" i="52"/>
  <c r="E15" i="52" s="1"/>
  <c r="F8" i="52"/>
  <c r="E5" i="52" s="1"/>
  <c r="W13" i="38"/>
  <c r="W32" i="38"/>
  <c r="W31" i="38"/>
  <c r="W30" i="38"/>
  <c r="V33" i="38"/>
  <c r="W26" i="38"/>
  <c r="W27" i="38"/>
  <c r="W25" i="38"/>
  <c r="W23" i="38"/>
  <c r="W22" i="38"/>
  <c r="W21" i="38"/>
  <c r="W19" i="38"/>
  <c r="W18" i="38"/>
  <c r="W17" i="38"/>
  <c r="W15" i="38"/>
  <c r="W14" i="38"/>
  <c r="V28" i="38"/>
  <c r="N12" i="27"/>
  <c r="N11" i="27"/>
  <c r="N10" i="27"/>
  <c r="N9" i="27"/>
  <c r="N8" i="27"/>
  <c r="N7" i="27"/>
  <c r="N6" i="27"/>
  <c r="N5" i="27"/>
  <c r="N4" i="27"/>
  <c r="M12" i="27"/>
  <c r="M11" i="27"/>
  <c r="M10" i="27"/>
  <c r="M9" i="27"/>
  <c r="M8" i="27"/>
  <c r="M7" i="27"/>
  <c r="M6" i="27"/>
  <c r="M5" i="27"/>
  <c r="M4" i="27"/>
  <c r="L15" i="27"/>
  <c r="L14" i="27"/>
  <c r="L13" i="27"/>
  <c r="B21" i="39"/>
  <c r="C6" i="39" s="1"/>
  <c r="N8" i="41"/>
  <c r="M7" i="41"/>
  <c r="L7" i="41"/>
  <c r="K7" i="41"/>
  <c r="J7" i="41"/>
  <c r="I7" i="41"/>
  <c r="H7" i="41"/>
  <c r="G7" i="41"/>
  <c r="F7" i="41"/>
  <c r="E7" i="41"/>
  <c r="D7" i="41"/>
  <c r="C7" i="41"/>
  <c r="B7" i="41"/>
  <c r="N6" i="41"/>
  <c r="N5" i="41"/>
  <c r="N4" i="41"/>
  <c r="U33" i="38"/>
  <c r="T33" i="38"/>
  <c r="S33" i="38"/>
  <c r="R33" i="38"/>
  <c r="Q33" i="38"/>
  <c r="P33" i="38"/>
  <c r="O33" i="38"/>
  <c r="N33" i="38"/>
  <c r="M33" i="38"/>
  <c r="L33" i="38"/>
  <c r="K33" i="38"/>
  <c r="J33" i="38"/>
  <c r="I33" i="38"/>
  <c r="H33" i="38"/>
  <c r="G33" i="38"/>
  <c r="F33" i="38"/>
  <c r="E33" i="38"/>
  <c r="D33" i="38"/>
  <c r="C33" i="38"/>
  <c r="B33" i="38"/>
  <c r="U28" i="38"/>
  <c r="T28" i="38"/>
  <c r="S28" i="38"/>
  <c r="R28" i="38"/>
  <c r="Q28" i="38"/>
  <c r="P28" i="38"/>
  <c r="O28" i="38"/>
  <c r="N28" i="38"/>
  <c r="M28" i="38"/>
  <c r="L28" i="38"/>
  <c r="F28" i="38"/>
  <c r="E28" i="38"/>
  <c r="D28" i="38"/>
  <c r="C28" i="38"/>
  <c r="B28" i="38"/>
  <c r="K27" i="38"/>
  <c r="J27" i="38"/>
  <c r="I27" i="38"/>
  <c r="H27" i="38"/>
  <c r="G27" i="38"/>
  <c r="K26" i="38"/>
  <c r="I26" i="38"/>
  <c r="H26" i="38"/>
  <c r="H28" i="38" s="1"/>
  <c r="G26" i="38"/>
  <c r="K25" i="38"/>
  <c r="J25" i="38"/>
  <c r="J28" i="38" s="1"/>
  <c r="I25" i="38"/>
  <c r="G25" i="38"/>
  <c r="K16" i="27"/>
  <c r="I16" i="27"/>
  <c r="H16" i="27"/>
  <c r="G16" i="27"/>
  <c r="F16" i="27"/>
  <c r="E16" i="27"/>
  <c r="D16" i="27"/>
  <c r="C16" i="27"/>
  <c r="J15" i="27"/>
  <c r="N15" i="27" s="1"/>
  <c r="J14" i="27"/>
  <c r="N14" i="27" s="1"/>
  <c r="J13" i="27"/>
  <c r="N13" i="27" s="1"/>
  <c r="C7" i="30"/>
  <c r="B7" i="30"/>
  <c r="E13" i="52"/>
  <c r="E10" i="52"/>
  <c r="E14" i="52"/>
  <c r="E11" i="52"/>
  <c r="E7" i="52" l="1"/>
  <c r="L16" i="27"/>
  <c r="M13" i="27"/>
  <c r="E9" i="52"/>
  <c r="E6" i="52"/>
  <c r="C3" i="39"/>
  <c r="C7" i="39"/>
  <c r="C4" i="39"/>
  <c r="C5" i="39"/>
  <c r="N7" i="41"/>
  <c r="K28" i="38"/>
  <c r="W33" i="38"/>
  <c r="W28" i="38"/>
  <c r="G28" i="38"/>
  <c r="I28" i="38"/>
  <c r="M15" i="27"/>
  <c r="N16" i="27"/>
  <c r="M14" i="27"/>
  <c r="J16" i="27"/>
  <c r="E18" i="52"/>
  <c r="E8" i="52"/>
  <c r="E4" i="52"/>
  <c r="E19" i="52"/>
  <c r="E16" i="52"/>
  <c r="E20" i="52"/>
  <c r="E12" i="52"/>
  <c r="E17" i="52"/>
  <c r="M16" i="27" l="1"/>
</calcChain>
</file>

<file path=xl/sharedStrings.xml><?xml version="1.0" encoding="utf-8"?>
<sst xmlns="http://schemas.openxmlformats.org/spreadsheetml/2006/main" count="1509" uniqueCount="832">
  <si>
    <t>Notas sobre accesibilidad:</t>
  </si>
  <si>
    <t>Texto: fuente sin serifa. Por defecto se ha seleccionado Segoe Ul.</t>
  </si>
  <si>
    <t>Texto: Tamaño no menor a 11</t>
  </si>
  <si>
    <t>Texto: No utilizar negrita, ni mayúsculas</t>
  </si>
  <si>
    <t>Números: utilizar separador de miles</t>
  </si>
  <si>
    <t>Números: elminar decimales si no aportan precisión</t>
  </si>
  <si>
    <t>Núemros: Indicar el tipo de dato: número, texot, fecha…</t>
  </si>
  <si>
    <t>Títulos claros y concisos</t>
  </si>
  <si>
    <t>Tablas: Crear tablas sencillas</t>
  </si>
  <si>
    <t>Tablas: No incluir los datos directamente en las celdas de la Excel. Es 
necesario crear una tabla con “Insertar” &gt; “Tabla”</t>
  </si>
  <si>
    <t>Tablas: Indicar en diseño si la primera fila es encabezado o si es la primera columna</t>
  </si>
  <si>
    <t>Tablas: No combinar o dividir celdas</t>
  </si>
  <si>
    <t>Para tablas: Evitar celdas, columnas y filas en blanco</t>
  </si>
  <si>
    <t>Gráficos: Utilizar contraste color, tramas, simbolos…</t>
  </si>
  <si>
    <t xml:space="preserve">Gráficos: utilizar leyenda </t>
  </si>
  <si>
    <t>Fuente: Dirección General de Gestión Forestal.</t>
  </si>
  <si>
    <t>Fuente: Dirección General de Gestión Forestal</t>
  </si>
  <si>
    <t>Fuente: Unidad de la Salud de los Bosques. Dirección General de Gestión Forestal.</t>
  </si>
  <si>
    <t>Tabla 1.10.9 Deslindes aprobados en Aragón. Año 2022</t>
  </si>
  <si>
    <t>Tabla 1.10.10 Amojonamientos aprobados en Aragón. Año 2022</t>
  </si>
  <si>
    <t>Tabla 1.10.11 Declaraciones de Utilidad Pública. Agrupaciones y ampliaciones. Año 2022</t>
  </si>
  <si>
    <t>Fuente: Mapa Forestal de España.</t>
  </si>
  <si>
    <t>Comunidad Autónoma</t>
  </si>
  <si>
    <t>Total Arbolado (ha)</t>
  </si>
  <si>
    <t>Total Desarbolado (ha)</t>
  </si>
  <si>
    <t>Total Forestal (ha)</t>
  </si>
  <si>
    <t>Aragón</t>
  </si>
  <si>
    <t>Usos forestales</t>
  </si>
  <si>
    <t>Porcentaje (%)</t>
  </si>
  <si>
    <t>Superficie (ha)</t>
  </si>
  <si>
    <t>Arbolado denso</t>
  </si>
  <si>
    <t>Arbolado ralo</t>
  </si>
  <si>
    <t>Arbolado temporalmente sin cubierta arbórea</t>
  </si>
  <si>
    <t>Desarbolado con arbolado disperso</t>
  </si>
  <si>
    <t>Superficie arbustiva y/o de matorral</t>
  </si>
  <si>
    <t>Superficie de herbazal-pastizal</t>
  </si>
  <si>
    <t>Humedales</t>
  </si>
  <si>
    <t>Espacios abiertos con poca o sin vegetación</t>
  </si>
  <si>
    <t>Total</t>
  </si>
  <si>
    <t>Arbolado</t>
  </si>
  <si>
    <t>Tipo</t>
  </si>
  <si>
    <t>Porcentaje</t>
  </si>
  <si>
    <t>Frondosas</t>
  </si>
  <si>
    <t>Coníferas</t>
  </si>
  <si>
    <t>Mixto</t>
  </si>
  <si>
    <t>No procede</t>
  </si>
  <si>
    <t xml:space="preserve">No procede </t>
  </si>
  <si>
    <t>Provincia</t>
  </si>
  <si>
    <t>Uso forestal</t>
  </si>
  <si>
    <t>Huesca</t>
  </si>
  <si>
    <t>Teruel</t>
  </si>
  <si>
    <t>Zaragoza</t>
  </si>
  <si>
    <t>Clase de aprovechamiento</t>
  </si>
  <si>
    <t>Total (Aragón)</t>
  </si>
  <si>
    <t>Maderas (Tn)</t>
  </si>
  <si>
    <t>Leñas (Et)</t>
  </si>
  <si>
    <t>Apícolas (Nc)</t>
  </si>
  <si>
    <t>Caza (ha)</t>
  </si>
  <si>
    <t>Corcho (kg)</t>
  </si>
  <si>
    <t>Cultivos (ha)</t>
  </si>
  <si>
    <t>Frutos y Semillas (Kg)</t>
  </si>
  <si>
    <t>Otras setas (ha)</t>
  </si>
  <si>
    <t>Pastos (ha)</t>
  </si>
  <si>
    <t>Plantas industriales (ha)</t>
  </si>
  <si>
    <t>Recreativos (ha)</t>
  </si>
  <si>
    <t>Resinas (Kg)</t>
  </si>
  <si>
    <t>Trufas (ha)</t>
  </si>
  <si>
    <t>Recreativos por tránsito (nv)</t>
  </si>
  <si>
    <t>Plantas Ind. por peso (Kg)</t>
  </si>
  <si>
    <t>Biomasa destino energético (Tn)</t>
  </si>
  <si>
    <t>Plantas ornamentales (np)</t>
  </si>
  <si>
    <t>Recreativos pistas y sendas (Km)</t>
  </si>
  <si>
    <r>
      <t>Madera (m</t>
    </r>
    <r>
      <rPr>
        <vertAlign val="superscript"/>
        <sz val="11"/>
        <color theme="1"/>
        <rFont val="Segoe UI"/>
        <family val="2"/>
      </rPr>
      <t>3</t>
    </r>
    <r>
      <rPr>
        <sz val="11"/>
        <color theme="1"/>
        <rFont val="Segoe UI"/>
        <family val="2"/>
      </rPr>
      <t xml:space="preserve"> con corteza)</t>
    </r>
  </si>
  <si>
    <t>Leñas (toneladas)</t>
  </si>
  <si>
    <t>Tipo de arbolado</t>
  </si>
  <si>
    <t>Frondosas en montes gestionados por la DGA</t>
  </si>
  <si>
    <t>Coníferas en montes gestionados por la DGA</t>
  </si>
  <si>
    <t>Madera (m3 con corteza)</t>
  </si>
  <si>
    <t>Leñas (t)</t>
  </si>
  <si>
    <t>Columna1</t>
  </si>
  <si>
    <t>Cantidad (t)</t>
  </si>
  <si>
    <t>Especie</t>
  </si>
  <si>
    <t>Categoría</t>
  </si>
  <si>
    <t>Unidades</t>
  </si>
  <si>
    <t>Pinus sylvestris</t>
  </si>
  <si>
    <t xml:space="preserve"> Id </t>
  </si>
  <si>
    <t>Pinus nigra</t>
  </si>
  <si>
    <t>Pinus pinea</t>
  </si>
  <si>
    <t>Pinus pinaster</t>
  </si>
  <si>
    <t>Pinus halepensis</t>
  </si>
  <si>
    <t>Pinus uncinata</t>
  </si>
  <si>
    <t>Quercus faginea</t>
  </si>
  <si>
    <t>Quercus coccifera</t>
  </si>
  <si>
    <t>Quercus ilex</t>
  </si>
  <si>
    <t>Juniperus phoenicea</t>
  </si>
  <si>
    <t>Juniperus oxycedrus</t>
  </si>
  <si>
    <t>Juniperus thurifera</t>
  </si>
  <si>
    <t xml:space="preserve"> Con </t>
  </si>
  <si>
    <t>Populus sp. Luisa Avanzo</t>
  </si>
  <si>
    <t>Populus sp. MC</t>
  </si>
  <si>
    <t>Populus sp. Triplo</t>
  </si>
  <si>
    <t>Populus sp. Unal</t>
  </si>
  <si>
    <t>Populus sp. Beuapre</t>
  </si>
  <si>
    <t>Populus sp. Branagesi</t>
  </si>
  <si>
    <t>Populus nigra</t>
  </si>
  <si>
    <t>Popolus alba</t>
  </si>
  <si>
    <t>Populus canecens</t>
  </si>
  <si>
    <t xml:space="preserve">Prunus spinosa </t>
  </si>
  <si>
    <t>Platanus hibrida</t>
  </si>
  <si>
    <t>Acer monspesulanun</t>
  </si>
  <si>
    <t>Acer campestre</t>
  </si>
  <si>
    <t>Crataegus monogyna</t>
  </si>
  <si>
    <t>Cupressus sempervirens</t>
  </si>
  <si>
    <t>Ilex aquifolim</t>
  </si>
  <si>
    <t>Eleagnus angustifolia</t>
  </si>
  <si>
    <t>Fraxinus angustifolia</t>
  </si>
  <si>
    <t>Fraxinus excelsior</t>
  </si>
  <si>
    <t>Salix alba</t>
  </si>
  <si>
    <t xml:space="preserve"> No reg. </t>
  </si>
  <si>
    <t>Salix trianda</t>
  </si>
  <si>
    <t>Salis purpurea</t>
  </si>
  <si>
    <t>Salix babylonica</t>
  </si>
  <si>
    <t>Sorbus domestica</t>
  </si>
  <si>
    <t>Taxus baccata</t>
  </si>
  <si>
    <t>Buxus semperviresns</t>
  </si>
  <si>
    <t>Tamarix sp.</t>
  </si>
  <si>
    <t>Sambucus nigra</t>
  </si>
  <si>
    <t>Tilia platiphyllos</t>
  </si>
  <si>
    <t>Thuya orientalis</t>
  </si>
  <si>
    <t>Morus alba</t>
  </si>
  <si>
    <t>Rhamnus alaternus</t>
  </si>
  <si>
    <t>Rhamnus lyciodes</t>
  </si>
  <si>
    <t>Juglans regia</t>
  </si>
  <si>
    <t>Malus sylvestris</t>
  </si>
  <si>
    <t>Colutea arborecens</t>
  </si>
  <si>
    <t>Vella pseudocytisus</t>
  </si>
  <si>
    <t xml:space="preserve">Loniceara arborea </t>
  </si>
  <si>
    <t>Limonium aragonensis</t>
  </si>
  <si>
    <t>Oxytropis javalambrensis</t>
  </si>
  <si>
    <t>Amelanchier ovalis</t>
  </si>
  <si>
    <t>Brachypodium retusum</t>
  </si>
  <si>
    <t>Celtis australis</t>
  </si>
  <si>
    <t>Cistus albidus</t>
  </si>
  <si>
    <t>Citus clusii</t>
  </si>
  <si>
    <t>Dorycnium pentaphylum</t>
  </si>
  <si>
    <t>Ehinacea purpurea</t>
  </si>
  <si>
    <t>Ephedra fragilis</t>
  </si>
  <si>
    <t>Ephedra nebrodensis</t>
  </si>
  <si>
    <t>Lavandula angustifolia</t>
  </si>
  <si>
    <t>Ligustrum vulgare</t>
  </si>
  <si>
    <t>Lygeum spartum</t>
  </si>
  <si>
    <t>Mentha rotundifolia</t>
  </si>
  <si>
    <t>Mentha pulegium</t>
  </si>
  <si>
    <t>Origanum vulgare</t>
  </si>
  <si>
    <t>Phillyrea angustifolia</t>
  </si>
  <si>
    <t>Retama sphaerocarpa</t>
  </si>
  <si>
    <t>Rosmarinus officinalis</t>
  </si>
  <si>
    <t>Ruta graveolens</t>
  </si>
  <si>
    <t>Salsola vermiculata</t>
  </si>
  <si>
    <t>Salvia officnalis</t>
  </si>
  <si>
    <t>Salvia sclarea</t>
  </si>
  <si>
    <t>Spiraea hispanic</t>
  </si>
  <si>
    <t>Thymus vulgaris</t>
  </si>
  <si>
    <t>Abies pinsapo</t>
  </si>
  <si>
    <t>Amygdalus communis</t>
  </si>
  <si>
    <t>Krascheninikovia ceratoides</t>
  </si>
  <si>
    <t>Pistacea lenticus</t>
  </si>
  <si>
    <t>Abelia grandiflora</t>
  </si>
  <si>
    <t>Pulgón</t>
  </si>
  <si>
    <t>Hylobius abietis</t>
  </si>
  <si>
    <t>Viscum album</t>
  </si>
  <si>
    <t>Heterobasidion annosum</t>
  </si>
  <si>
    <t>Lirula nervisequia</t>
  </si>
  <si>
    <t xml:space="preserve">Guignardia aesculi </t>
  </si>
  <si>
    <t xml:space="preserve">Phytophthora cinnamomi </t>
  </si>
  <si>
    <t>Atriplex halimus</t>
  </si>
  <si>
    <t>Monoxia obesula</t>
  </si>
  <si>
    <t>Phomopsis stictica</t>
  </si>
  <si>
    <t>Cydalima perspectalis</t>
  </si>
  <si>
    <t>Cinara cedri</t>
  </si>
  <si>
    <t>Cercis siliquastrum</t>
  </si>
  <si>
    <t>Cacopsylla pulchella</t>
  </si>
  <si>
    <t>Cinara cupressi</t>
  </si>
  <si>
    <t>Seiridium cardinale</t>
  </si>
  <si>
    <t xml:space="preserve">Planococcus vovae </t>
  </si>
  <si>
    <t>Oídio</t>
  </si>
  <si>
    <t>Fagus sylvatica</t>
  </si>
  <si>
    <t>Rhynchaenus fagi</t>
  </si>
  <si>
    <t>Mikiola fagi</t>
  </si>
  <si>
    <t>Abraxas pantaria</t>
  </si>
  <si>
    <t>Áfidos</t>
  </si>
  <si>
    <t>Gymnosporangium clavariiforme</t>
  </si>
  <si>
    <t>Kabatina juniperi</t>
  </si>
  <si>
    <t>Cossus cossus</t>
  </si>
  <si>
    <t>Nerium oleander</t>
  </si>
  <si>
    <t>Olea europaea</t>
  </si>
  <si>
    <t>Euphyllura olivina</t>
  </si>
  <si>
    <t>Rhynchophorus ferrugineus</t>
  </si>
  <si>
    <t>Ips acuminatus</t>
  </si>
  <si>
    <t>Ips sexdentatus</t>
  </si>
  <si>
    <t>Thaumetopoea pityocampa</t>
  </si>
  <si>
    <t>Leptoglossus occidentalis</t>
  </si>
  <si>
    <t>Rhyacionia buoliana</t>
  </si>
  <si>
    <t>Leucaspis pini</t>
  </si>
  <si>
    <t>Orthotomicus erosus</t>
  </si>
  <si>
    <t>Sphinx maurorum</t>
  </si>
  <si>
    <t>Diprion pini</t>
  </si>
  <si>
    <t>Neodiprion sertifer</t>
  </si>
  <si>
    <t>Pachyrinus squamosus</t>
  </si>
  <si>
    <t>Hylurgus ligniperda</t>
  </si>
  <si>
    <t>Tomicus destruens</t>
  </si>
  <si>
    <t>Tomicus piniperda</t>
  </si>
  <si>
    <t>Armilliaria mellea</t>
  </si>
  <si>
    <t>Pissodes castaneus</t>
  </si>
  <si>
    <t>Haematoloma dorsatum</t>
  </si>
  <si>
    <t>Cronartium flaccidum</t>
  </si>
  <si>
    <t>Brachonyx pineti</t>
  </si>
  <si>
    <t>Sirococcus conigerus</t>
  </si>
  <si>
    <t>Microsphaera platani</t>
  </si>
  <si>
    <t>Corythuca ciliata</t>
  </si>
  <si>
    <t>Reticulitermes lucifus</t>
  </si>
  <si>
    <t>Anobium punctatum</t>
  </si>
  <si>
    <t>Apignomona veneta</t>
  </si>
  <si>
    <t>Phloeomyzus passerini</t>
  </si>
  <si>
    <t>Paranthrene tabaninformis</t>
  </si>
  <si>
    <t>Gypsonoma aceriana</t>
  </si>
  <si>
    <t>Lepisodaphes ulmi</t>
  </si>
  <si>
    <t>Sesia apiformis</t>
  </si>
  <si>
    <t>Saperda carcharias</t>
  </si>
  <si>
    <t>Tortrix viridana</t>
  </si>
  <si>
    <t>Leucoma salicis</t>
  </si>
  <si>
    <t>Chrysomela populi</t>
  </si>
  <si>
    <t>Melampsora allii-populina</t>
  </si>
  <si>
    <t>Venturia populina</t>
  </si>
  <si>
    <t>Valsa sordida</t>
  </si>
  <si>
    <t>Melasoma populi</t>
  </si>
  <si>
    <t>Lonsdalea quercinea subsp. populi</t>
  </si>
  <si>
    <t>Capnudium</t>
  </si>
  <si>
    <t>Lonsdalea quercinea</t>
  </si>
  <si>
    <t>Candidatus phytoplasma</t>
  </si>
  <si>
    <t>Coroebus florentinus</t>
  </si>
  <si>
    <t>Kermes vermilo</t>
  </si>
  <si>
    <t>Aceria ilicis</t>
  </si>
  <si>
    <t>Phylloxera quercus</t>
  </si>
  <si>
    <t>Asteriodiaspis ilicicola</t>
  </si>
  <si>
    <t>Dryomyia lichtenstein</t>
  </si>
  <si>
    <t>Lasiorhynchites coeruleocephalus</t>
  </si>
  <si>
    <t>Tropinata squalida</t>
  </si>
  <si>
    <t>Rhizoctonia fragariae</t>
  </si>
  <si>
    <t>Phloeosinus thujae</t>
  </si>
  <si>
    <t>Icerya purchasi</t>
  </si>
  <si>
    <t>Ulmus sp.</t>
  </si>
  <si>
    <t>Ophiosthoma novo-ulmi</t>
  </si>
  <si>
    <t>Xanthogalerucella luteola</t>
  </si>
  <si>
    <t>Tetranera ulmi</t>
  </si>
  <si>
    <t>Uncinula necator</t>
  </si>
  <si>
    <t>Organismo nocivo</t>
  </si>
  <si>
    <t>Ámbito de prospección</t>
  </si>
  <si>
    <t>Nº de inspecciones</t>
  </si>
  <si>
    <t>Muestras recogidas</t>
  </si>
  <si>
    <t>Agrilus anxius</t>
  </si>
  <si>
    <t>Masas Forestales: Red Autonómica, REFMFA</t>
  </si>
  <si>
    <t>Agrilus planipennis</t>
  </si>
  <si>
    <t>Bursaphelenchus xylophilus</t>
  </si>
  <si>
    <t>Industrias de la madera</t>
  </si>
  <si>
    <t>Zonas de riesgo: Áreas de incendios</t>
  </si>
  <si>
    <t>Zonas de riesgo: Carreteras principales</t>
  </si>
  <si>
    <t>Zonas de riesgo: Entornos de industrias</t>
  </si>
  <si>
    <t>Zonas de riesgo: Masas con decaimiento</t>
  </si>
  <si>
    <t>Muestreo sistemático MF: Red Autonómica, REFMFA</t>
  </si>
  <si>
    <t xml:space="preserve">Dispositivos de control en carretera </t>
  </si>
  <si>
    <t>Dendrolimus sibiricus</t>
  </si>
  <si>
    <t>Gibberella circinata</t>
  </si>
  <si>
    <t>Erwinia amylovora</t>
  </si>
  <si>
    <t>Phytopthora ramorum</t>
  </si>
  <si>
    <t xml:space="preserve">Anoplophora glabripennis </t>
  </si>
  <si>
    <t>Anoplophora chinensis</t>
  </si>
  <si>
    <t>Aromia bungii</t>
  </si>
  <si>
    <t>Xylella fastidiosa</t>
  </si>
  <si>
    <t>Nº monte</t>
  </si>
  <si>
    <t>Denominación</t>
  </si>
  <si>
    <t>T.M.</t>
  </si>
  <si>
    <t>Observaciones</t>
  </si>
  <si>
    <t>(Primera Fase)</t>
  </si>
  <si>
    <t>(Primera Fase) Fase 4</t>
  </si>
  <si>
    <t>Nº Monte</t>
  </si>
  <si>
    <t>El Rebollar</t>
  </si>
  <si>
    <t>Ferreruela de Huerva</t>
  </si>
  <si>
    <t>Carrascalejo</t>
  </si>
  <si>
    <t>Calamocha</t>
  </si>
  <si>
    <t>Matalospajares</t>
  </si>
  <si>
    <t>Pomer</t>
  </si>
  <si>
    <t>Rambla los Pajares</t>
  </si>
  <si>
    <t>Albarracín</t>
  </si>
  <si>
    <t>Nº de Monte</t>
  </si>
  <si>
    <t>Lomas de Villapardo</t>
  </si>
  <si>
    <t>Mezquita de jarque</t>
  </si>
  <si>
    <t xml:space="preserve">DUP </t>
  </si>
  <si>
    <t>Riberas de la margen izquierda del río Guadalope</t>
  </si>
  <si>
    <t>Más de las Matas</t>
  </si>
  <si>
    <t>Los Barrancos, los Bananeros y la Erilla</t>
  </si>
  <si>
    <t>Calamocha (Barrio Valverde)</t>
  </si>
  <si>
    <t>Ampliación del MUP</t>
  </si>
  <si>
    <t>Caída de las Planas</t>
  </si>
  <si>
    <t>Maicas</t>
  </si>
  <si>
    <t>Las Lomas</t>
  </si>
  <si>
    <t>Villarluengo</t>
  </si>
  <si>
    <t>Armantes</t>
  </si>
  <si>
    <t>Calatayud</t>
  </si>
  <si>
    <t>Cabezo de la muerte y Umbría de los Navarros</t>
  </si>
  <si>
    <t>Hinojosa de Jarque</t>
  </si>
  <si>
    <t>Laguna de Agón</t>
  </si>
  <si>
    <t>Agón</t>
  </si>
  <si>
    <t>La Reguera y Suertes del Prado</t>
  </si>
  <si>
    <t>Las Cuerlas</t>
  </si>
  <si>
    <t>Canteras y Rambla de Rrguilay</t>
  </si>
  <si>
    <t>Báguena</t>
  </si>
  <si>
    <t>Nº MUP</t>
  </si>
  <si>
    <t>Nombre</t>
  </si>
  <si>
    <t>Término Municipal</t>
  </si>
  <si>
    <t>Propietario</t>
  </si>
  <si>
    <t>Superficie Ordenación (ha)</t>
  </si>
  <si>
    <t>Fecha aprobación</t>
  </si>
  <si>
    <t>Vigencia</t>
  </si>
  <si>
    <t>Proyecto de ordenación del MUP 261</t>
  </si>
  <si>
    <t>Hoz de Jaca</t>
  </si>
  <si>
    <t>Ayto. Hoz de Jaca</t>
  </si>
  <si>
    <t>145 y 146</t>
  </si>
  <si>
    <t>Poryecto de ordenación Valle de Bardají</t>
  </si>
  <si>
    <t>Valle de Bardají</t>
  </si>
  <si>
    <t>Ayto. Valle de Bardají</t>
  </si>
  <si>
    <t>Proyecto de Ordenación del MUP 293</t>
  </si>
  <si>
    <t>Las Peñas de Riglos</t>
  </si>
  <si>
    <t>Ayto. Las Peñas de Riglos</t>
  </si>
  <si>
    <t>Plan Básico de Gestión Forestal del MUP 539</t>
  </si>
  <si>
    <t>Zaidín</t>
  </si>
  <si>
    <t>Comunidad Autónoma de Aragón</t>
  </si>
  <si>
    <t>3ª revisión Proyecto ordenación MUP 25</t>
  </si>
  <si>
    <t>Noguera de Albarracín</t>
  </si>
  <si>
    <t>Ayto. Noguera de Albarracín</t>
  </si>
  <si>
    <t>151, 152 y 153</t>
  </si>
  <si>
    <t>Proyecto de ordenación GM de Cañamadera</t>
  </si>
  <si>
    <t>Torrecilla del Rebollar</t>
  </si>
  <si>
    <t>Ayto. Torrecilla del Rebollar</t>
  </si>
  <si>
    <t>373 y 374</t>
  </si>
  <si>
    <t>Proyecto de Ordenación del GM de Hijar</t>
  </si>
  <si>
    <t>Hijar</t>
  </si>
  <si>
    <t>Ayto. Hijar</t>
  </si>
  <si>
    <t>Plan Básico de Gestión Forestal del MUP37</t>
  </si>
  <si>
    <t>Terriente</t>
  </si>
  <si>
    <t>Ayto. Terriente</t>
  </si>
  <si>
    <t>47,48 y 49</t>
  </si>
  <si>
    <t>Proyecto de ordenación GM de Purujosa</t>
  </si>
  <si>
    <t>Purujosa</t>
  </si>
  <si>
    <t>Ayto. Purujosa</t>
  </si>
  <si>
    <t>77, 78 y 318</t>
  </si>
  <si>
    <t>Proyecto de ordenación GM de Tobed</t>
  </si>
  <si>
    <t>Tobed</t>
  </si>
  <si>
    <t>Ayto. Tobed</t>
  </si>
  <si>
    <t>93 y 394</t>
  </si>
  <si>
    <t>Proyecto de ordenación MUP 93 y 394</t>
  </si>
  <si>
    <t>Aguarón</t>
  </si>
  <si>
    <t>391, 392</t>
  </si>
  <si>
    <t>Plan Básico de Gestión Forestal MUP 391 y 392</t>
  </si>
  <si>
    <t>Calatayud y El Frasno</t>
  </si>
  <si>
    <t>57, 58 y 59</t>
  </si>
  <si>
    <t>Proyecto de ordenación GM de Talamantes</t>
  </si>
  <si>
    <t xml:space="preserve">Talamantes </t>
  </si>
  <si>
    <t>Ayto. Talamantes</t>
  </si>
  <si>
    <t>188, 223, 224 y 227</t>
  </si>
  <si>
    <t>Proyecto de ordenación GM de Sigüés</t>
  </si>
  <si>
    <t>Sigüés</t>
  </si>
  <si>
    <t>Ayto. Sigüés</t>
  </si>
  <si>
    <t>120, 357, 430, 98, 3146 y 407</t>
  </si>
  <si>
    <t>Proyecto de ordenación Sierra del Águila</t>
  </si>
  <si>
    <t>Paniza, Aladrén y Cerveruela</t>
  </si>
  <si>
    <t>Ayto. Paniza, Ayto. Aladrén, Ayto. Cerveruela y C.A. Aragón</t>
  </si>
  <si>
    <t>Año de Incorporación</t>
  </si>
  <si>
    <t>Montes</t>
  </si>
  <si>
    <t>Superficie</t>
  </si>
  <si>
    <t xml:space="preserve"> MUP 187, 189, 194, 197</t>
  </si>
  <si>
    <t>Ansó</t>
  </si>
  <si>
    <t>MUP 365, 366, 389, 390</t>
  </si>
  <si>
    <t>Talamantes</t>
  </si>
  <si>
    <t>Privado</t>
  </si>
  <si>
    <t>Castejón de Monegros</t>
  </si>
  <si>
    <t>TE-1001</t>
  </si>
  <si>
    <t>Albalate del Arzobispo</t>
  </si>
  <si>
    <t>MUP 244, 245, 254, 255, 256, 257, 258, 259 y 315</t>
  </si>
  <si>
    <t>Hecho</t>
  </si>
  <si>
    <t>La Sotonera</t>
  </si>
  <si>
    <t>MUP 419 (TE1015)</t>
  </si>
  <si>
    <t>Martín del Río</t>
  </si>
  <si>
    <t>TE1016</t>
  </si>
  <si>
    <t>Montalbán</t>
  </si>
  <si>
    <t>MUP  236, 237, 238, 239 y 240</t>
  </si>
  <si>
    <t>Añón del Moncayo</t>
  </si>
  <si>
    <t>MUP 47</t>
  </si>
  <si>
    <t>MUP 16</t>
  </si>
  <si>
    <t>Calomarde</t>
  </si>
  <si>
    <t>MUP  18 y 19</t>
  </si>
  <si>
    <t>Frías de Albarracín</t>
  </si>
  <si>
    <t>MUP 560 (HU1159)</t>
  </si>
  <si>
    <t>Arén</t>
  </si>
  <si>
    <t>MUP 457</t>
  </si>
  <si>
    <t>Tolva</t>
  </si>
  <si>
    <t>MUP 458</t>
  </si>
  <si>
    <t>MUP 12</t>
  </si>
  <si>
    <t>MUP 5</t>
  </si>
  <si>
    <t>MUP 145, 149, 150, 151 Z2007, Z2011</t>
  </si>
  <si>
    <t>Luna</t>
  </si>
  <si>
    <t xml:space="preserve">Montes patrimoniales del Ayto. de Mazaleón </t>
  </si>
  <si>
    <t>Mazaleón</t>
  </si>
  <si>
    <t xml:space="preserve">Montes patrimoniales del Ayto. de La Ginebrosa </t>
  </si>
  <si>
    <t>La Ginebrosa</t>
  </si>
  <si>
    <t>MUP 361</t>
  </si>
  <si>
    <t>MUP 9, 15 y 27</t>
  </si>
  <si>
    <t>Varios</t>
  </si>
  <si>
    <t>Tolva y Viacamp-Litera</t>
  </si>
  <si>
    <t>Aínsa-Sobrarbe</t>
  </si>
  <si>
    <t>MUP 531, 497, 532, 477, 534, 533, 541</t>
  </si>
  <si>
    <t>Monzón, Pueyo de Sta. Cruz, Alfántega, San Miguel de Cinca, Alcolea de Cinca, Albalate de Cinca, Fraga</t>
  </si>
  <si>
    <t>MUP 404</t>
  </si>
  <si>
    <t>Used</t>
  </si>
  <si>
    <t>MUP 395 y 406</t>
  </si>
  <si>
    <t>Cerveruela y Mainar</t>
  </si>
  <si>
    <t>MUP 384, 401 y 402</t>
  </si>
  <si>
    <t>Jaraba e Ibdes</t>
  </si>
  <si>
    <t>MUP 77</t>
  </si>
  <si>
    <t>Monteagudo del Castillo</t>
  </si>
  <si>
    <t>MUP 223</t>
  </si>
  <si>
    <t>Cedrillas</t>
  </si>
  <si>
    <t>MUP 230</t>
  </si>
  <si>
    <t>Biescas</t>
  </si>
  <si>
    <t>MUP 358, 371, 373, 374, 375, 376, 382, 383, 403, 413 y 415</t>
  </si>
  <si>
    <t>Torrijo de la Cañada, Ateca, Moros, Villalengua y Alarba</t>
  </si>
  <si>
    <t>MUP 342</t>
  </si>
  <si>
    <t>Lascuarre</t>
  </si>
  <si>
    <t>MUP 460</t>
  </si>
  <si>
    <t>Bailo</t>
  </si>
  <si>
    <t>MUP 552</t>
  </si>
  <si>
    <t>Sabiñanigo</t>
  </si>
  <si>
    <t>MUP 553</t>
  </si>
  <si>
    <t>Fiscal</t>
  </si>
  <si>
    <t>MUP 561</t>
  </si>
  <si>
    <t>Sopeira</t>
  </si>
  <si>
    <t>MUP 378, 397, 398, 399, 400, 410, 417 y 418</t>
  </si>
  <si>
    <t>Sos del Rey Católico</t>
  </si>
  <si>
    <t>MUP 462, 467, 556 y 557</t>
  </si>
  <si>
    <t>Arén y Puente de Montañana</t>
  </si>
  <si>
    <t xml:space="preserve">MUP 167 </t>
  </si>
  <si>
    <t xml:space="preserve">Alcalá de la Selva </t>
  </si>
  <si>
    <t>MUP 380 y 414</t>
  </si>
  <si>
    <t>La Almunia de Doña Godina y Morata de Jalón</t>
  </si>
  <si>
    <t>MUP 122 y 124</t>
  </si>
  <si>
    <t>Seira</t>
  </si>
  <si>
    <t>MUP 293 y 295</t>
  </si>
  <si>
    <t>Ejulve y Villarluengo</t>
  </si>
  <si>
    <t>MUP 343</t>
  </si>
  <si>
    <t>Viacamp y Litera</t>
  </si>
  <si>
    <t>MUP 466 y 514</t>
  </si>
  <si>
    <t>Monesma y Cagigar y Puente de Montañana</t>
  </si>
  <si>
    <t>MUP 554</t>
  </si>
  <si>
    <t>Monesma y Cagigar</t>
  </si>
  <si>
    <t>MUP 65</t>
  </si>
  <si>
    <t>Crivillén</t>
  </si>
  <si>
    <t>MUP 46, 47 y 330</t>
  </si>
  <si>
    <t xml:space="preserve"> Villar del Cobo</t>
  </si>
  <si>
    <t>MUP 22 y 326</t>
  </si>
  <si>
    <t>Guadalaviar</t>
  </si>
  <si>
    <t>MUP 368 y 369</t>
  </si>
  <si>
    <t>Tosos</t>
  </si>
  <si>
    <t>MUP 381, 389 y 461</t>
  </si>
  <si>
    <t>Jaca, Villanúa y Castiello de Jaca</t>
  </si>
  <si>
    <t>MUP 437</t>
  </si>
  <si>
    <t>Andorra</t>
  </si>
  <si>
    <t>MUP 71</t>
  </si>
  <si>
    <t xml:space="preserve"> Gúdar</t>
  </si>
  <si>
    <t>MUP 201, 202, 203, 204, 205 y 263</t>
  </si>
  <si>
    <t>Aragües y Jasa</t>
  </si>
  <si>
    <t>MUP 321</t>
  </si>
  <si>
    <t>Villanúa</t>
  </si>
  <si>
    <t>MUP 21</t>
  </si>
  <si>
    <t>Griegos</t>
  </si>
  <si>
    <t>MUP 324</t>
  </si>
  <si>
    <t>MUP 213</t>
  </si>
  <si>
    <t>Valdelinares</t>
  </si>
  <si>
    <t>MUP 385</t>
  </si>
  <si>
    <t>MUP 381 y 521</t>
  </si>
  <si>
    <t>Ariza</t>
  </si>
  <si>
    <t>MUP 412</t>
  </si>
  <si>
    <t>Aniñón</t>
  </si>
  <si>
    <t>MUP 452</t>
  </si>
  <si>
    <t>Nuévalos</t>
  </si>
  <si>
    <t>MUP 372</t>
  </si>
  <si>
    <t>Monterde</t>
  </si>
  <si>
    <t>MUP 367</t>
  </si>
  <si>
    <t>Belmonte de Gracián</t>
  </si>
  <si>
    <t>MUP 336</t>
  </si>
  <si>
    <t>MUP 357</t>
  </si>
  <si>
    <t>MUP 520</t>
  </si>
  <si>
    <t>Ricla</t>
  </si>
  <si>
    <t>MUP 274</t>
  </si>
  <si>
    <t>Monterde de Albarracín</t>
  </si>
  <si>
    <t>MUP 180</t>
  </si>
  <si>
    <t>Bagüés</t>
  </si>
  <si>
    <t>MUP 325</t>
  </si>
  <si>
    <t>MUP 331</t>
  </si>
  <si>
    <t>Villar del Cobo</t>
  </si>
  <si>
    <t>MUP 4</t>
  </si>
  <si>
    <t>MUP 8</t>
  </si>
  <si>
    <t>MUP 246</t>
  </si>
  <si>
    <t>MUP 93 y 394</t>
  </si>
  <si>
    <t>MUP 391 y 392</t>
  </si>
  <si>
    <t xml:space="preserve"> MUP 69 y 70</t>
  </si>
  <si>
    <t>Gargallo</t>
  </si>
  <si>
    <t>Datos</t>
  </si>
  <si>
    <t xml:space="preserve"> 2.001 </t>
  </si>
  <si>
    <t xml:space="preserve"> 2.002 </t>
  </si>
  <si>
    <t xml:space="preserve"> 2.003 </t>
  </si>
  <si>
    <t xml:space="preserve"> 2.004 </t>
  </si>
  <si>
    <t xml:space="preserve"> 2.005 </t>
  </si>
  <si>
    <t xml:space="preserve"> 2.006 </t>
  </si>
  <si>
    <t xml:space="preserve"> 2.007 </t>
  </si>
  <si>
    <t xml:space="preserve"> 2.008 </t>
  </si>
  <si>
    <t xml:space="preserve"> 2.009 </t>
  </si>
  <si>
    <t xml:space="preserve"> 2.010 </t>
  </si>
  <si>
    <t xml:space="preserve"> 2.011 </t>
  </si>
  <si>
    <t xml:space="preserve"> 2.012 </t>
  </si>
  <si>
    <t xml:space="preserve"> 2.013 </t>
  </si>
  <si>
    <t xml:space="preserve"> 2.014 </t>
  </si>
  <si>
    <t xml:space="preserve"> 2.015 </t>
  </si>
  <si>
    <t xml:space="preserve"> 2.016 </t>
  </si>
  <si>
    <t xml:space="preserve"> 2.017 </t>
  </si>
  <si>
    <t xml:space="preserve"> 2.018 </t>
  </si>
  <si>
    <t xml:space="preserve"> 2.019 </t>
  </si>
  <si>
    <t xml:space="preserve"> 2.020 </t>
  </si>
  <si>
    <t xml:space="preserve"> 2.021 </t>
  </si>
  <si>
    <t xml:space="preserve"> 2.022 </t>
  </si>
  <si>
    <t>media 01-21</t>
  </si>
  <si>
    <t>media 12-21</t>
  </si>
  <si>
    <t>Nº incendios</t>
  </si>
  <si>
    <t>Superficie total (ha)</t>
  </si>
  <si>
    <t>Superficie arbolada (ha)</t>
  </si>
  <si>
    <t>Superficie media por incendio</t>
  </si>
  <si>
    <t>Superficie total afectada (ha)</t>
  </si>
  <si>
    <t>Superficie arbolada afectada (ha)</t>
  </si>
  <si>
    <t>Número de incendios</t>
  </si>
  <si>
    <t>HUESCA</t>
  </si>
  <si>
    <t>Nº INCENDIOS</t>
  </si>
  <si>
    <t>SUPERFICIE TOTAL (ha)</t>
  </si>
  <si>
    <t>SUPERFICIE ARBOLADA (ha)</t>
  </si>
  <si>
    <t>ZARAGOZA</t>
  </si>
  <si>
    <t>TERUEL</t>
  </si>
  <si>
    <t>ARAGON</t>
  </si>
  <si>
    <t>ESPAÑA</t>
  </si>
  <si>
    <t>Nº SINIESTROS</t>
  </si>
  <si>
    <t>Término municipal</t>
  </si>
  <si>
    <t>Causa</t>
  </si>
  <si>
    <t>Fecha de inicio</t>
  </si>
  <si>
    <t>Superficie forestal afectada (ha)</t>
  </si>
  <si>
    <t>Ateca</t>
  </si>
  <si>
    <t>Accidente</t>
  </si>
  <si>
    <t>Añón de Moncayo</t>
  </si>
  <si>
    <t>Tornos</t>
  </si>
  <si>
    <t>Negligencia</t>
  </si>
  <si>
    <t>Nonaspe</t>
  </si>
  <si>
    <t>Neglicencia</t>
  </si>
  <si>
    <t>Laspuña</t>
  </si>
  <si>
    <t>Natural</t>
  </si>
  <si>
    <t>Oliete</t>
  </si>
  <si>
    <t>Lechago</t>
  </si>
  <si>
    <t>Villafranca de Ebro</t>
  </si>
  <si>
    <t>Isábena</t>
  </si>
  <si>
    <t>Intencionado</t>
  </si>
  <si>
    <t>Pradilla de Ebro</t>
  </si>
  <si>
    <t>Reproduccion</t>
  </si>
  <si>
    <t>ene</t>
  </si>
  <si>
    <t>feb</t>
  </si>
  <si>
    <t>mar</t>
  </si>
  <si>
    <t>abr</t>
  </si>
  <si>
    <t>may</t>
  </si>
  <si>
    <t>jun</t>
  </si>
  <si>
    <t>jul</t>
  </si>
  <si>
    <t>ago</t>
  </si>
  <si>
    <t>sep</t>
  </si>
  <si>
    <t>oct</t>
  </si>
  <si>
    <t>nov</t>
  </si>
  <si>
    <t>dic</t>
  </si>
  <si>
    <t>TOTAL</t>
  </si>
  <si>
    <t>media 2012-2021</t>
  </si>
  <si>
    <t>%</t>
  </si>
  <si>
    <t>Rayo</t>
  </si>
  <si>
    <t>Desconocida</t>
  </si>
  <si>
    <t>Reproducción</t>
  </si>
  <si>
    <t>Negligencia y causas accidentales</t>
  </si>
  <si>
    <t>Quema agrícola</t>
  </si>
  <si>
    <t>Quema ganadera (para reg. pastos)</t>
  </si>
  <si>
    <t>Trabajos forestales</t>
  </si>
  <si>
    <t>Hogueras y barbacoas</t>
  </si>
  <si>
    <t>Fumadores</t>
  </si>
  <si>
    <t>Quema de basuras</t>
  </si>
  <si>
    <t>Escape de vertedero</t>
  </si>
  <si>
    <t>Control de la vegetación</t>
  </si>
  <si>
    <t>Ferrocarril</t>
  </si>
  <si>
    <t>Líneas eléctricas</t>
  </si>
  <si>
    <t>Motores y máquinas</t>
  </si>
  <si>
    <t>Maniobras militares</t>
  </si>
  <si>
    <t>Otras</t>
  </si>
  <si>
    <t>TOTALES</t>
  </si>
  <si>
    <t>Fases</t>
  </si>
  <si>
    <t>Fechas</t>
  </si>
  <si>
    <t>Máxima activación</t>
  </si>
  <si>
    <t>Del 16 de junio al 15 de septiembre, ambos incluidos.</t>
  </si>
  <si>
    <t xml:space="preserve">Activación intermedia </t>
  </si>
  <si>
    <t>Del 15 de marzo al 15 de junio, ambos incluidos, y del 16 de septiembre al 15 de octubre, ambos incluidos.</t>
  </si>
  <si>
    <t>Baja activación</t>
  </si>
  <si>
    <t xml:space="preserve"> El resto de periodos no incluidos en las fases anteriores</t>
  </si>
  <si>
    <t>Terrestres</t>
  </si>
  <si>
    <t>Helitransportadas</t>
  </si>
  <si>
    <t>Nº</t>
  </si>
  <si>
    <t>Ubicación</t>
  </si>
  <si>
    <t>La Hoya, Bajo Ésera, Los Mallos, Bajo Cinca, Alto Cinca, Los Valles, Alto Gállego, Mongay, Río Aragón, Cinca Medio, Las Pardinas, Guara, Canal de Berdún, Alto Ésera, Monegros, Ordesa, La Solana, Somontano, Sierra de Alcubierre</t>
  </si>
  <si>
    <t>Bajo Jiloca, Sierra Vicort, Moncayo Norte, Bajo Ebro, Arba de Luesia, Isuela, Manubles, Huecha, Las Torcas, Moncayo Sur, Tranquera, Alto San Esteban, Altas Cinco Villas, Valle de Ribota, Sª Santo Domingo, Arba de Biel, Bajo Gállego, Alto Huerva, Alto Jalon, Valdejalón, Aguas Vivas, Bajo Matarraña</t>
  </si>
  <si>
    <t>Pinar grande, Rodeno, Alto Tajo, Montes Universales, Pelarda, Alto Martín, Bajo Martín, Bajo Maestrazgo, Alto Guadalope, Alto Maestrazgo, Pinar Ciego, Alto Mijares, Javalambre Norte, Valle del Turia, Bajo Mijares, Las Masías, Javalambre Sur, Sierra de Gúdar, Las ventas, Alto Matarraña, Bergantes</t>
  </si>
  <si>
    <t>Peñalba, Boltaña y Bailo</t>
  </si>
  <si>
    <t>Ejea de los Caballeros, Brea de Aragón</t>
  </si>
  <si>
    <t>Alcorisa, Blancos del Coscojar, Calamocha</t>
  </si>
  <si>
    <t>tipo de autobomba</t>
  </si>
  <si>
    <t>Propia</t>
  </si>
  <si>
    <t>Huesca, Graus, Jaca, Alcolea de Cinca, Labuerda, Sabiñánigo, Sariñena, Fiscal, Plasencia, Adahuesca</t>
  </si>
  <si>
    <t>Borja, Pina, Fabara, El Frago, Gotor, Sos del Rey Católico, Cetina, Herrera de los N., Mainar, Villanueva de Gallego</t>
  </si>
  <si>
    <t>Valderrobres, Mas de las M., Ejulve, Montalbán, Dornaque, Mora de R., Teruel, Valdealgorfa, Calamocha, Villel, Manzanera, Orihuela del Tremedal, Pick up Mosqueruela* *(epoca máxima activación)</t>
  </si>
  <si>
    <t>Convenida</t>
  </si>
  <si>
    <t>Ráfales, Peñarroya de Tastavins, Cantavieja, Villarluengo, Monroyo, Albalte del Arzobispo</t>
  </si>
  <si>
    <t>Indicativo</t>
  </si>
  <si>
    <t>Base</t>
  </si>
  <si>
    <t>Modelo</t>
  </si>
  <si>
    <t>Enero</t>
  </si>
  <si>
    <t>Febrero</t>
  </si>
  <si>
    <t>Marzo</t>
  </si>
  <si>
    <t>Abril</t>
  </si>
  <si>
    <t>Mayo</t>
  </si>
  <si>
    <t>Junio</t>
  </si>
  <si>
    <t>Julio</t>
  </si>
  <si>
    <t>Agosto</t>
  </si>
  <si>
    <t>Septiembre</t>
  </si>
  <si>
    <t xml:space="preserve">Octubre </t>
  </si>
  <si>
    <t>Noviembre</t>
  </si>
  <si>
    <t>Diciembre</t>
  </si>
  <si>
    <t>LIMA 01</t>
  </si>
  <si>
    <t>BAILO</t>
  </si>
  <si>
    <t>BELL 407</t>
  </si>
  <si>
    <t>01/06 - 30/09</t>
  </si>
  <si>
    <t>LIMA 02</t>
  </si>
  <si>
    <t>BOLTAÑA</t>
  </si>
  <si>
    <t>01/06 - 15/11</t>
  </si>
  <si>
    <t>LIMA 03</t>
  </si>
  <si>
    <t>PEÑALBA</t>
  </si>
  <si>
    <t>26/04 - 17/11</t>
  </si>
  <si>
    <t>HOTEL 0</t>
  </si>
  <si>
    <t>B-3</t>
  </si>
  <si>
    <t>MIKE 01</t>
  </si>
  <si>
    <t>EJEA DE LOS C.</t>
  </si>
  <si>
    <t>BELL 412</t>
  </si>
  <si>
    <t>08/02 - 21/11</t>
  </si>
  <si>
    <t>LIMA 04</t>
  </si>
  <si>
    <t>BREA DE A.</t>
  </si>
  <si>
    <t>01/06 - 31/10</t>
  </si>
  <si>
    <t>LIMA 05</t>
  </si>
  <si>
    <t>CALAMOCHA</t>
  </si>
  <si>
    <t>01/06 - 15/10</t>
  </si>
  <si>
    <t>LIMA 06</t>
  </si>
  <si>
    <t>ALCORISA</t>
  </si>
  <si>
    <t>01/01 - 31/12</t>
  </si>
  <si>
    <t>MIKE 02</t>
  </si>
  <si>
    <t>20/05 - 15/10</t>
  </si>
  <si>
    <t>Peñalba, Boltaña, Bailo</t>
  </si>
  <si>
    <t>Helicóptero de Coordinación con base en Zaragoza. Ejea de los Caballeros, Brea de Aragón</t>
  </si>
  <si>
    <t xml:space="preserve">Teruel </t>
  </si>
  <si>
    <t>Alcorisa, Teruel, Calamocha</t>
  </si>
  <si>
    <t>Nº unidades</t>
  </si>
  <si>
    <t xml:space="preserve">Tipo de medio </t>
  </si>
  <si>
    <t>Helicóptero bombardero (Kamov) con base en Plasencia del Monte (Huesca). Entre el 16 de junio y el 15 de octubre.</t>
  </si>
  <si>
    <t>Brigada de Refuerzo para la Intervención en Incendios Forestales (BRIF helitransportada) con base en Daroca (Zaragoza). Del 22 de junio al 31 de octubre.</t>
  </si>
  <si>
    <t xml:space="preserve">Aviones anfibios Canadair CL-415T en la Base Aérea de Zaragoza. Disponibles uno del 16 de junio al 30 de septiembre </t>
  </si>
  <si>
    <t>Avión de Coordinación y Observación. Con base en Zaragoza. Entre el 01 de julio y el 30 de septiembre.</t>
  </si>
  <si>
    <t>Unidad Móvil de Análisis y Planificación (UMAP). Con base en La rioja. Entre el 01 de julio y el 30 de septiembre.</t>
  </si>
  <si>
    <t>Arbolado temporalmente  sin cubierta arbórea</t>
  </si>
  <si>
    <t>Figura 1.10.3 Usos forestales en Aragón según MFE (Foto fija 2018). Superficie forestal arbolada.</t>
  </si>
  <si>
    <t>Figura 1.10.7 Usos forestales en Aragón según MFE (Foto fija 2018). Superficie forestal arbolada.</t>
  </si>
  <si>
    <t>Tabla 1.10.2 Aprovechamientos ofertados (PAA) en montes gestionados por la Administración de la Comunidad Autónoma de Aragón. Año 2022</t>
  </si>
  <si>
    <t>Arenas y Piedras (m3)</t>
  </si>
  <si>
    <t xml:space="preserve">Ocupaciones (m2) </t>
  </si>
  <si>
    <t>Derechos maderas Plan Especial (m3)</t>
  </si>
  <si>
    <t>Tabla 1.10.3: Aprovechamientos ejecutados de madera y leña en montes gestionados por la DGA. Año 2022</t>
  </si>
  <si>
    <t>Figura 1.10.8 Cortas de madera en Aragón en montes gestionados por la DGA. Año 2022</t>
  </si>
  <si>
    <t>Figura 1.10.9 Aprovechamiento de leñas en Aragón en montes gestionados por la DGA. Año 2022</t>
  </si>
  <si>
    <t>Tabla 1.10.4 Especies producidas en viveros forestales de Aragón. Campaña 2021-2022.</t>
  </si>
  <si>
    <t>Populus sp. I-214</t>
  </si>
  <si>
    <t>Parásito / patógeno</t>
  </si>
  <si>
    <t>Phoenix sp.</t>
  </si>
  <si>
    <t>Viburnum sp.</t>
  </si>
  <si>
    <t>Abies sp.</t>
  </si>
  <si>
    <t>Aesculus sp.</t>
  </si>
  <si>
    <t>Cameraria sp.</t>
  </si>
  <si>
    <t>Ailantus sp.</t>
  </si>
  <si>
    <t xml:space="preserve">Armillaria sp. </t>
  </si>
  <si>
    <t>Buxus sp.</t>
  </si>
  <si>
    <t>Cedrus sp.</t>
  </si>
  <si>
    <t>Celtis sp.</t>
  </si>
  <si>
    <t>Ceriporia lacerata sp.</t>
  </si>
  <si>
    <t>Cupressus sp.</t>
  </si>
  <si>
    <t>Carulapsis sp.</t>
  </si>
  <si>
    <t>Euonymus sp.</t>
  </si>
  <si>
    <t>Fraxinus sp.</t>
  </si>
  <si>
    <t>Hedera sp.</t>
  </si>
  <si>
    <t>Juniperus sp.</t>
  </si>
  <si>
    <t>Malus sp.</t>
  </si>
  <si>
    <t>Pinus sp.</t>
  </si>
  <si>
    <t>Pittosporum sp.</t>
  </si>
  <si>
    <t>Platanus sp.</t>
  </si>
  <si>
    <t>Populus sp.</t>
  </si>
  <si>
    <t>Quercus sp.</t>
  </si>
  <si>
    <t>Rosmarinus sp.</t>
  </si>
  <si>
    <t>Thuja sp.</t>
  </si>
  <si>
    <t>Salix sp.</t>
  </si>
  <si>
    <t>Tabla 1.10.5. Principales parásitos y patógenos de especies forestales presentes en Aragón. Año 2022.</t>
  </si>
  <si>
    <t xml:space="preserve">Trampas captura Monochamus </t>
  </si>
  <si>
    <t>Cód. trampa</t>
  </si>
  <si>
    <t>Colocación</t>
  </si>
  <si>
    <t>Renovación atrayente</t>
  </si>
  <si>
    <t>Retirada trampa</t>
  </si>
  <si>
    <t>Capturas hembras vivas</t>
  </si>
  <si>
    <t>Capturas machos vivos</t>
  </si>
  <si>
    <t>Captura hembras muertas</t>
  </si>
  <si>
    <t>Capturas machos muertos</t>
  </si>
  <si>
    <t>Total de capturas hembras</t>
  </si>
  <si>
    <t>Total de capturas machos</t>
  </si>
  <si>
    <t>MAPA-01</t>
  </si>
  <si>
    <t>Villalengua</t>
  </si>
  <si>
    <t>MAPA-02</t>
  </si>
  <si>
    <t>Camporrels</t>
  </si>
  <si>
    <t>MAPA-03</t>
  </si>
  <si>
    <t>Orera</t>
  </si>
  <si>
    <t>MAPA-04</t>
  </si>
  <si>
    <t>Mora de Rubielos</t>
  </si>
  <si>
    <t>MAPA-05</t>
  </si>
  <si>
    <t>Val de San Martín</t>
  </si>
  <si>
    <t>MAPA-06</t>
  </si>
  <si>
    <t>Bezas</t>
  </si>
  <si>
    <t>MAPA-07</t>
  </si>
  <si>
    <t>Tabla 1.10‑7: Capturas Monochamus galloprovincialis. Año 2022.</t>
  </si>
  <si>
    <t>Fuente: Unidad de la Salud de los Bosques. Dirección General de Medio Natural y Gestión Forestal.</t>
  </si>
  <si>
    <t>Tabla 1.10‑8: Capturas Monochamus sutor en el término municipal de Borau. Año 2022.</t>
  </si>
  <si>
    <t>Código trampa</t>
  </si>
  <si>
    <t>Captura hembras vivas</t>
  </si>
  <si>
    <t>Captura machos vivos</t>
  </si>
  <si>
    <t>Captura machos muertos</t>
  </si>
  <si>
    <t>Toral de capturas Machos</t>
  </si>
  <si>
    <t>BO-01</t>
  </si>
  <si>
    <t>BO-02</t>
  </si>
  <si>
    <t>BO-03</t>
  </si>
  <si>
    <t>BO-04</t>
  </si>
  <si>
    <t>BO-05</t>
  </si>
  <si>
    <t>BO-06</t>
  </si>
  <si>
    <t>BO-07</t>
  </si>
  <si>
    <t>BO-08</t>
  </si>
  <si>
    <t>Evenchelis, La Sarronera y La Sierra</t>
  </si>
  <si>
    <t>Pardina de Cerzún</t>
  </si>
  <si>
    <t>Rodeo de la ciudad</t>
  </si>
  <si>
    <t>Partidas Lajipe, Peña Blanca y Fuente Juan Jordana</t>
  </si>
  <si>
    <t>Pedreanas</t>
  </si>
  <si>
    <t>Montanuy</t>
  </si>
  <si>
    <t>Peñas de Riglos</t>
  </si>
  <si>
    <t>Olba</t>
  </si>
  <si>
    <t>Murillo de Gállego</t>
  </si>
  <si>
    <t>Tabla 1.10.12  IGF (Instrumentos de Gestión Forestal) aprobados en Huesca en el año 2022 de Montes gestionados por el Gobierno de Aragón.</t>
  </si>
  <si>
    <t>NOTA. Para mejorar la accesibilidad se recomienda hacer una tabla por provincia</t>
  </si>
  <si>
    <t>Tabla 1.10‑16: Número de incendios y superficie afectada en Aragón. 2001-2012.</t>
  </si>
  <si>
    <t>Tabla 1.10‑17: Número de incendios y superficie afectada en Aragón. 2013-2022.</t>
  </si>
  <si>
    <t>2.000</t>
  </si>
  <si>
    <t>2.001</t>
  </si>
  <si>
    <t>2.002</t>
  </si>
  <si>
    <t>2.003</t>
  </si>
  <si>
    <t>2.004</t>
  </si>
  <si>
    <t>2.005</t>
  </si>
  <si>
    <t>2.006</t>
  </si>
  <si>
    <t>2.007</t>
  </si>
  <si>
    <t>2.008</t>
  </si>
  <si>
    <t>2.009</t>
  </si>
  <si>
    <t>2.012</t>
  </si>
  <si>
    <t>2.013</t>
  </si>
  <si>
    <t>2.014</t>
  </si>
  <si>
    <t>2.015</t>
  </si>
  <si>
    <t>2.016</t>
  </si>
  <si>
    <t>2.017</t>
  </si>
  <si>
    <t>2.018</t>
  </si>
  <si>
    <t>2.019</t>
  </si>
  <si>
    <t>2.020</t>
  </si>
  <si>
    <t>2.021</t>
  </si>
  <si>
    <t>2.022</t>
  </si>
  <si>
    <t>Tabla 1.10.19 Campaña de prevención y lucha contra los incendios forestales. Año 2022</t>
  </si>
  <si>
    <t>Tabla 1.10‑20: Número de cuadrillas forestales en Aragón durante el año 2022.</t>
  </si>
  <si>
    <t xml:space="preserve">Tabla 1.10.21 Cuadrillas terrestres 2022: 62 activas </t>
  </si>
  <si>
    <t>Tabla 1.10.23 Vehículos autobomba 2022: 39 activos</t>
  </si>
  <si>
    <t>Tabla 1.10.25 Medios aéreos 2022: 9 activos</t>
  </si>
  <si>
    <t>Tabla 1.10.26 Despliegue de medios del MINISTERIO en el año 2022</t>
  </si>
  <si>
    <t>Incluir texto alternativo en las tablas y en los gráficos. Podemos utilizar el asistente copilot para que proponga el texto alternativo.</t>
  </si>
  <si>
    <t>Tabla 1.10.15 Montes incluidos en el Certificado PEFC gestionados por el Gobierno de Aragón. Año 2022</t>
  </si>
  <si>
    <t>Tabla 1.10.13  IGF (Instrumentos de Gestión Forestal) aprobados en Teruel en el año 2022 de Montes gestionados por el Gobierno de Aragón.</t>
  </si>
  <si>
    <t>Tabla 1.10.14  IGF (Instrumentos de Gestión Forestal) aprobados en Zaragoza en el año 2022 de Montes gestionados por el Gobierno de Aragón.</t>
  </si>
  <si>
    <t>Tabla 1.10.1: Superficie forestal de Aragón.</t>
  </si>
  <si>
    <t xml:space="preserve">Tabla 1.10.6. Prospección de Organismos de cuarenta. Año 2022. </t>
  </si>
  <si>
    <t>Tabla 1.10.18 Incendios más destacados en Aragón. Año 2022</t>
  </si>
  <si>
    <t>Tabla 1.10.22 Cuadrillas helitransportadas 2022: 8 activas</t>
  </si>
  <si>
    <t>Tabla 1.10.24 Despliegue medios aéreos en Aragón durante 2022</t>
  </si>
  <si>
    <t>Figura 1.10.2 Porcentaje de usos forestales en Aragón según MFE (Foto fija 2018).</t>
  </si>
  <si>
    <t>Figuras 1.10.4 1,10,5 y 1.10.6 Porcentaje de usos forestales en Aragón por provincias según MFE (Foto fija 2018).</t>
  </si>
  <si>
    <t>Figura 1.10.10 Repoblaciones forestales en Aragón. Año 2022.</t>
  </si>
  <si>
    <t>Figura  1.10‑14: Distribución de los árboles evaluados en 2022 según su especie.</t>
  </si>
  <si>
    <t>Figura 1.10.20 Número de incendios y superficie afectada en Aragón. Años 2012 a 2022</t>
  </si>
  <si>
    <t>Figura 1.10.21 Progresión del número de incendios durante 2022 en comparación con la media del decenio.</t>
  </si>
  <si>
    <t>Figura 1.10.22 Causalidad de los incendios forestales en Aragón. Año 2022</t>
  </si>
  <si>
    <t>Figura 1.10.23 Evolución histórica de los porcentajes de causalidad de incendios forestales en Aragón. Años 2012 a 2022</t>
  </si>
  <si>
    <t>Tablas: Utilizar listas en lugar de tablas cuando sea posible. Ej: Pocas filas y con una o ninguna columna numérica.</t>
  </si>
  <si>
    <t xml:space="preserve">Salicáceas </t>
  </si>
  <si>
    <t>Otras frondosas</t>
  </si>
  <si>
    <t>Abies alba</t>
  </si>
  <si>
    <t>Juniperus oxicedrus</t>
  </si>
  <si>
    <t>Otras coniferas</t>
  </si>
  <si>
    <t>Quecus faginea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</si>
</sst>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0.0%"/>
    <numFmt numFmtId="166" formatCode="0.0"/>
    <numFmt numFmtId="167" formatCode="_-* #,##0.00\ _P_t_s_-;\-* #,##0.00\ _P_t_s_-;_-* &quot;-&quot;??\ _P_t_s_-;_-@_-"/>
    <numFmt numFmtId="168" formatCode="#,##0.00_);\(#,##0.00\)"/>
    <numFmt numFmtId="169" formatCode="_(* #,##0_);_(* \(#,##0\);_(* &quot;-&quot;??_);_(@_)"/>
    <numFmt numFmtId="170" formatCode="#,##0.0"/>
  </numFmts>
  <fonts count="43" x14ac:knownFonts="1">
    <font>
      <sz val="11"/>
      <color theme="1"/>
      <name val="Segoe UI"/>
      <family val="2"/>
    </font>
    <font>
      <sz val="11"/>
      <color theme="1"/>
      <name val="Segoe UI"/>
      <family val="2"/>
    </font>
    <font>
      <sz val="10"/>
      <name val="Arial"/>
      <family val="2"/>
    </font>
    <font>
      <sz val="10"/>
      <name val="Arial"/>
      <family val="2"/>
    </font>
    <font>
      <sz val="10"/>
      <color indexed="10"/>
      <name val="Arial"/>
      <family val="2"/>
    </font>
    <font>
      <sz val="12"/>
      <color indexed="8"/>
      <name val="Arial"/>
      <family val="2"/>
    </font>
    <font>
      <sz val="10"/>
      <color indexed="8"/>
      <name val="MS Sans Serif"/>
      <family val="2"/>
    </font>
    <font>
      <sz val="11"/>
      <color indexed="8"/>
      <name val="Arial"/>
      <family val="2"/>
    </font>
    <font>
      <b/>
      <sz val="10"/>
      <color indexed="8"/>
      <name val="Arial"/>
      <family val="2"/>
    </font>
    <font>
      <sz val="10"/>
      <color indexed="9"/>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b/>
      <sz val="24"/>
      <color indexed="8"/>
      <name val="Arial"/>
      <family val="2"/>
    </font>
    <font>
      <sz val="10"/>
      <color indexed="19"/>
      <name val="Arial"/>
      <family val="2"/>
    </font>
    <font>
      <sz val="10"/>
      <color indexed="63"/>
      <name val="Arial"/>
      <family val="2"/>
    </font>
    <font>
      <sz val="11"/>
      <color theme="1"/>
      <name val="Calibri"/>
      <family val="2"/>
      <scheme val="minor"/>
    </font>
    <font>
      <sz val="11"/>
      <color theme="1"/>
      <name val="Liberation Sans"/>
      <family val="2"/>
    </font>
    <font>
      <sz val="11"/>
      <color theme="1"/>
      <name val="Segoe UI"/>
      <family val="2"/>
    </font>
    <font>
      <sz val="11"/>
      <color theme="4" tint="-0.249977111117893"/>
      <name val="Segoe UI"/>
      <family val="2"/>
    </font>
    <font>
      <sz val="11"/>
      <name val="Segoe UI"/>
      <family val="2"/>
    </font>
    <font>
      <b/>
      <sz val="11"/>
      <name val="Segoe UI"/>
      <family val="2"/>
    </font>
    <font>
      <sz val="11"/>
      <color indexed="8"/>
      <name val="Segoe UI"/>
      <family val="2"/>
    </font>
    <font>
      <sz val="11"/>
      <color rgb="FFFF0000"/>
      <name val="Segoe UI"/>
      <family val="2"/>
    </font>
    <font>
      <sz val="11"/>
      <color indexed="10"/>
      <name val="Segoe UI"/>
      <family val="2"/>
    </font>
    <font>
      <b/>
      <sz val="11"/>
      <color indexed="10"/>
      <name val="Segoe UI"/>
      <family val="2"/>
    </font>
    <font>
      <sz val="11"/>
      <color indexed="55"/>
      <name val="Segoe UI"/>
      <family val="2"/>
    </font>
    <font>
      <b/>
      <sz val="11"/>
      <color indexed="43"/>
      <name val="Segoe UI"/>
      <family val="2"/>
    </font>
    <font>
      <b/>
      <sz val="11"/>
      <color indexed="9"/>
      <name val="Segoe UI"/>
      <family val="2"/>
    </font>
    <font>
      <sz val="11"/>
      <color indexed="12"/>
      <name val="Segoe UI"/>
      <family val="2"/>
    </font>
    <font>
      <b/>
      <sz val="11"/>
      <color indexed="12"/>
      <name val="Segoe UI"/>
      <family val="2"/>
    </font>
    <font>
      <sz val="11"/>
      <color rgb="FF000000"/>
      <name val="Segoe UI"/>
      <family val="2"/>
    </font>
    <font>
      <vertAlign val="superscript"/>
      <sz val="11"/>
      <color theme="1"/>
      <name val="Segoe UI"/>
      <family val="2"/>
    </font>
    <font>
      <b/>
      <sz val="11"/>
      <color theme="0"/>
      <name val="Segoe UI"/>
      <family val="2"/>
    </font>
    <font>
      <sz val="14"/>
      <color theme="1"/>
      <name val="Segoe UI"/>
      <family val="2"/>
    </font>
    <font>
      <u/>
      <sz val="11"/>
      <color theme="10"/>
      <name val="Segoe UI"/>
      <family val="2"/>
    </font>
    <font>
      <sz val="11"/>
      <name val="Segoe UI"/>
      <family val="2"/>
      <charset val="1"/>
    </font>
    <font>
      <u/>
      <sz val="10"/>
      <color indexed="12"/>
      <name val="Arial"/>
      <family val="2"/>
    </font>
    <font>
      <b/>
      <sz val="11"/>
      <color theme="1"/>
      <name val="Segoe UI"/>
      <family val="2"/>
    </font>
    <font>
      <sz val="12"/>
      <color rgb="FF9C5700"/>
      <name val="Calibri"/>
      <family val="2"/>
      <scheme val="minor"/>
    </font>
    <font>
      <b/>
      <sz val="11"/>
      <color theme="1"/>
      <name val="Segoe UI"/>
    </font>
    <font>
      <b/>
      <sz val="16"/>
      <color rgb="FF9C5700"/>
      <name val="Calibri"/>
      <family val="2"/>
      <scheme val="minor"/>
    </font>
  </fonts>
  <fills count="17">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31"/>
        <bgColor indexed="2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42"/>
        <bgColor indexed="41"/>
      </patternFill>
    </fill>
    <fill>
      <patternFill patternType="solid">
        <fgColor indexed="26"/>
        <bgColor indexed="9"/>
      </patternFill>
    </fill>
    <fill>
      <patternFill patternType="solid">
        <fgColor theme="0"/>
        <bgColor indexed="64"/>
      </patternFill>
    </fill>
    <fill>
      <patternFill patternType="solid">
        <fgColor rgb="FFFF6600"/>
        <bgColor indexed="64"/>
      </patternFill>
    </fill>
    <fill>
      <patternFill patternType="solid">
        <fgColor rgb="FF008000"/>
        <bgColor indexed="64"/>
      </patternFill>
    </fill>
    <fill>
      <patternFill patternType="solid">
        <fgColor rgb="FF33CCFF"/>
        <bgColor indexed="64"/>
      </patternFill>
    </fill>
    <fill>
      <patternFill patternType="solid">
        <fgColor theme="9"/>
        <bgColor theme="9"/>
      </patternFill>
    </fill>
    <fill>
      <patternFill patternType="solid">
        <fgColor rgb="FFFFEB9C"/>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1">
    <xf numFmtId="0" fontId="0" fillId="0" borderId="0"/>
    <xf numFmtId="0" fontId="9" fillId="2" borderId="0" applyNumberFormat="0" applyBorder="0" applyAlignment="0" applyProtection="0"/>
    <xf numFmtId="0" fontId="9"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0" borderId="0" applyNumberFormat="0" applyFill="0" applyBorder="0" applyAlignment="0" applyProtection="0"/>
    <xf numFmtId="0" fontId="4" fillId="6" borderId="0" applyNumberFormat="0" applyBorder="0" applyAlignment="0" applyProtection="0"/>
    <xf numFmtId="0" fontId="10" fillId="7" borderId="0" applyNumberFormat="0" applyBorder="0" applyAlignment="0" applyProtection="0"/>
    <xf numFmtId="0" fontId="11" fillId="0" borderId="0" applyNumberFormat="0" applyFill="0" applyBorder="0" applyAlignment="0" applyProtection="0"/>
    <xf numFmtId="0" fontId="12" fillId="8" borderId="0" applyNumberFormat="0" applyBorder="0" applyAlignment="0" applyProtection="0"/>
    <xf numFmtId="0" fontId="12" fillId="9" borderId="0" applyNumberFormat="0" applyBorder="0" applyAlignment="0" applyProtection="0"/>
    <xf numFmtId="0" fontId="13" fillId="0" borderId="0" applyNumberFormat="0" applyFill="0" applyBorder="0" applyAlignment="0" applyProtection="0"/>
    <xf numFmtId="0" fontId="5" fillId="0" borderId="0" applyNumberFormat="0" applyFill="0" applyBorder="0" applyAlignment="0" applyProtection="0"/>
    <xf numFmtId="0" fontId="14" fillId="0" borderId="0" applyNumberFormat="0" applyFill="0" applyBorder="0" applyAlignment="0" applyProtection="0"/>
    <xf numFmtId="167" fontId="2" fillId="0" borderId="0" applyFont="0" applyFill="0" applyBorder="0" applyAlignment="0" applyProtection="0"/>
    <xf numFmtId="0" fontId="15" fillId="10"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18" fillId="0" borderId="0"/>
    <xf numFmtId="0" fontId="2" fillId="0" borderId="0"/>
    <xf numFmtId="0" fontId="2" fillId="0" borderId="0"/>
    <xf numFmtId="0" fontId="2" fillId="0" borderId="0"/>
    <xf numFmtId="0" fontId="2" fillId="0" borderId="0"/>
    <xf numFmtId="0" fontId="6" fillId="0" borderId="0"/>
    <xf numFmtId="0" fontId="16" fillId="10" borderId="1"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36" fillId="0" borderId="0" applyNumberFormat="0" applyFill="0" applyBorder="0" applyAlignment="0" applyProtection="0"/>
    <xf numFmtId="3" fontId="1" fillId="0" borderId="0">
      <alignment vertical="center" wrapText="1"/>
    </xf>
    <xf numFmtId="3" fontId="37" fillId="0" borderId="0">
      <alignment vertical="center" wrapText="1"/>
    </xf>
    <xf numFmtId="0" fontId="38" fillId="0" borderId="0" applyNumberFormat="0" applyFill="0" applyBorder="0" applyAlignment="0" applyProtection="0">
      <alignment vertical="top"/>
      <protection locked="0"/>
    </xf>
    <xf numFmtId="0" fontId="40" fillId="16" borderId="0" applyNumberFormat="0" applyBorder="0" applyAlignment="0" applyProtection="0"/>
  </cellStyleXfs>
  <cellXfs count="176">
    <xf numFmtId="0" fontId="0" fillId="0" borderId="0" xfId="0"/>
    <xf numFmtId="0" fontId="19" fillId="0" borderId="0" xfId="0" applyFont="1"/>
    <xf numFmtId="0" fontId="21" fillId="11" borderId="0" xfId="16" applyFont="1" applyFill="1"/>
    <xf numFmtId="0" fontId="21" fillId="0" borderId="0" xfId="16" applyFont="1"/>
    <xf numFmtId="0" fontId="21" fillId="0" borderId="0" xfId="16" applyFont="1" applyAlignment="1">
      <alignment vertical="center"/>
    </xf>
    <xf numFmtId="9" fontId="21" fillId="0" borderId="2" xfId="40" applyFont="1" applyFill="1" applyBorder="1"/>
    <xf numFmtId="9" fontId="21" fillId="0" borderId="2" xfId="40" applyFont="1" applyFill="1" applyBorder="1" applyAlignment="1">
      <alignment horizontal="center" vertical="center"/>
    </xf>
    <xf numFmtId="9" fontId="21" fillId="0" borderId="2" xfId="40" applyFont="1" applyFill="1" applyBorder="1" applyAlignment="1"/>
    <xf numFmtId="0" fontId="21" fillId="0" borderId="0" xfId="16" applyFont="1" applyAlignment="1">
      <alignment horizontal="center" vertical="center"/>
    </xf>
    <xf numFmtId="4" fontId="21" fillId="0" borderId="0" xfId="16" applyNumberFormat="1" applyFont="1" applyAlignment="1">
      <alignment horizontal="center" vertical="center"/>
    </xf>
    <xf numFmtId="0" fontId="34" fillId="15" borderId="0" xfId="0" applyFont="1" applyFill="1"/>
    <xf numFmtId="0" fontId="1" fillId="0" borderId="0" xfId="0" applyFont="1"/>
    <xf numFmtId="0" fontId="1" fillId="0" borderId="0" xfId="0" applyFont="1" applyAlignment="1">
      <alignment wrapText="1"/>
    </xf>
    <xf numFmtId="0" fontId="35" fillId="0" borderId="0" xfId="0" applyFont="1"/>
    <xf numFmtId="0" fontId="1" fillId="0" borderId="0" xfId="0" applyFont="1" applyAlignment="1">
      <alignment vertical="center"/>
    </xf>
    <xf numFmtId="3" fontId="1" fillId="0" borderId="0" xfId="47">
      <alignment vertical="center" wrapText="1"/>
    </xf>
    <xf numFmtId="3" fontId="1" fillId="0" borderId="0" xfId="47" applyAlignment="1">
      <alignment vertical="center"/>
    </xf>
    <xf numFmtId="3" fontId="37" fillId="0" borderId="0" xfId="48">
      <alignment vertical="center" wrapText="1"/>
    </xf>
    <xf numFmtId="4" fontId="1" fillId="0" borderId="0" xfId="47" applyNumberFormat="1">
      <alignment vertical="center" wrapText="1"/>
    </xf>
    <xf numFmtId="0" fontId="21" fillId="0" borderId="0" xfId="18" applyFont="1"/>
    <xf numFmtId="2" fontId="21" fillId="0" borderId="0" xfId="18" applyNumberFormat="1" applyFont="1"/>
    <xf numFmtId="0" fontId="21" fillId="0" borderId="0" xfId="18" applyFont="1" applyAlignment="1">
      <alignment wrapText="1"/>
    </xf>
    <xf numFmtId="10" fontId="25" fillId="0" borderId="0" xfId="18" applyNumberFormat="1" applyFont="1"/>
    <xf numFmtId="0" fontId="21" fillId="0" borderId="0" xfId="18" applyFont="1" applyAlignment="1">
      <alignment vertical="center"/>
    </xf>
    <xf numFmtId="3" fontId="39" fillId="0" borderId="0" xfId="47" applyFont="1">
      <alignment vertical="center" wrapText="1"/>
    </xf>
    <xf numFmtId="0" fontId="21" fillId="0" borderId="0" xfId="18" applyFont="1" applyAlignment="1">
      <alignment horizontal="center"/>
    </xf>
    <xf numFmtId="166" fontId="21" fillId="0" borderId="0" xfId="18" applyNumberFormat="1" applyFont="1"/>
    <xf numFmtId="4" fontId="25" fillId="0" borderId="0" xfId="18" applyNumberFormat="1" applyFont="1"/>
    <xf numFmtId="3" fontId="25" fillId="0" borderId="0" xfId="18" applyNumberFormat="1" applyFont="1"/>
    <xf numFmtId="169" fontId="21" fillId="0" borderId="0" xfId="44" applyNumberFormat="1" applyFont="1" applyFill="1"/>
    <xf numFmtId="0" fontId="22" fillId="0" borderId="0" xfId="18" applyFont="1"/>
    <xf numFmtId="0" fontId="25" fillId="0" borderId="0" xfId="18" applyFont="1" applyAlignment="1">
      <alignment horizontal="center" vertical="center"/>
    </xf>
    <xf numFmtId="0" fontId="26" fillId="0" borderId="0" xfId="18" applyFont="1" applyAlignment="1">
      <alignment wrapText="1"/>
    </xf>
    <xf numFmtId="0" fontId="25" fillId="0" borderId="0" xfId="18" applyFont="1" applyAlignment="1">
      <alignment vertical="center"/>
    </xf>
    <xf numFmtId="3" fontId="21" fillId="0" borderId="0" xfId="18" applyNumberFormat="1" applyFont="1"/>
    <xf numFmtId="0" fontId="21" fillId="0" borderId="0" xfId="16" applyFont="1" applyAlignment="1">
      <alignment horizontal="center" vertical="justify"/>
    </xf>
    <xf numFmtId="164" fontId="1" fillId="0" borderId="0" xfId="45" applyFont="1" applyFill="1" applyBorder="1" applyProtection="1">
      <protection locked="0"/>
    </xf>
    <xf numFmtId="4" fontId="21" fillId="0" borderId="0" xfId="16" applyNumberFormat="1" applyFont="1" applyAlignment="1">
      <alignment vertical="center"/>
    </xf>
    <xf numFmtId="0" fontId="20" fillId="0" borderId="0" xfId="0" applyFont="1" applyProtection="1">
      <protection locked="0"/>
    </xf>
    <xf numFmtId="0" fontId="20" fillId="0" borderId="0" xfId="16" applyFont="1"/>
    <xf numFmtId="164" fontId="20" fillId="0" borderId="0" xfId="45" applyFont="1" applyFill="1" applyBorder="1" applyProtection="1">
      <protection locked="0"/>
    </xf>
    <xf numFmtId="4" fontId="21" fillId="0" borderId="0" xfId="16" applyNumberFormat="1" applyFont="1"/>
    <xf numFmtId="0" fontId="24" fillId="0" borderId="0" xfId="16" applyFont="1"/>
    <xf numFmtId="9" fontId="21" fillId="0" borderId="0" xfId="16" applyNumberFormat="1" applyFont="1" applyAlignment="1">
      <alignment vertical="center"/>
    </xf>
    <xf numFmtId="9" fontId="1" fillId="0" borderId="0" xfId="38" applyFont="1" applyFill="1" applyAlignment="1">
      <alignment vertical="center"/>
    </xf>
    <xf numFmtId="4" fontId="1" fillId="0" borderId="0" xfId="0" applyNumberFormat="1" applyFont="1"/>
    <xf numFmtId="3" fontId="37" fillId="0" borderId="0" xfId="48" applyAlignment="1">
      <alignment vertical="center"/>
    </xf>
    <xf numFmtId="0" fontId="21" fillId="0" borderId="0" xfId="0" applyFont="1"/>
    <xf numFmtId="0" fontId="21" fillId="0" borderId="0" xfId="16" applyFont="1" applyAlignment="1">
      <alignment horizontal="center"/>
    </xf>
    <xf numFmtId="0" fontId="25" fillId="0" borderId="0" xfId="18" applyFont="1"/>
    <xf numFmtId="3" fontId="0" fillId="0" borderId="0" xfId="0" applyNumberFormat="1" applyAlignment="1">
      <alignment vertical="center" wrapText="1"/>
    </xf>
    <xf numFmtId="3" fontId="1" fillId="0" borderId="0" xfId="47" applyAlignment="1">
      <alignment horizontal="right" vertical="center" wrapText="1"/>
    </xf>
    <xf numFmtId="169" fontId="1" fillId="0" borderId="0" xfId="44" applyNumberFormat="1" applyFont="1" applyFill="1"/>
    <xf numFmtId="169" fontId="19" fillId="0" borderId="0" xfId="44" applyNumberFormat="1" applyFont="1" applyFill="1"/>
    <xf numFmtId="169" fontId="19" fillId="0" borderId="0" xfId="44" applyNumberFormat="1" applyFont="1" applyFill="1" applyAlignment="1">
      <alignment horizontal="center" vertical="center"/>
    </xf>
    <xf numFmtId="170" fontId="1" fillId="0" borderId="0" xfId="47" applyNumberFormat="1">
      <alignment vertical="center" wrapText="1"/>
    </xf>
    <xf numFmtId="14" fontId="1" fillId="0" borderId="0" xfId="47" applyNumberFormat="1">
      <alignment vertical="center" wrapText="1"/>
    </xf>
    <xf numFmtId="3" fontId="41" fillId="0" borderId="0" xfId="47" applyFont="1">
      <alignment vertical="center" wrapText="1"/>
    </xf>
    <xf numFmtId="3" fontId="0" fillId="0" borderId="0" xfId="0" applyNumberFormat="1"/>
    <xf numFmtId="0" fontId="21" fillId="0" borderId="0" xfId="16" applyFont="1" applyAlignment="1">
      <alignment horizontal="justify" vertical="justify"/>
    </xf>
    <xf numFmtId="0" fontId="21" fillId="0" borderId="0" xfId="21" applyFont="1" applyAlignment="1">
      <alignment horizontal="center" vertical="center" wrapText="1"/>
    </xf>
    <xf numFmtId="0" fontId="24" fillId="0" borderId="0" xfId="16" applyFont="1" applyAlignment="1">
      <alignment horizontal="center" vertical="center"/>
    </xf>
    <xf numFmtId="0" fontId="21" fillId="0" borderId="0" xfId="16" applyFont="1" applyAlignment="1">
      <alignment horizontal="right" vertical="center"/>
    </xf>
    <xf numFmtId="14" fontId="21" fillId="0" borderId="0" xfId="16" applyNumberFormat="1" applyFont="1" applyAlignment="1">
      <alignment horizontal="right" vertical="center"/>
    </xf>
    <xf numFmtId="0" fontId="21" fillId="0" borderId="0" xfId="16" applyFont="1" applyAlignment="1">
      <alignment horizontal="left" vertical="center"/>
    </xf>
    <xf numFmtId="0" fontId="21" fillId="0" borderId="0" xfId="16" applyFont="1" applyAlignment="1">
      <alignment horizontal="center" vertical="center" wrapText="1"/>
    </xf>
    <xf numFmtId="3" fontId="1" fillId="0" borderId="0" xfId="47" applyAlignment="1">
      <alignment horizontal="left" vertical="center" wrapText="1"/>
    </xf>
    <xf numFmtId="3" fontId="41" fillId="0" borderId="0" xfId="47" applyFont="1" applyAlignment="1">
      <alignment horizontal="left" vertical="center" wrapText="1"/>
    </xf>
    <xf numFmtId="4" fontId="21" fillId="0" borderId="0" xfId="16" applyNumberFormat="1" applyFont="1" applyAlignment="1">
      <alignment horizontal="center" vertical="center" wrapText="1"/>
    </xf>
    <xf numFmtId="14" fontId="21" fillId="0" borderId="0" xfId="0" applyNumberFormat="1" applyFont="1" applyAlignment="1">
      <alignment horizontal="center" vertical="center" wrapText="1"/>
    </xf>
    <xf numFmtId="0" fontId="32" fillId="0" borderId="0" xfId="0" applyFont="1" applyAlignment="1">
      <alignment horizontal="center" vertical="center" wrapText="1"/>
    </xf>
    <xf numFmtId="0" fontId="21" fillId="0" borderId="0" xfId="0" applyFont="1" applyAlignment="1">
      <alignment horizontal="center" vertical="center" wrapText="1"/>
    </xf>
    <xf numFmtId="0" fontId="32" fillId="0" borderId="0" xfId="0" applyFont="1" applyAlignment="1">
      <alignment horizontal="left" vertical="center"/>
    </xf>
    <xf numFmtId="0" fontId="32" fillId="0" borderId="0" xfId="0" applyFont="1" applyAlignment="1">
      <alignment vertical="center" wrapText="1"/>
    </xf>
    <xf numFmtId="4" fontId="32" fillId="0" borderId="0" xfId="0" applyNumberFormat="1" applyFont="1" applyAlignment="1">
      <alignment horizontal="center" vertical="center" wrapText="1"/>
    </xf>
    <xf numFmtId="3" fontId="42" fillId="16" borderId="0" xfId="50" applyNumberFormat="1" applyFont="1" applyAlignment="1">
      <alignment vertical="center"/>
    </xf>
    <xf numFmtId="169" fontId="25" fillId="0" borderId="0" xfId="44" applyNumberFormat="1" applyFont="1" applyFill="1"/>
    <xf numFmtId="4" fontId="21" fillId="0" borderId="2" xfId="16" applyNumberFormat="1" applyFont="1" applyBorder="1" applyAlignment="1">
      <alignment horizontal="center" vertical="center"/>
    </xf>
    <xf numFmtId="0" fontId="1" fillId="0" borderId="0" xfId="23" applyFont="1"/>
    <xf numFmtId="0" fontId="21" fillId="0" borderId="0" xfId="23" applyFont="1"/>
    <xf numFmtId="0" fontId="22" fillId="0" borderId="2" xfId="23" applyFont="1" applyBorder="1"/>
    <xf numFmtId="0" fontId="22" fillId="0" borderId="0" xfId="23" applyFont="1"/>
    <xf numFmtId="0" fontId="22" fillId="0" borderId="2" xfId="23" applyFont="1" applyBorder="1" applyAlignment="1">
      <alignment horizontal="left"/>
    </xf>
    <xf numFmtId="3" fontId="21" fillId="0" borderId="0" xfId="23" applyNumberFormat="1" applyFont="1"/>
    <xf numFmtId="0" fontId="22" fillId="0" borderId="0" xfId="23" applyFont="1" applyAlignment="1">
      <alignment vertical="center"/>
    </xf>
    <xf numFmtId="0" fontId="22" fillId="0" borderId="0" xfId="23" applyFont="1" applyAlignment="1">
      <alignment vertical="center" wrapText="1"/>
    </xf>
    <xf numFmtId="0" fontId="22" fillId="0" borderId="0" xfId="16" applyFont="1"/>
    <xf numFmtId="0" fontId="25" fillId="0" borderId="0" xfId="16" applyFont="1" applyAlignment="1">
      <alignment horizontal="center"/>
    </xf>
    <xf numFmtId="1" fontId="22" fillId="0" borderId="3" xfId="16" applyNumberFormat="1" applyFont="1" applyBorder="1" applyAlignment="1">
      <alignment horizontal="center"/>
    </xf>
    <xf numFmtId="1" fontId="22" fillId="0" borderId="3" xfId="23" applyNumberFormat="1" applyFont="1" applyBorder="1" applyAlignment="1">
      <alignment horizontal="center"/>
    </xf>
    <xf numFmtId="1" fontId="22" fillId="0" borderId="3" xfId="16" applyNumberFormat="1" applyFont="1" applyBorder="1" applyAlignment="1">
      <alignment horizontal="center" vertical="center"/>
    </xf>
    <xf numFmtId="3" fontId="22" fillId="0" borderId="3" xfId="16" applyNumberFormat="1" applyFont="1" applyBorder="1" applyAlignment="1">
      <alignment horizontal="center"/>
    </xf>
    <xf numFmtId="3" fontId="22" fillId="0" borderId="4" xfId="16" applyNumberFormat="1" applyFont="1" applyBorder="1"/>
    <xf numFmtId="3" fontId="22" fillId="0" borderId="5" xfId="16" applyNumberFormat="1" applyFont="1" applyBorder="1"/>
    <xf numFmtId="3" fontId="22" fillId="0" borderId="6" xfId="16" applyNumberFormat="1" applyFont="1" applyBorder="1"/>
    <xf numFmtId="0" fontId="25" fillId="0" borderId="0" xfId="23" applyFont="1"/>
    <xf numFmtId="3" fontId="21" fillId="0" borderId="2" xfId="16" applyNumberFormat="1" applyFont="1" applyBorder="1"/>
    <xf numFmtId="3" fontId="21" fillId="0" borderId="2" xfId="16" applyNumberFormat="1" applyFont="1" applyBorder="1" applyAlignment="1">
      <alignment horizontal="center" vertical="center"/>
    </xf>
    <xf numFmtId="2" fontId="21" fillId="0" borderId="2" xfId="16" applyNumberFormat="1" applyFont="1" applyBorder="1" applyAlignment="1">
      <alignment horizontal="center" vertical="center"/>
    </xf>
    <xf numFmtId="3" fontId="22" fillId="0" borderId="2" xfId="16" applyNumberFormat="1" applyFont="1" applyBorder="1"/>
    <xf numFmtId="4" fontId="22" fillId="0" borderId="2" xfId="16" applyNumberFormat="1" applyFont="1" applyBorder="1"/>
    <xf numFmtId="4" fontId="22" fillId="0" borderId="5" xfId="16" applyNumberFormat="1" applyFont="1" applyBorder="1"/>
    <xf numFmtId="4" fontId="22" fillId="0" borderId="6" xfId="16" applyNumberFormat="1" applyFont="1" applyBorder="1"/>
    <xf numFmtId="3" fontId="28" fillId="0" borderId="4" xfId="16" applyNumberFormat="1" applyFont="1" applyBorder="1"/>
    <xf numFmtId="3" fontId="28" fillId="0" borderId="5" xfId="16" applyNumberFormat="1" applyFont="1" applyBorder="1"/>
    <xf numFmtId="4" fontId="28" fillId="0" borderId="5" xfId="16" applyNumberFormat="1" applyFont="1" applyBorder="1"/>
    <xf numFmtId="4" fontId="28" fillId="0" borderId="6" xfId="16" applyNumberFormat="1" applyFont="1" applyBorder="1"/>
    <xf numFmtId="0" fontId="21" fillId="0" borderId="2" xfId="16" applyFont="1" applyBorder="1" applyAlignment="1">
      <alignment horizontal="left"/>
    </xf>
    <xf numFmtId="2" fontId="21" fillId="0" borderId="2" xfId="16" applyNumberFormat="1" applyFont="1" applyBorder="1" applyAlignment="1">
      <alignment horizontal="center"/>
    </xf>
    <xf numFmtId="0" fontId="29" fillId="0" borderId="4" xfId="16" applyFont="1" applyBorder="1" applyAlignment="1">
      <alignment vertical="center"/>
    </xf>
    <xf numFmtId="0" fontId="29" fillId="0" borderId="5" xfId="16" applyFont="1" applyBorder="1" applyAlignment="1">
      <alignment vertical="center"/>
    </xf>
    <xf numFmtId="4" fontId="29" fillId="0" borderId="5" xfId="16" applyNumberFormat="1" applyFont="1" applyBorder="1" applyAlignment="1">
      <alignment vertical="center"/>
    </xf>
    <xf numFmtId="4" fontId="29" fillId="0" borderId="6" xfId="16" applyNumberFormat="1" applyFont="1" applyBorder="1" applyAlignment="1">
      <alignment vertical="center"/>
    </xf>
    <xf numFmtId="3" fontId="21" fillId="0" borderId="2" xfId="16" applyNumberFormat="1" applyFont="1" applyBorder="1" applyAlignment="1">
      <alignment vertical="center"/>
    </xf>
    <xf numFmtId="0" fontId="30" fillId="0" borderId="0" xfId="16" applyFont="1" applyAlignment="1">
      <alignment horizontal="center"/>
    </xf>
    <xf numFmtId="0" fontId="31" fillId="0" borderId="0" xfId="16" applyFont="1" applyAlignment="1">
      <alignment horizontal="center"/>
    </xf>
    <xf numFmtId="3" fontId="21" fillId="0" borderId="0" xfId="16" applyNumberFormat="1" applyFont="1"/>
    <xf numFmtId="168" fontId="21" fillId="0" borderId="0" xfId="16" applyNumberFormat="1" applyFont="1" applyAlignment="1">
      <alignment vertical="center"/>
    </xf>
    <xf numFmtId="3" fontId="1" fillId="0" borderId="2" xfId="16" applyNumberFormat="1" applyFont="1" applyBorder="1" applyAlignment="1">
      <alignment horizontal="center" vertical="center"/>
    </xf>
    <xf numFmtId="3" fontId="21" fillId="0" borderId="0" xfId="16" applyNumberFormat="1" applyFont="1" applyAlignment="1">
      <alignment horizontal="center"/>
    </xf>
    <xf numFmtId="0" fontId="23" fillId="0" borderId="0" xfId="16" applyFont="1" applyAlignment="1">
      <alignment horizontal="center"/>
    </xf>
    <xf numFmtId="0" fontId="23" fillId="0" borderId="0" xfId="16" applyFont="1" applyAlignment="1">
      <alignment horizontal="left"/>
    </xf>
    <xf numFmtId="3" fontId="23" fillId="0" borderId="0" xfId="16" applyNumberFormat="1" applyFont="1" applyAlignment="1">
      <alignment horizontal="center"/>
    </xf>
    <xf numFmtId="1" fontId="25" fillId="0" borderId="0" xfId="16" applyNumberFormat="1" applyFont="1" applyAlignment="1">
      <alignment horizontal="center"/>
    </xf>
    <xf numFmtId="3" fontId="25" fillId="0" borderId="0" xfId="16" applyNumberFormat="1" applyFont="1" applyAlignment="1">
      <alignment horizontal="center"/>
    </xf>
    <xf numFmtId="1" fontId="21" fillId="0" borderId="0" xfId="16" applyNumberFormat="1" applyFont="1" applyAlignment="1">
      <alignment horizontal="center"/>
    </xf>
    <xf numFmtId="10" fontId="21" fillId="0" borderId="0" xfId="16" applyNumberFormat="1" applyFont="1" applyAlignment="1">
      <alignment horizontal="center"/>
    </xf>
    <xf numFmtId="1" fontId="23" fillId="0" borderId="0" xfId="16" applyNumberFormat="1" applyFont="1" applyAlignment="1">
      <alignment horizontal="center"/>
    </xf>
    <xf numFmtId="4" fontId="21" fillId="0" borderId="0" xfId="16" applyNumberFormat="1" applyFont="1" applyAlignment="1">
      <alignment horizontal="center"/>
    </xf>
    <xf numFmtId="0" fontId="23" fillId="0" borderId="0" xfId="16" applyFont="1"/>
    <xf numFmtId="0" fontId="23" fillId="0" borderId="0" xfId="16" applyFont="1" applyAlignment="1">
      <alignment horizontal="right"/>
    </xf>
    <xf numFmtId="3" fontId="23" fillId="0" borderId="0" xfId="16" applyNumberFormat="1" applyFont="1"/>
    <xf numFmtId="4" fontId="23" fillId="0" borderId="0" xfId="16" applyNumberFormat="1" applyFont="1"/>
    <xf numFmtId="0" fontId="24" fillId="0" borderId="0" xfId="16" applyFont="1" applyAlignment="1">
      <alignment horizontal="center"/>
    </xf>
    <xf numFmtId="0" fontId="21" fillId="0" borderId="0" xfId="34" applyFont="1"/>
    <xf numFmtId="0" fontId="23" fillId="0" borderId="0" xfId="34" applyFont="1"/>
    <xf numFmtId="0" fontId="21" fillId="0" borderId="2" xfId="34" applyFont="1" applyBorder="1" applyAlignment="1">
      <alignment horizontal="center" vertical="center"/>
    </xf>
    <xf numFmtId="0" fontId="21" fillId="0" borderId="6" xfId="34" applyFont="1" applyBorder="1" applyAlignment="1">
      <alignment horizontal="center" vertical="center"/>
    </xf>
    <xf numFmtId="0" fontId="23" fillId="0" borderId="4" xfId="34" applyFont="1" applyBorder="1" applyAlignment="1">
      <alignment vertical="center"/>
    </xf>
    <xf numFmtId="165" fontId="1" fillId="0" borderId="6" xfId="34" applyNumberFormat="1" applyFont="1" applyBorder="1" applyAlignment="1">
      <alignment horizontal="center"/>
    </xf>
    <xf numFmtId="165" fontId="1" fillId="0" borderId="2" xfId="37" applyNumberFormat="1" applyFont="1" applyFill="1" applyBorder="1" applyAlignment="1">
      <alignment horizontal="center"/>
    </xf>
    <xf numFmtId="3" fontId="1" fillId="0" borderId="2" xfId="34" applyNumberFormat="1" applyFont="1" applyBorder="1" applyAlignment="1">
      <alignment horizontal="center"/>
    </xf>
    <xf numFmtId="0" fontId="23" fillId="0" borderId="8" xfId="34" applyFont="1" applyBorder="1"/>
    <xf numFmtId="3" fontId="23" fillId="0" borderId="9" xfId="16" applyNumberFormat="1" applyFont="1" applyBorder="1" applyAlignment="1">
      <alignment horizontal="right" vertical="center"/>
    </xf>
    <xf numFmtId="165" fontId="1" fillId="0" borderId="2" xfId="34" applyNumberFormat="1" applyFont="1" applyBorder="1"/>
    <xf numFmtId="0" fontId="23" fillId="0" borderId="7" xfId="34" applyFont="1" applyBorder="1"/>
    <xf numFmtId="3" fontId="23" fillId="0" borderId="10" xfId="16" applyNumberFormat="1" applyFont="1" applyBorder="1" applyAlignment="1">
      <alignment horizontal="right" vertical="center"/>
    </xf>
    <xf numFmtId="0" fontId="23" fillId="0" borderId="7" xfId="34" applyFont="1" applyBorder="1" applyAlignment="1">
      <alignment vertical="center"/>
    </xf>
    <xf numFmtId="0" fontId="23" fillId="0" borderId="11" xfId="34" applyFont="1" applyBorder="1" applyAlignment="1">
      <alignment vertical="center"/>
    </xf>
    <xf numFmtId="3" fontId="23" fillId="0" borderId="12" xfId="16" applyNumberFormat="1" applyFont="1" applyBorder="1" applyAlignment="1">
      <alignment horizontal="right" vertical="center"/>
    </xf>
    <xf numFmtId="3" fontId="23" fillId="0" borderId="2" xfId="16" applyNumberFormat="1" applyFont="1" applyBorder="1" applyAlignment="1">
      <alignment horizontal="right" vertical="center"/>
    </xf>
    <xf numFmtId="165" fontId="27" fillId="0" borderId="2" xfId="34" applyNumberFormat="1" applyFont="1" applyBorder="1"/>
    <xf numFmtId="2" fontId="23" fillId="0" borderId="0" xfId="34" applyNumberFormat="1" applyFont="1"/>
    <xf numFmtId="165" fontId="23" fillId="0" borderId="0" xfId="34" applyNumberFormat="1" applyFont="1"/>
    <xf numFmtId="0" fontId="21" fillId="0" borderId="0" xfId="23" applyFont="1" applyAlignment="1">
      <alignment horizontal="center" vertical="center"/>
    </xf>
    <xf numFmtId="0" fontId="25" fillId="0" borderId="0" xfId="23" applyFont="1" applyAlignment="1">
      <alignment horizontal="center" vertical="center"/>
    </xf>
    <xf numFmtId="0" fontId="22" fillId="0" borderId="2" xfId="23" applyFont="1" applyBorder="1" applyAlignment="1">
      <alignment horizontal="center" vertical="center"/>
    </xf>
    <xf numFmtId="9" fontId="21" fillId="0" borderId="2" xfId="37" applyFont="1" applyFill="1" applyBorder="1" applyAlignment="1">
      <alignment horizontal="center" vertical="center"/>
    </xf>
    <xf numFmtId="165" fontId="21" fillId="0" borderId="0" xfId="23" applyNumberFormat="1" applyFont="1"/>
    <xf numFmtId="0" fontId="22" fillId="0" borderId="2" xfId="23" applyFont="1" applyBorder="1" applyAlignment="1">
      <alignment horizontal="left" wrapText="1"/>
    </xf>
    <xf numFmtId="9" fontId="21" fillId="0" borderId="0" xfId="23" applyNumberFormat="1" applyFont="1" applyAlignment="1">
      <alignment horizontal="center" vertical="center"/>
    </xf>
    <xf numFmtId="0" fontId="21" fillId="0" borderId="0" xfId="20" applyFont="1"/>
    <xf numFmtId="3" fontId="1" fillId="0" borderId="0" xfId="47" applyAlignment="1">
      <alignment horizontal="left" vertical="top"/>
    </xf>
    <xf numFmtId="0" fontId="21" fillId="0" borderId="0" xfId="26" applyFont="1" applyAlignment="1">
      <alignment vertical="center"/>
    </xf>
    <xf numFmtId="1" fontId="21" fillId="0" borderId="0" xfId="0" applyNumberFormat="1" applyFont="1" applyAlignment="1">
      <alignment horizontal="left"/>
    </xf>
    <xf numFmtId="0" fontId="21" fillId="0" borderId="0" xfId="0" applyFont="1" applyAlignment="1">
      <alignment horizontal="left"/>
    </xf>
    <xf numFmtId="1" fontId="21" fillId="0" borderId="0" xfId="0" applyNumberFormat="1" applyFont="1"/>
    <xf numFmtId="0" fontId="21" fillId="0" borderId="0" xfId="0" quotePrefix="1" applyFont="1" applyAlignment="1">
      <alignment horizontal="left"/>
    </xf>
    <xf numFmtId="1" fontId="21" fillId="0" borderId="0" xfId="0" quotePrefix="1" applyNumberFormat="1" applyFont="1" applyAlignment="1">
      <alignment horizontal="left"/>
    </xf>
    <xf numFmtId="0" fontId="36" fillId="0" borderId="0" xfId="46"/>
    <xf numFmtId="3" fontId="36" fillId="0" borderId="0" xfId="46" applyNumberFormat="1"/>
    <xf numFmtId="0" fontId="36" fillId="0" borderId="0" xfId="46" applyFill="1"/>
    <xf numFmtId="0" fontId="21" fillId="0" borderId="0" xfId="16" applyFont="1" applyAlignment="1">
      <alignment horizontal="center"/>
    </xf>
    <xf numFmtId="0" fontId="21" fillId="13" borderId="0" xfId="16" applyFont="1" applyFill="1" applyAlignment="1">
      <alignment horizontal="center"/>
    </xf>
    <xf numFmtId="0" fontId="21" fillId="14" borderId="0" xfId="16" applyFont="1" applyFill="1" applyAlignment="1">
      <alignment horizontal="center"/>
    </xf>
    <xf numFmtId="0" fontId="21" fillId="12" borderId="0" xfId="16" applyFont="1" applyFill="1" applyAlignment="1">
      <alignment horizontal="center"/>
    </xf>
  </cellXfs>
  <cellStyles count="51">
    <cellStyle name="Accent 1 1" xfId="1" xr:uid="{00000000-0005-0000-0000-000000000000}"/>
    <cellStyle name="Accent 2 1" xfId="2" xr:uid="{00000000-0005-0000-0000-000001000000}"/>
    <cellStyle name="Accent 3 1" xfId="3" xr:uid="{00000000-0005-0000-0000-000002000000}"/>
    <cellStyle name="Accent 3 1 2" xfId="4" xr:uid="{00000000-0005-0000-0000-000003000000}"/>
    <cellStyle name="Accent 4" xfId="5" xr:uid="{00000000-0005-0000-0000-000004000000}"/>
    <cellStyle name="Bad 1" xfId="6" xr:uid="{00000000-0005-0000-0000-000005000000}"/>
    <cellStyle name="Error 1" xfId="7" xr:uid="{00000000-0005-0000-0000-000006000000}"/>
    <cellStyle name="Footnote 1" xfId="8" xr:uid="{00000000-0005-0000-0000-000007000000}"/>
    <cellStyle name="Good 1" xfId="9" xr:uid="{00000000-0005-0000-0000-000008000000}"/>
    <cellStyle name="Good 1 2" xfId="10" xr:uid="{00000000-0005-0000-0000-000009000000}"/>
    <cellStyle name="Heading 1 1" xfId="11" xr:uid="{00000000-0005-0000-0000-00000A000000}"/>
    <cellStyle name="Heading 2 1" xfId="12" xr:uid="{00000000-0005-0000-0000-00000B000000}"/>
    <cellStyle name="Heading 3" xfId="13" xr:uid="{00000000-0005-0000-0000-00000C000000}"/>
    <cellStyle name="Hipervínculo" xfId="46" builtinId="8" customBuiltin="1"/>
    <cellStyle name="Hipervínculo 2" xfId="49" xr:uid="{C8FBCC7C-C2EF-4F0B-AB07-283C89BC0773}"/>
    <cellStyle name="Informe EMA" xfId="47" xr:uid="{2714ED94-7A2F-4C61-95AB-7D09CF5E6D02}"/>
    <cellStyle name="Informe EMA 2" xfId="48" xr:uid="{68A7734A-976A-4CAD-8F18-806B043C78A1}"/>
    <cellStyle name="Millares" xfId="44" builtinId="3"/>
    <cellStyle name="Millares 2" xfId="14" xr:uid="{00000000-0005-0000-0000-00000F000000}"/>
    <cellStyle name="Millares 3" xfId="45" xr:uid="{00000000-0005-0000-0000-000010000000}"/>
    <cellStyle name="Neutral" xfId="50" builtinId="28"/>
    <cellStyle name="Neutral 1" xfId="15" xr:uid="{00000000-0005-0000-0000-000011000000}"/>
    <cellStyle name="Normal" xfId="0" builtinId="0" customBuiltin="1"/>
    <cellStyle name="Normal 11 2" xfId="16" xr:uid="{00000000-0005-0000-0000-000013000000}"/>
    <cellStyle name="Normal 16" xfId="17" xr:uid="{00000000-0005-0000-0000-000014000000}"/>
    <cellStyle name="Normal 2" xfId="18" xr:uid="{00000000-0005-0000-0000-000015000000}"/>
    <cellStyle name="Normal 2 2" xfId="19" xr:uid="{00000000-0005-0000-0000-000016000000}"/>
    <cellStyle name="Normal 2 2 2" xfId="20" xr:uid="{00000000-0005-0000-0000-000017000000}"/>
    <cellStyle name="Normal 2 2 2 2" xfId="21" xr:uid="{00000000-0005-0000-0000-000018000000}"/>
    <cellStyle name="Normal 2 3" xfId="22" xr:uid="{00000000-0005-0000-0000-000019000000}"/>
    <cellStyle name="Normal 2 3 2" xfId="23" xr:uid="{00000000-0005-0000-0000-00001A000000}"/>
    <cellStyle name="Normal 3" xfId="24" xr:uid="{00000000-0005-0000-0000-00001B000000}"/>
    <cellStyle name="Normal 4" xfId="25" xr:uid="{00000000-0005-0000-0000-00001C000000}"/>
    <cellStyle name="Normal 4 2" xfId="26" xr:uid="{00000000-0005-0000-0000-00001D000000}"/>
    <cellStyle name="Normal 5" xfId="27" xr:uid="{00000000-0005-0000-0000-00001E000000}"/>
    <cellStyle name="Normal 5 2" xfId="28" xr:uid="{00000000-0005-0000-0000-00001F000000}"/>
    <cellStyle name="Normal 5 3" xfId="29" xr:uid="{00000000-0005-0000-0000-000020000000}"/>
    <cellStyle name="Normal 6" xfId="30" xr:uid="{00000000-0005-0000-0000-000021000000}"/>
    <cellStyle name="Normal 7" xfId="31" xr:uid="{00000000-0005-0000-0000-000022000000}"/>
    <cellStyle name="Normal 7 3" xfId="32" xr:uid="{00000000-0005-0000-0000-000023000000}"/>
    <cellStyle name="Normal 9 2" xfId="33" xr:uid="{00000000-0005-0000-0000-000024000000}"/>
    <cellStyle name="Normal_informe 15 sep" xfId="34" xr:uid="{00000000-0005-0000-0000-000025000000}"/>
    <cellStyle name="Note 1" xfId="35" xr:uid="{00000000-0005-0000-0000-000026000000}"/>
    <cellStyle name="Porcentaje 2" xfId="36" xr:uid="{00000000-0005-0000-0000-000027000000}"/>
    <cellStyle name="Porcentaje 2 2" xfId="37" xr:uid="{00000000-0005-0000-0000-000028000000}"/>
    <cellStyle name="Porcentaje 3" xfId="38" xr:uid="{00000000-0005-0000-0000-000029000000}"/>
    <cellStyle name="Porcentual 2 4" xfId="39" xr:uid="{00000000-0005-0000-0000-00002A000000}"/>
    <cellStyle name="Porcentual 2 4 2" xfId="40" xr:uid="{00000000-0005-0000-0000-00002B000000}"/>
    <cellStyle name="Status 1" xfId="41" xr:uid="{00000000-0005-0000-0000-00002C000000}"/>
    <cellStyle name="Text 1" xfId="42" xr:uid="{00000000-0005-0000-0000-00002D000000}"/>
    <cellStyle name="Warning 1" xfId="43" xr:uid="{00000000-0005-0000-0000-00002E000000}"/>
  </cellStyles>
  <dxfs count="135">
    <dxf>
      <font>
        <strike val="0"/>
        <outline val="0"/>
        <shadow val="0"/>
        <u val="none"/>
        <vertAlign val="baseline"/>
        <sz val="11"/>
        <color theme="1"/>
        <name val="Segoe UI"/>
        <scheme val="none"/>
      </font>
      <alignment horizontal="general" vertical="bottom" textRotation="0" wrapText="1" indent="0" justifyLastLine="0" shrinkToFit="0" readingOrder="0"/>
    </dxf>
    <dxf>
      <font>
        <strike val="0"/>
        <outline val="0"/>
        <shadow val="0"/>
        <u val="none"/>
        <vertAlign val="baseline"/>
        <sz val="11"/>
        <color theme="1"/>
        <name val="Segoe UI"/>
        <scheme val="none"/>
      </font>
    </dxf>
    <dxf>
      <font>
        <strike val="0"/>
        <outline val="0"/>
        <shadow val="0"/>
        <u val="none"/>
        <vertAlign val="baseline"/>
        <sz val="11"/>
        <color theme="1"/>
        <name val="Segoe UI"/>
        <scheme val="none"/>
      </font>
    </dxf>
    <dxf>
      <font>
        <strike val="0"/>
        <outline val="0"/>
        <shadow val="0"/>
        <u val="none"/>
        <vertAlign val="baseline"/>
        <sz val="11"/>
        <color theme="1"/>
        <name val="Segoe UI"/>
        <scheme val="none"/>
      </font>
    </dxf>
    <dxf>
      <font>
        <strike val="0"/>
        <outline val="0"/>
        <shadow val="0"/>
        <u val="none"/>
        <vertAlign val="baseline"/>
        <sz val="11"/>
        <color theme="1"/>
        <name val="Segoe UI"/>
        <scheme val="none"/>
      </font>
    </dxf>
    <dxf>
      <font>
        <strike val="0"/>
        <outline val="0"/>
        <shadow val="0"/>
        <u val="none"/>
        <vertAlign val="baseline"/>
        <sz val="11"/>
        <color theme="1"/>
        <name val="Segoe UI"/>
        <scheme val="none"/>
      </font>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4" formatCode="#,##0.00"/>
    </dxf>
    <dxf>
      <numFmt numFmtId="171" formatCode="d/m/yy"/>
    </dxf>
    <dxf>
      <numFmt numFmtId="170" formatCode="#,##0.0"/>
    </dxf>
    <dxf>
      <border outline="0">
        <top style="thin">
          <color indexed="64"/>
        </top>
      </border>
    </dxf>
    <dxf>
      <numFmt numFmtId="171" formatCode="d/m/yy"/>
    </dxf>
    <dxf>
      <numFmt numFmtId="171" formatCode="d/m/yy"/>
    </dxf>
    <dxf>
      <font>
        <b/>
      </font>
    </dxf>
    <dxf>
      <font>
        <b/>
      </font>
    </dxf>
    <dxf>
      <font>
        <b/>
      </font>
    </dxf>
    <dxf>
      <font>
        <b/>
      </font>
    </dxf>
    <dxf>
      <font>
        <b/>
      </font>
    </dxf>
    <dxf>
      <font>
        <b/>
      </font>
    </dxf>
    <dxf>
      <numFmt numFmtId="171" formatCode="d/m/yy"/>
    </dxf>
    <dxf>
      <numFmt numFmtId="171" formatCode="d/m/yy"/>
    </dxf>
    <dxf>
      <font>
        <b/>
      </font>
    </dxf>
    <dxf>
      <font>
        <b/>
      </font>
    </dxf>
    <dxf>
      <font>
        <b/>
      </font>
    </dxf>
    <dxf>
      <font>
        <b/>
      </font>
    </dxf>
    <dxf>
      <font>
        <b/>
      </font>
    </dxf>
    <dxf>
      <font>
        <b/>
      </font>
    </dxf>
    <dxf>
      <numFmt numFmtId="171" formatCode="d/m/yy"/>
    </dxf>
    <dxf>
      <numFmt numFmtId="171" formatCode="d/m/yy"/>
    </dxf>
    <dxf>
      <font>
        <b/>
      </font>
    </dxf>
    <dxf>
      <font>
        <b/>
      </font>
    </dxf>
    <dxf>
      <font>
        <b/>
      </font>
    </dxf>
    <dxf>
      <font>
        <b/>
      </font>
    </dxf>
    <dxf>
      <font>
        <b/>
      </font>
      <alignment horizontal="left" vertical="center" textRotation="0" wrapText="1" indent="0" justifyLastLine="0" shrinkToFit="0" readingOrder="0"/>
    </dxf>
    <dxf>
      <alignment horizontal="left" vertical="center" textRotation="0" wrapText="1" indent="0" justifyLastLine="0" shrinkToFit="0" readingOrder="0"/>
    </dxf>
    <dxf>
      <font>
        <b/>
      </font>
    </dxf>
    <dxf>
      <numFmt numFmtId="3" formatCode="#,##0"/>
    </dxf>
    <dxf>
      <numFmt numFmtId="171" formatCode="d/m/yy"/>
    </dxf>
    <dxf>
      <numFmt numFmtId="171" formatCode="d/m/yy"/>
    </dxf>
    <dxf>
      <numFmt numFmtId="171" formatCode="d/m/yy"/>
    </dxf>
    <dxf>
      <numFmt numFmtId="171" formatCode="d/m/yy"/>
    </dxf>
    <dxf>
      <numFmt numFmtId="171" formatCode="d/m/yy"/>
    </dxf>
    <dxf>
      <numFmt numFmtId="171" formatCode="d/m/yy"/>
    </dxf>
    <dxf>
      <font>
        <b val="0"/>
        <i val="0"/>
        <strike val="0"/>
        <condense val="0"/>
        <extend val="0"/>
        <outline val="0"/>
        <shadow val="0"/>
        <u val="none"/>
        <vertAlign val="baseline"/>
        <sz val="11"/>
        <color theme="1"/>
        <name val="Segoe UI"/>
        <scheme val="none"/>
      </font>
      <numFmt numFmtId="169" formatCode="_(* #,##0_);_(* \(#,##0\);_(* &quot;-&quot;??_);_(@_)"/>
    </dxf>
    <dxf>
      <fill>
        <patternFill patternType="none">
          <fgColor indexed="64"/>
          <bgColor auto="1"/>
        </patternFill>
      </fill>
    </dxf>
    <dxf>
      <font>
        <b val="0"/>
        <i val="0"/>
        <strike val="0"/>
        <condense val="0"/>
        <extend val="0"/>
        <outline val="0"/>
        <shadow val="0"/>
        <u val="none"/>
        <vertAlign val="baseline"/>
        <sz val="11"/>
        <color theme="1"/>
        <name val="Segoe UI"/>
        <scheme val="none"/>
      </font>
      <numFmt numFmtId="169" formatCode="_(* #,##0_);_(* \(#,##0\);_(* &quot;-&quot;??_);_(@_)"/>
    </dxf>
    <dxf>
      <fill>
        <patternFill patternType="none">
          <fgColor indexed="64"/>
          <bgColor auto="1"/>
        </patternFill>
      </fill>
    </dxf>
    <dxf>
      <font>
        <b val="0"/>
        <i val="0"/>
        <strike val="0"/>
        <condense val="0"/>
        <extend val="0"/>
        <outline val="0"/>
        <shadow val="0"/>
        <u val="none"/>
        <vertAlign val="baseline"/>
        <sz val="11"/>
        <color theme="1"/>
        <name val="Segoe UI"/>
        <scheme val="none"/>
      </font>
      <numFmt numFmtId="169" formatCode="_(* #,##0_);_(* \(#,##0\);_(* &quot;-&quot;??_);_(@_)"/>
    </dxf>
    <dxf>
      <fill>
        <patternFill patternType="none">
          <fgColor indexed="64"/>
          <bgColor auto="1"/>
        </patternFill>
      </fill>
    </dxf>
    <dxf>
      <font>
        <b val="0"/>
        <i/>
        <strike val="0"/>
        <condense val="0"/>
        <extend val="0"/>
        <outline val="0"/>
        <shadow val="0"/>
        <u val="none"/>
        <vertAlign val="baseline"/>
        <sz val="11"/>
        <color theme="1"/>
        <name val="Segoe UI"/>
        <scheme val="none"/>
      </font>
      <numFmt numFmtId="169" formatCode="_(* #,##0_);_(* \(#,##0\);_(* &quot;-&quot;??_);_(@_)"/>
    </dxf>
    <dxf>
      <fill>
        <patternFill patternType="none">
          <fgColor indexed="64"/>
          <bgColor auto="1"/>
        </patternFill>
      </fill>
    </dxf>
    <dxf>
      <font>
        <strike val="0"/>
        <outline val="0"/>
        <shadow val="0"/>
        <u val="none"/>
        <vertAlign val="baseline"/>
        <sz val="11"/>
        <name val="Segoe UI"/>
        <scheme val="none"/>
      </font>
      <numFmt numFmtId="169" formatCode="_(* #,##0_);_(* \(#,##0\);_(* &quot;-&quot;??_);_(@_)"/>
    </dxf>
    <dxf>
      <fill>
        <patternFill patternType="none">
          <fgColor indexed="64"/>
          <bgColor auto="1"/>
        </patternFill>
      </fill>
    </dxf>
    <dxf>
      <fill>
        <patternFill patternType="none">
          <fgColor indexed="64"/>
          <bgColor auto="1"/>
        </patternFill>
      </fill>
    </dxf>
    <dxf>
      <numFmt numFmtId="4" formatCode="#,##0.0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169" formatCode="_(* #,##0_);_(* \(#,##0\);_(* &quot;-&quot;??_);_(@_)"/>
      <fill>
        <patternFill patternType="none">
          <fgColor indexed="64"/>
          <bgColor auto="1"/>
        </patternFill>
      </fill>
    </dxf>
    <dxf>
      <font>
        <b val="0"/>
        <strike val="0"/>
        <outline val="0"/>
        <shadow val="0"/>
        <u val="none"/>
        <sz val="11"/>
        <name val="Segoe UI"/>
        <scheme val="none"/>
      </font>
      <numFmt numFmtId="169" formatCode="_(* #,##0_);_(* \(#,##0\);_(* &quot;-&quot;??_);_(@_)"/>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strike val="0"/>
        <outline val="0"/>
        <shadow val="0"/>
        <u val="none"/>
        <sz val="11"/>
        <name val="Segoe UI"/>
        <scheme val="none"/>
      </font>
      <fill>
        <patternFill patternType="none">
          <fgColor indexed="64"/>
          <bgColor auto="1"/>
        </patternFill>
      </fill>
    </dxf>
    <dxf>
      <font>
        <b val="0"/>
        <i val="0"/>
        <strike val="0"/>
        <condense val="0"/>
        <extend val="0"/>
        <outline val="0"/>
        <shadow val="0"/>
        <u val="none"/>
        <vertAlign val="baseline"/>
        <sz val="11"/>
        <color theme="1"/>
        <name val="Segoe UI"/>
        <family val="2"/>
        <scheme val="none"/>
      </font>
      <fill>
        <patternFill patternType="none">
          <fgColor indexed="64"/>
          <bgColor auto="1"/>
        </patternFill>
      </fill>
    </dxf>
    <dxf>
      <font>
        <b val="0"/>
        <strike val="0"/>
        <outline val="0"/>
        <shadow val="0"/>
        <u val="none"/>
        <sz val="11"/>
        <name val="Segoe UI"/>
        <scheme val="none"/>
      </font>
      <fill>
        <patternFill patternType="none">
          <fgColor indexed="64"/>
          <bgColor auto="1"/>
        </patternFill>
      </fill>
    </dxf>
    <dxf>
      <font>
        <b val="0"/>
        <strike val="0"/>
        <outline val="0"/>
        <shadow val="0"/>
        <u val="none"/>
        <sz val="11"/>
        <name val="Segoe UI"/>
        <scheme val="none"/>
      </font>
      <fill>
        <patternFill patternType="none">
          <fgColor indexed="64"/>
          <bgColor auto="1"/>
        </patternFill>
      </fill>
    </dxf>
    <dxf>
      <font>
        <b val="0"/>
        <strike val="0"/>
        <outline val="0"/>
        <shadow val="0"/>
        <u val="none"/>
        <sz val="11"/>
        <name val="Segoe UI"/>
        <scheme val="none"/>
      </font>
      <fill>
        <patternFill patternType="none">
          <fgColor indexed="64"/>
          <bgColor auto="1"/>
        </patternFill>
      </fill>
    </dxf>
    <dxf>
      <font>
        <b val="0"/>
        <strike val="0"/>
        <outline val="0"/>
        <shadow val="0"/>
        <u val="none"/>
        <sz val="11"/>
        <name val="Segoe UI"/>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al="none"/>
        <sz val="11"/>
        <name val="Segoe UI"/>
        <scheme val="none"/>
      </font>
      <numFmt numFmtId="4" formatCode="#,##0.00"/>
      <fill>
        <patternFill patternType="none">
          <fgColor indexed="64"/>
          <bgColor auto="1"/>
        </patternFill>
      </fill>
    </dxf>
    <dxf>
      <font>
        <strike val="0"/>
        <outline val="0"/>
        <shadow val="0"/>
        <u val="none"/>
        <sz val="11"/>
        <name val="Segoe UI"/>
        <scheme val="none"/>
      </font>
      <numFmt numFmtId="4" formatCode="#,##0.00"/>
      <fill>
        <patternFill patternType="none">
          <fgColor indexed="64"/>
          <bgColor auto="1"/>
        </patternFill>
      </fill>
    </dxf>
    <dxf>
      <font>
        <strike val="0"/>
        <outline val="0"/>
        <shadow val="0"/>
        <u val="none"/>
        <sz val="11"/>
        <name val="Segoe UI"/>
        <scheme val="none"/>
      </font>
      <fill>
        <patternFill patternType="none">
          <fgColor indexed="64"/>
          <bgColor auto="1"/>
        </patternFill>
      </fill>
    </dxf>
    <dxf>
      <font>
        <strike val="0"/>
        <outline val="0"/>
        <shadow val="0"/>
        <u val="none"/>
        <sz val="11"/>
        <name val="Segoe UI"/>
        <scheme val="none"/>
      </font>
      <fill>
        <patternFill patternType="none">
          <fgColor indexed="64"/>
          <bgColor auto="1"/>
        </patternFill>
      </fill>
    </dxf>
    <dxf>
      <font>
        <strike val="0"/>
        <outline val="0"/>
        <shadow val="0"/>
        <u val="none"/>
        <sz val="11"/>
        <name val="Segoe UI"/>
        <scheme val="none"/>
      </font>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4" formatCode="#,##0.0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3" formatCode="#,##0"/>
      <fill>
        <patternFill patternType="none">
          <fgColor indexed="64"/>
          <bgColor auto="1"/>
        </patternFill>
      </fill>
      <alignment horizontal="general" vertical="center" textRotation="0" wrapText="1" indent="0" justifyLastLine="0" shrinkToFit="0" readingOrder="0"/>
      <protection locked="1" hidden="0"/>
    </dxf>
    <dxf>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3" formatCode="#,##0"/>
      <fill>
        <patternFill patternType="none">
          <fgColor indexed="64"/>
          <bgColor auto="1"/>
        </patternFill>
      </fill>
      <alignment horizontal="general" vertical="center" textRotation="0" wrapText="1" indent="0" justifyLastLine="0" shrinkToFit="0" readingOrder="0"/>
      <protection locked="1" hidden="0"/>
    </dxf>
    <dxf>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3" formatCode="#,##0"/>
      <fill>
        <patternFill patternType="none">
          <fgColor indexed="64"/>
          <bgColor auto="1"/>
        </patternFill>
      </fill>
      <alignment horizontal="general" vertical="center" textRotation="0" wrapText="1" indent="0" justifyLastLine="0" shrinkToFit="0" readingOrder="0"/>
      <protection locked="1" hidden="0"/>
    </dxf>
    <dxf>
      <fill>
        <patternFill patternType="none">
          <fgColor indexed="64"/>
          <bgColor auto="1"/>
        </patternFill>
      </fill>
    </dxf>
    <dxf>
      <font>
        <b val="0"/>
        <i val="0"/>
        <strike val="0"/>
        <condense val="0"/>
        <extend val="0"/>
        <outline val="0"/>
        <shadow val="0"/>
        <u val="none"/>
        <vertAlign val="baseline"/>
        <sz val="11"/>
        <color theme="1"/>
        <name val="Segoe UI"/>
        <family val="2"/>
        <scheme val="none"/>
      </font>
      <numFmt numFmtId="3" formatCode="#,##0"/>
      <fill>
        <patternFill patternType="none">
          <fgColor indexed="64"/>
          <bgColor auto="1"/>
        </patternFill>
      </fill>
      <alignment horizontal="general" vertical="center" textRotation="0" wrapText="1" indent="0" justifyLastLine="0" shrinkToFit="0" readingOrder="0"/>
      <protection locked="1"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dxf>
    <dxf>
      <font>
        <b/>
      </font>
    </dxf>
    <dxf>
      <font>
        <b/>
      </font>
    </dxf>
    <dxf>
      <font>
        <b/>
      </font>
    </dxf>
    <dxf>
      <numFmt numFmtId="4" formatCode="#,##0.00"/>
    </dxf>
    <dxf>
      <numFmt numFmtId="4" formatCode="#,##0.00"/>
    </dxf>
    <dxf>
      <numFmt numFmtId="4" formatCode="#,##0.00"/>
    </dxf>
    <dxf>
      <fill>
        <patternFill patternType="none">
          <bgColor auto="1"/>
        </patternFill>
      </fill>
    </dxf>
    <dxf>
      <fill>
        <patternFill>
          <bgColor theme="0" tint="-4.9989318521683403E-2"/>
        </patternFill>
      </fill>
    </dxf>
    <dxf>
      <border>
        <left style="thin">
          <color rgb="FFA7A9AC"/>
        </left>
        <right style="thin">
          <color rgb="FFA7A9AC"/>
        </right>
        <top style="thin">
          <color rgb="FFA7A9AC"/>
        </top>
        <bottom style="thin">
          <color rgb="FFA7A9AC"/>
        </bottom>
        <vertical/>
        <horizontal style="thin">
          <color rgb="FFA7A9AC"/>
        </horizontal>
      </border>
    </dxf>
  </dxfs>
  <tableStyles count="1" defaultTableStyle="TableStyleMedium2" defaultPivotStyle="PivotStyleLight16">
    <tableStyle name="Informe EMA" pivot="0" count="3" xr9:uid="{D0E30B33-6C4A-49D8-B970-9CCB7A52AF3E}">
      <tableStyleElement type="wholeTable" dxfId="134"/>
      <tableStyleElement type="headerRow" dxfId="133"/>
      <tableStyleElement type="firstRowStripe" dxfId="132"/>
    </tableStyle>
  </tableStyles>
  <colors>
    <mruColors>
      <color rgb="FF00CCFF"/>
      <color rgb="FF00FF00"/>
      <color rgb="FF33CC33"/>
      <color rgb="FF003300"/>
      <color rgb="FF0066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1"/>
    <c:plotArea>
      <c:layout>
        <c:manualLayout>
          <c:layoutTarget val="inner"/>
          <c:xMode val="edge"/>
          <c:yMode val="edge"/>
          <c:x val="0.27454553345542787"/>
          <c:y val="0.17008158462950751"/>
          <c:w val="0.52311485283345804"/>
          <c:h val="0.6607654215636839"/>
        </c:manualLayout>
      </c:layout>
      <c:pieChart>
        <c:varyColors val="1"/>
        <c:ser>
          <c:idx val="0"/>
          <c:order val="0"/>
          <c:tx>
            <c:strRef>
              <c:f>'Figura 1.10.2'!$B$3</c:f>
              <c:strCache>
                <c:ptCount val="1"/>
                <c:pt idx="0">
                  <c:v>Porcentaje (%)</c:v>
                </c:pt>
              </c:strCache>
            </c:strRef>
          </c:tx>
          <c:explosion val="3"/>
          <c:dLbls>
            <c:dLbl>
              <c:idx val="0"/>
              <c:layout>
                <c:manualLayout>
                  <c:x val="4.4139836422443714E-2"/>
                  <c:y val="-1.250052332415511E-2"/>
                </c:manualLayout>
              </c:layout>
              <c:tx>
                <c:rich>
                  <a:bodyPr/>
                  <a:lstStyle/>
                  <a:p>
                    <a:pPr>
                      <a:defRPr/>
                    </a:pPr>
                    <a:r>
                      <a:rPr lang="en-US"/>
                      <a:t>Arbolado denso 51,95%</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029-4D2B-B2DE-58436919D907}"/>
                </c:ext>
              </c:extLst>
            </c:dLbl>
            <c:dLbl>
              <c:idx val="1"/>
              <c:layout>
                <c:manualLayout>
                  <c:x val="0.22621166002162615"/>
                  <c:y val="0.11706274505692334"/>
                </c:manualLayout>
              </c:layout>
              <c:tx>
                <c:rich>
                  <a:bodyPr/>
                  <a:lstStyle/>
                  <a:p>
                    <a:pPr>
                      <a:defRPr/>
                    </a:pPr>
                    <a:r>
                      <a:rPr lang="en-US"/>
                      <a:t>Arbolado ralo 7,23%</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029-4D2B-B2DE-58436919D907}"/>
                </c:ext>
              </c:extLst>
            </c:dLbl>
            <c:dLbl>
              <c:idx val="2"/>
              <c:layout>
                <c:manualLayout>
                  <c:x val="1.5156493551957147E-2"/>
                  <c:y val="4.5481814773153238E-2"/>
                </c:manualLayout>
              </c:layout>
              <c:tx>
                <c:rich>
                  <a:bodyPr/>
                  <a:lstStyle/>
                  <a:p>
                    <a:pPr>
                      <a:defRPr/>
                    </a:pPr>
                    <a:r>
                      <a:rPr lang="en-US"/>
                      <a:t>Arbolado temporalmente sin cubierta arbórea 0,71%</a:t>
                    </a:r>
                  </a:p>
                </c:rich>
              </c:tx>
              <c:spPr/>
              <c:dLblPos val="bestFit"/>
              <c:showLegendKey val="0"/>
              <c:showVal val="0"/>
              <c:showCatName val="0"/>
              <c:showSerName val="0"/>
              <c:showPercent val="0"/>
              <c:showBubbleSize val="0"/>
              <c:extLst>
                <c:ext xmlns:c15="http://schemas.microsoft.com/office/drawing/2012/chart" uri="{CE6537A1-D6FC-4f65-9D91-7224C49458BB}">
                  <c15:layout>
                    <c:manualLayout>
                      <c:w val="0.28848875825069842"/>
                      <c:h val="0.17018062397372744"/>
                    </c:manualLayout>
                  </c15:layout>
                  <c15:showDataLabelsRange val="0"/>
                </c:ext>
                <c:ext xmlns:c16="http://schemas.microsoft.com/office/drawing/2014/chart" uri="{C3380CC4-5D6E-409C-BE32-E72D297353CC}">
                  <c16:uniqueId val="{00000002-D029-4D2B-B2DE-58436919D907}"/>
                </c:ext>
              </c:extLst>
            </c:dLbl>
            <c:dLbl>
              <c:idx val="3"/>
              <c:layout>
                <c:manualLayout>
                  <c:x val="-0.16567787259009592"/>
                  <c:y val="-8.346611845933051E-2"/>
                </c:manualLayout>
              </c:layout>
              <c:tx>
                <c:rich>
                  <a:bodyPr/>
                  <a:lstStyle/>
                  <a:p>
                    <a:pPr>
                      <a:defRPr/>
                    </a:pPr>
                    <a:r>
                      <a:rPr lang="en-US"/>
                      <a:t>Desarbolado con arbolado disperso 0,77%</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029-4D2B-B2DE-58436919D907}"/>
                </c:ext>
              </c:extLst>
            </c:dLbl>
            <c:dLbl>
              <c:idx val="4"/>
              <c:layout>
                <c:manualLayout>
                  <c:x val="-3.4286027313736415E-2"/>
                  <c:y val="-8.1531649034668224E-2"/>
                </c:manualLayout>
              </c:layout>
              <c:tx>
                <c:rich>
                  <a:bodyPr/>
                  <a:lstStyle/>
                  <a:p>
                    <a:pPr>
                      <a:defRPr/>
                    </a:pPr>
                    <a:r>
                      <a:rPr lang="en-US"/>
                      <a:t>Superficie arbustiva y/o de matorral 32,69%</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029-4D2B-B2DE-58436919D907}"/>
                </c:ext>
              </c:extLst>
            </c:dLbl>
            <c:dLbl>
              <c:idx val="5"/>
              <c:layout>
                <c:manualLayout>
                  <c:x val="-6.5898985857257883E-2"/>
                  <c:y val="1.5597224830126166E-2"/>
                </c:manualLayout>
              </c:layout>
              <c:tx>
                <c:rich>
                  <a:bodyPr/>
                  <a:lstStyle/>
                  <a:p>
                    <a:pPr>
                      <a:defRPr/>
                    </a:pPr>
                    <a:r>
                      <a:rPr lang="en-US"/>
                      <a:t>Superficie de herbazal-pastizal 3,94%</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029-4D2B-B2DE-58436919D907}"/>
                </c:ext>
              </c:extLst>
            </c:dLbl>
            <c:dLbl>
              <c:idx val="6"/>
              <c:layout>
                <c:manualLayout>
                  <c:x val="3.8989953841976649E-2"/>
                  <c:y val="-0.13060904443312021"/>
                </c:manualLayout>
              </c:layout>
              <c:tx>
                <c:rich>
                  <a:bodyPr/>
                  <a:lstStyle/>
                  <a:p>
                    <a:pPr>
                      <a:defRPr/>
                    </a:pPr>
                    <a:r>
                      <a:rPr lang="en-US"/>
                      <a:t>Humedales 0,23%</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029-4D2B-B2DE-58436919D907}"/>
                </c:ext>
              </c:extLst>
            </c:dLbl>
            <c:dLbl>
              <c:idx val="7"/>
              <c:layout>
                <c:manualLayout>
                  <c:x val="0.24167312116838388"/>
                  <c:y val="-3.3051140006246614E-2"/>
                </c:manualLayout>
              </c:layout>
              <c:tx>
                <c:rich>
                  <a:bodyPr/>
                  <a:lstStyle/>
                  <a:p>
                    <a:pPr>
                      <a:defRPr/>
                    </a:pPr>
                    <a:r>
                      <a:rPr lang="en-US"/>
                      <a:t>Espacios abiertos con poca o sin vegetación 2,50%</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029-4D2B-B2DE-58436919D907}"/>
                </c:ext>
              </c:extLst>
            </c:dLbl>
            <c:spPr>
              <a:noFill/>
              <a:ln w="25400">
                <a:noFill/>
              </a:ln>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'Figura 1.10.2'!$A$4:$A$11</c:f>
              <c:strCache>
                <c:ptCount val="8"/>
                <c:pt idx="0">
                  <c:v>Arbolado denso</c:v>
                </c:pt>
                <c:pt idx="1">
                  <c:v>Arbolado ralo</c:v>
                </c:pt>
                <c:pt idx="2">
                  <c:v>Arbolado temporalmente sin cubierta arbórea</c:v>
                </c:pt>
                <c:pt idx="3">
                  <c:v>Desarbolado con arbolado disperso</c:v>
                </c:pt>
                <c:pt idx="4">
                  <c:v>Superficie arbustiva y/o de matorral</c:v>
                </c:pt>
                <c:pt idx="5">
                  <c:v>Superficie de herbazal-pastizal</c:v>
                </c:pt>
                <c:pt idx="6">
                  <c:v>Humedales</c:v>
                </c:pt>
                <c:pt idx="7">
                  <c:v>Espacios abiertos con poca o sin vegetación</c:v>
                </c:pt>
              </c:strCache>
            </c:strRef>
          </c:cat>
          <c:val>
            <c:numRef>
              <c:f>'Figura 1.10.2'!$B$4:$B$11</c:f>
              <c:numCache>
                <c:formatCode>#,##0</c:formatCode>
                <c:ptCount val="8"/>
                <c:pt idx="0">
                  <c:v>51.945697827428525</c:v>
                </c:pt>
                <c:pt idx="1">
                  <c:v>7.2265929534448183</c:v>
                </c:pt>
                <c:pt idx="2">
                  <c:v>0.70635648421403019</c:v>
                </c:pt>
                <c:pt idx="3">
                  <c:v>0.76764623204432025</c:v>
                </c:pt>
                <c:pt idx="4">
                  <c:v>32.688391269504969</c:v>
                </c:pt>
                <c:pt idx="5">
                  <c:v>3.9412982813752286</c:v>
                </c:pt>
                <c:pt idx="6">
                  <c:v>0.22665756158412401</c:v>
                </c:pt>
                <c:pt idx="7">
                  <c:v>2.4973593904039992</c:v>
                </c:pt>
              </c:numCache>
            </c:numRef>
          </c:val>
          <c:extLst>
            <c:ext xmlns:c16="http://schemas.microsoft.com/office/drawing/2014/chart" uri="{C3380CC4-5D6E-409C-BE32-E72D297353CC}">
              <c16:uniqueId val="{00000008-D029-4D2B-B2DE-58436919D90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printSettings>
    <c:headerFooter alignWithMargins="0"/>
    <c:pageMargins b="1" l="0.75000000000000044" r="0.75000000000000044"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v>Unidades</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FBF3-42F9-BA76-50DADD7025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BF3-42F9-BA76-50DADD7025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FBF3-42F9-BA76-50DADD70252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FBF3-42F9-BA76-50DADD70252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6-FBF3-42F9-BA76-50DADD70252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7-FBF3-42F9-BA76-50DADD70252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8-FBF3-42F9-BA76-50DADD70252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9-FBF3-42F9-BA76-50DADD70252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A-FBF3-42F9-BA76-50DADD70252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FBF3-42F9-BA76-50DADD70252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C-FBF3-42F9-BA76-50DADD70252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D-FBF3-42F9-BA76-50DADD70252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E-FBF3-42F9-BA76-50DADD70252F}"/>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F-FBF3-42F9-BA76-50DADD70252F}"/>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0-FBF3-42F9-BA76-50DADD70252F}"/>
              </c:ext>
            </c:extLst>
          </c:dPt>
          <c:dLbls>
            <c:dLbl>
              <c:idx val="0"/>
              <c:layout>
                <c:manualLayout>
                  <c:x val="-0.21175611537057321"/>
                  <c:y val="-0.1012292118582791"/>
                </c:manualLayout>
              </c:layout>
              <c:tx>
                <c:rich>
                  <a:bodyPr/>
                  <a:lstStyle/>
                  <a:p>
                    <a:fld id="{47DBAA78-A666-4C8A-95B9-87A85CEDDE0E}" type="CELLRANGE">
                      <a:rPr lang="en-US" baseline="0"/>
                      <a:pPr/>
                      <a:t>[CELLRANGE]</a:t>
                    </a:fld>
                    <a:r>
                      <a:rPr lang="en-US" baseline="0"/>
                      <a:t>; </a:t>
                    </a:r>
                    <a:fld id="{ECE7F775-D2E1-421E-94CB-AEE63474FF49}" type="CATEGORYNAME">
                      <a:rPr lang="en-US" baseline="0"/>
                      <a:pPr/>
                      <a:t>[NOMBRE DE CATEGORÍA]</a:t>
                    </a:fld>
                    <a:r>
                      <a:rPr lang="en-US" baseline="0"/>
                      <a:t>; </a:t>
                    </a:r>
                    <a:fld id="{9F7AFD9D-BA13-4DAB-99B6-933A3E47ABFE}"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BF3-42F9-BA76-50DADD70252F}"/>
                </c:ext>
              </c:extLst>
            </c:dLbl>
            <c:dLbl>
              <c:idx val="1"/>
              <c:layout>
                <c:manualLayout>
                  <c:x val="0.11683096020445419"/>
                  <c:y val="-0.16871535309713187"/>
                </c:manualLayout>
              </c:layout>
              <c:tx>
                <c:rich>
                  <a:bodyPr/>
                  <a:lstStyle/>
                  <a:p>
                    <a:fld id="{E81EEB03-FE03-469E-B552-1156139858F6}" type="CELLRANGE">
                      <a:rPr lang="en-US" baseline="0"/>
                      <a:pPr/>
                      <a:t>[CELLRANGE]</a:t>
                    </a:fld>
                    <a:r>
                      <a:rPr lang="en-US" baseline="0"/>
                      <a:t>; </a:t>
                    </a:r>
                    <a:fld id="{48C7FAD4-C3F2-4242-9565-6D2F86459FC3}" type="CATEGORYNAME">
                      <a:rPr lang="en-US" baseline="0"/>
                      <a:pPr/>
                      <a:t>[NOMBRE DE CATEGORÍA]</a:t>
                    </a:fld>
                    <a:r>
                      <a:rPr lang="en-US" baseline="0"/>
                      <a:t>; </a:t>
                    </a:r>
                    <a:fld id="{D38A1AF7-4BB1-4F77-A3CA-73DAD91006F9}"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BF3-42F9-BA76-50DADD70252F}"/>
                </c:ext>
              </c:extLst>
            </c:dLbl>
            <c:dLbl>
              <c:idx val="2"/>
              <c:layout>
                <c:manualLayout>
                  <c:x val="4.0160642570281055E-2"/>
                  <c:y val="-0.15184381778741865"/>
                </c:manualLayout>
              </c:layout>
              <c:tx>
                <c:rich>
                  <a:bodyPr/>
                  <a:lstStyle/>
                  <a:p>
                    <a:fld id="{BB6ACA31-E2CA-47D6-9DA3-387DB0DD4A68}" type="CELLRANGE">
                      <a:rPr lang="en-US" baseline="0"/>
                      <a:pPr/>
                      <a:t>[CELLRANGE]</a:t>
                    </a:fld>
                    <a:r>
                      <a:rPr lang="en-US" baseline="0"/>
                      <a:t>; </a:t>
                    </a:r>
                    <a:fld id="{1E348CCD-0D96-4567-90F3-07CBC67AA734}" type="CATEGORYNAME">
                      <a:rPr lang="en-US" baseline="0"/>
                      <a:pPr/>
                      <a:t>[NOMBRE DE CATEGORÍA]</a:t>
                    </a:fld>
                    <a:r>
                      <a:rPr lang="en-US" baseline="0"/>
                      <a:t>; </a:t>
                    </a:r>
                    <a:fld id="{A047D35D-A257-4B65-9991-82112308E976}"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BF3-42F9-BA76-50DADD70252F}"/>
                </c:ext>
              </c:extLst>
            </c:dLbl>
            <c:dLbl>
              <c:idx val="3"/>
              <c:layout>
                <c:manualLayout>
                  <c:x val="-0.16340706897234553"/>
                  <c:y val="-0.16229022005160748"/>
                </c:manualLayout>
              </c:layout>
              <c:tx>
                <c:rich>
                  <a:bodyPr/>
                  <a:lstStyle/>
                  <a:p>
                    <a:fld id="{D96219FB-9D98-4762-81ED-2876A9A30CFD}" type="CELLRANGE">
                      <a:rPr lang="en-US" baseline="0"/>
                      <a:pPr/>
                      <a:t>[CELLRANGE]</a:t>
                    </a:fld>
                    <a:r>
                      <a:rPr lang="en-US" baseline="0"/>
                      <a:t>; </a:t>
                    </a:r>
                    <a:fld id="{7B60D6EA-D323-42FC-86F1-CA6732066001}" type="CATEGORYNAME">
                      <a:rPr lang="en-US" baseline="0"/>
                      <a:pPr/>
                      <a:t>[NOMBRE DE CATEGORÍA]</a:t>
                    </a:fld>
                    <a:r>
                      <a:rPr lang="en-US" baseline="0"/>
                      <a:t>; </a:t>
                    </a:r>
                    <a:fld id="{91355E07-D7B9-4A55-8433-714C4551F3C1}"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BF3-42F9-BA76-50DADD70252F}"/>
                </c:ext>
              </c:extLst>
            </c:dLbl>
            <c:dLbl>
              <c:idx val="4"/>
              <c:layout>
                <c:manualLayout>
                  <c:x val="0.22635998539612998"/>
                  <c:y val="-0.1566642564473367"/>
                </c:manualLayout>
              </c:layout>
              <c:tx>
                <c:rich>
                  <a:bodyPr/>
                  <a:lstStyle/>
                  <a:p>
                    <a:fld id="{BF6B9058-6655-47DA-A3F4-A259FD5E86CB}" type="CELLRANGE">
                      <a:rPr lang="en-US" baseline="0"/>
                      <a:pPr/>
                      <a:t>[CELLRANGE]</a:t>
                    </a:fld>
                    <a:r>
                      <a:rPr lang="en-US" baseline="0"/>
                      <a:t>; </a:t>
                    </a:r>
                    <a:fld id="{32814D16-A061-4F98-9A81-8599B41A19DB}" type="CATEGORYNAME">
                      <a:rPr lang="en-US" baseline="0"/>
                      <a:pPr/>
                      <a:t>[NOMBRE DE CATEGORÍA]</a:t>
                    </a:fld>
                    <a:r>
                      <a:rPr lang="en-US" baseline="0"/>
                      <a:t>; </a:t>
                    </a:r>
                    <a:fld id="{7BBCCCC7-329E-40A9-A52A-214AEB87D413}"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BF3-42F9-BA76-50DADD70252F}"/>
                </c:ext>
              </c:extLst>
            </c:dLbl>
            <c:dLbl>
              <c:idx val="5"/>
              <c:layout>
                <c:manualLayout>
                  <c:x val="0.23731288791529756"/>
                  <c:y val="-8.9178115208483968E-2"/>
                </c:manualLayout>
              </c:layout>
              <c:tx>
                <c:rich>
                  <a:bodyPr/>
                  <a:lstStyle/>
                  <a:p>
                    <a:fld id="{0FCEBCE5-89D6-4F36-85DA-4242BB9EC4CC}" type="CELLRANGE">
                      <a:rPr lang="en-US" baseline="0"/>
                      <a:pPr/>
                      <a:t>[CELLRANGE]</a:t>
                    </a:fld>
                    <a:r>
                      <a:rPr lang="en-US" baseline="0"/>
                      <a:t>; </a:t>
                    </a:r>
                    <a:fld id="{4D19F9C7-FF0B-4357-B987-E4B6D3ECB2FF}" type="CATEGORYNAME">
                      <a:rPr lang="en-US" baseline="0"/>
                      <a:pPr/>
                      <a:t>[NOMBRE DE CATEGORÍA]</a:t>
                    </a:fld>
                    <a:r>
                      <a:rPr lang="en-US" baseline="0"/>
                      <a:t>; </a:t>
                    </a:r>
                    <a:fld id="{1B79FA61-355A-4DFF-95CD-1BEA50E69EC2}"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BF3-42F9-BA76-50DADD70252F}"/>
                </c:ext>
              </c:extLst>
            </c:dLbl>
            <c:dLbl>
              <c:idx val="6"/>
              <c:layout>
                <c:manualLayout>
                  <c:x val="0.18619934282584885"/>
                  <c:y val="-4.8204386599180547E-2"/>
                </c:manualLayout>
              </c:layout>
              <c:tx>
                <c:rich>
                  <a:bodyPr/>
                  <a:lstStyle/>
                  <a:p>
                    <a:fld id="{8AD72661-4A1E-458B-9EF8-0DACBD4EE7AB}" type="CELLRANGE">
                      <a:rPr lang="en-US" baseline="0"/>
                      <a:pPr/>
                      <a:t>[CELLRANGE]</a:t>
                    </a:fld>
                    <a:r>
                      <a:rPr lang="en-US" baseline="0"/>
                      <a:t>; </a:t>
                    </a:r>
                    <a:fld id="{4C6F6877-9432-43EB-8E4B-20D582C9BEEB}" type="CATEGORYNAME">
                      <a:rPr lang="en-US" baseline="0"/>
                      <a:pPr/>
                      <a:t>[NOMBRE DE CATEGORÍA]</a:t>
                    </a:fld>
                    <a:r>
                      <a:rPr lang="en-US" baseline="0"/>
                      <a:t>; </a:t>
                    </a:r>
                    <a:fld id="{3C602AC0-A782-46DD-AD54-6FCD7D26231A}"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BF3-42F9-BA76-50DADD70252F}"/>
                </c:ext>
              </c:extLst>
            </c:dLbl>
            <c:dLbl>
              <c:idx val="7"/>
              <c:layout>
                <c:manualLayout>
                  <c:x val="0.20879526977087953"/>
                  <c:y val="2.43842965130456E-3"/>
                </c:manualLayout>
              </c:layout>
              <c:tx>
                <c:rich>
                  <a:bodyPr/>
                  <a:lstStyle/>
                  <a:p>
                    <a:fld id="{2F04D0D6-6CB8-4850-B185-A1EF8BE08826}" type="CELLRANGE">
                      <a:rPr lang="en-US" baseline="0"/>
                      <a:pPr/>
                      <a:t>[CELLRANGE]</a:t>
                    </a:fld>
                    <a:r>
                      <a:rPr lang="en-US" baseline="0"/>
                      <a:t>; </a:t>
                    </a:r>
                    <a:fld id="{54E1C633-97BF-4E5D-881D-8A2147B0013C}" type="CATEGORYNAME">
                      <a:rPr lang="en-US" baseline="0"/>
                      <a:pPr/>
                      <a:t>[NOMBRE DE CATEGORÍA]</a:t>
                    </a:fld>
                    <a:r>
                      <a:rPr lang="en-US" baseline="0"/>
                      <a:t>; </a:t>
                    </a:r>
                    <a:fld id="{02AF94B4-0EDD-4152-B1AC-E1426F7E6F58}"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BF3-42F9-BA76-50DADD70252F}"/>
                </c:ext>
              </c:extLst>
            </c:dLbl>
            <c:dLbl>
              <c:idx val="8"/>
              <c:layout>
                <c:manualLayout>
                  <c:x val="0.19401330376940132"/>
                  <c:y val="1.2192148256522799E-2"/>
                </c:manualLayout>
              </c:layout>
              <c:tx>
                <c:rich>
                  <a:bodyPr/>
                  <a:lstStyle/>
                  <a:p>
                    <a:fld id="{A8C3B962-6A70-49EE-A1B0-D57A6798E305}" type="CELLRANGE">
                      <a:rPr lang="en-US" baseline="0"/>
                      <a:pPr/>
                      <a:t>[CELLRANGE]</a:t>
                    </a:fld>
                    <a:r>
                      <a:rPr lang="en-US" baseline="0"/>
                      <a:t>; </a:t>
                    </a:r>
                    <a:fld id="{57FB6FD7-5A52-48C3-8AEE-973A1B00F9D7}" type="CATEGORYNAME">
                      <a:rPr lang="en-US" baseline="0"/>
                      <a:pPr/>
                      <a:t>[NOMBRE DE CATEGORÍA]</a:t>
                    </a:fld>
                    <a:r>
                      <a:rPr lang="en-US" baseline="0"/>
                      <a:t>; </a:t>
                    </a:r>
                    <a:fld id="{C4A15A8E-1E66-4B91-B05C-8987921B3765}"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BF3-42F9-BA76-50DADD70252F}"/>
                </c:ext>
              </c:extLst>
            </c:dLbl>
            <c:dLbl>
              <c:idx val="9"/>
              <c:layout>
                <c:manualLayout>
                  <c:x val="0.20694752402069475"/>
                  <c:y val="7.3152889539136795E-3"/>
                </c:manualLayout>
              </c:layout>
              <c:tx>
                <c:rich>
                  <a:bodyPr/>
                  <a:lstStyle/>
                  <a:p>
                    <a:fld id="{A897E255-8A24-4BE6-8F09-252AABCDA7B9}" type="CELLRANGE">
                      <a:rPr lang="en-US" baseline="0"/>
                      <a:pPr/>
                      <a:t>[CELLRANGE]</a:t>
                    </a:fld>
                    <a:r>
                      <a:rPr lang="en-US" baseline="0"/>
                      <a:t>; </a:t>
                    </a:r>
                    <a:fld id="{E37408EB-C575-4462-89A3-F567E4A397F0}" type="CATEGORYNAME">
                      <a:rPr lang="en-US" baseline="0"/>
                      <a:pPr/>
                      <a:t>[NOMBRE DE CATEGORÍA]</a:t>
                    </a:fld>
                    <a:r>
                      <a:rPr lang="en-US" baseline="0"/>
                      <a:t>; </a:t>
                    </a:r>
                    <a:fld id="{B40812DD-A86C-427A-9097-4FEFA4910D32}"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BF3-42F9-BA76-50DADD70252F}"/>
                </c:ext>
              </c:extLst>
            </c:dLbl>
            <c:dLbl>
              <c:idx val="10"/>
              <c:layout>
                <c:manualLayout>
                  <c:x val="0.18292682926829268"/>
                  <c:y val="4.8768593026090306E-3"/>
                </c:manualLayout>
              </c:layout>
              <c:tx>
                <c:rich>
                  <a:bodyPr/>
                  <a:lstStyle/>
                  <a:p>
                    <a:fld id="{CDC7D11C-C2B0-480D-967C-36AC3849D626}" type="CELLRANGE">
                      <a:rPr lang="en-US" baseline="0"/>
                      <a:pPr/>
                      <a:t>[CELLRANGE]</a:t>
                    </a:fld>
                    <a:r>
                      <a:rPr lang="en-US" baseline="0"/>
                      <a:t>; </a:t>
                    </a:r>
                    <a:fld id="{1DA30E81-2619-4E00-A67B-75C572FB63F7}" type="CATEGORYNAME">
                      <a:rPr lang="en-US" baseline="0"/>
                      <a:pPr/>
                      <a:t>[NOMBRE DE CATEGORÍA]</a:t>
                    </a:fld>
                    <a:r>
                      <a:rPr lang="en-US" baseline="0"/>
                      <a:t>; </a:t>
                    </a:r>
                    <a:fld id="{41518742-03E8-4DF3-8B9D-68F8EBCEAD1E}"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FBF3-42F9-BA76-50DADD70252F}"/>
                </c:ext>
              </c:extLst>
            </c:dLbl>
            <c:dLbl>
              <c:idx val="11"/>
              <c:layout>
                <c:manualLayout>
                  <c:x val="0.19031781226903177"/>
                  <c:y val="0.11704462326261897"/>
                </c:manualLayout>
              </c:layout>
              <c:tx>
                <c:rich>
                  <a:bodyPr/>
                  <a:lstStyle/>
                  <a:p>
                    <a:fld id="{04CF4C0A-5963-48E3-BF52-C3C3A0A84EBD}" type="CELLRANGE">
                      <a:rPr lang="en-US" baseline="0"/>
                      <a:pPr/>
                      <a:t>[CELLRANGE]</a:t>
                    </a:fld>
                    <a:r>
                      <a:rPr lang="en-US" baseline="0"/>
                      <a:t>; </a:t>
                    </a:r>
                    <a:fld id="{4BC6E783-C371-469C-B90E-574E82FD0FD8}" type="CATEGORYNAME">
                      <a:rPr lang="en-US" baseline="0"/>
                      <a:pPr/>
                      <a:t>[NOMBRE DE CATEGORÍA]</a:t>
                    </a:fld>
                    <a:r>
                      <a:rPr lang="en-US" baseline="0"/>
                      <a:t>; </a:t>
                    </a:r>
                    <a:fld id="{B0D1AC9C-4D1B-49D0-A42D-CC8BFCC715F0}"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BF3-42F9-BA76-50DADD70252F}"/>
                </c:ext>
              </c:extLst>
            </c:dLbl>
            <c:dLbl>
              <c:idx val="12"/>
              <c:layout>
                <c:manualLayout>
                  <c:x val="-0.23281596452328163"/>
                  <c:y val="9.2660326749573099E-2"/>
                </c:manualLayout>
              </c:layout>
              <c:tx>
                <c:rich>
                  <a:bodyPr/>
                  <a:lstStyle/>
                  <a:p>
                    <a:fld id="{674E0C27-3DA3-4327-8D4E-25E5D9DE167F}" type="CELLRANGE">
                      <a:rPr lang="en-US" baseline="0"/>
                      <a:pPr/>
                      <a:t>[CELLRANGE]</a:t>
                    </a:fld>
                    <a:r>
                      <a:rPr lang="en-US" baseline="0"/>
                      <a:t>; </a:t>
                    </a:r>
                    <a:fld id="{6B671311-D762-4C1F-86B5-356529DC4EE5}" type="CATEGORYNAME">
                      <a:rPr lang="en-US" baseline="0"/>
                      <a:pPr/>
                      <a:t>[NOMBRE DE CATEGORÍA]</a:t>
                    </a:fld>
                    <a:r>
                      <a:rPr lang="en-US" baseline="0"/>
                      <a:t>; </a:t>
                    </a:r>
                    <a:fld id="{A328158D-49B4-412B-8C85-4D73585F3B96}"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BF3-42F9-BA76-50DADD70252F}"/>
                </c:ext>
              </c:extLst>
            </c:dLbl>
            <c:dLbl>
              <c:idx val="13"/>
              <c:layout>
                <c:manualLayout>
                  <c:x val="-0.18847006651884701"/>
                  <c:y val="8.0468178493050477E-2"/>
                </c:manualLayout>
              </c:layout>
              <c:tx>
                <c:rich>
                  <a:bodyPr/>
                  <a:lstStyle/>
                  <a:p>
                    <a:fld id="{D7739978-92C0-444A-9EB8-985254E65F27}" type="CELLRANGE">
                      <a:rPr lang="en-US" baseline="0"/>
                      <a:pPr/>
                      <a:t>[CELLRANGE]</a:t>
                    </a:fld>
                    <a:r>
                      <a:rPr lang="en-US" baseline="0"/>
                      <a:t>; </a:t>
                    </a:r>
                    <a:fld id="{0870EB98-BBB7-41BC-BD6F-C9031CC92FEA}" type="CATEGORYNAME">
                      <a:rPr lang="en-US" baseline="0"/>
                      <a:pPr/>
                      <a:t>[NOMBRE DE CATEGORÍA]</a:t>
                    </a:fld>
                    <a:r>
                      <a:rPr lang="en-US" baseline="0"/>
                      <a:t>; </a:t>
                    </a:r>
                    <a:fld id="{63CF774A-AA0D-4867-8CE6-27E1B168D51E}"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BF3-42F9-BA76-50DADD70252F}"/>
                </c:ext>
              </c:extLst>
            </c:dLbl>
            <c:dLbl>
              <c:idx val="14"/>
              <c:layout>
                <c:manualLayout>
                  <c:x val="-0.20140428677014047"/>
                  <c:y val="-6.0960741282614021E-2"/>
                </c:manualLayout>
              </c:layout>
              <c:tx>
                <c:rich>
                  <a:bodyPr/>
                  <a:lstStyle/>
                  <a:p>
                    <a:fld id="{1561E53F-D17D-468C-8580-D3591212F58C}" type="CELLRANGE">
                      <a:rPr lang="en-US" baseline="0"/>
                      <a:pPr/>
                      <a:t>[CELLRANGE]</a:t>
                    </a:fld>
                    <a:r>
                      <a:rPr lang="en-US" baseline="0"/>
                      <a:t>; </a:t>
                    </a:r>
                    <a:fld id="{439FED4D-3A5F-4E56-953C-4569E33E3DDD}" type="CATEGORYNAME">
                      <a:rPr lang="en-US" baseline="0"/>
                      <a:pPr/>
                      <a:t>[NOMBRE DE CATEGORÍA]</a:t>
                    </a:fld>
                    <a:r>
                      <a:rPr lang="en-US" baseline="0"/>
                      <a:t>; </a:t>
                    </a:r>
                    <a:fld id="{B10A9653-43E9-4C44-ACA9-FBC1B8F2BF40}"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BF3-42F9-BA76-50DADD7025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'Figura 1.10.14'!$A$4:$A$18</c:f>
              <c:strCache>
                <c:ptCount val="15"/>
                <c:pt idx="0">
                  <c:v>Otras coniferas</c:v>
                </c:pt>
                <c:pt idx="1">
                  <c:v>Abies alba</c:v>
                </c:pt>
                <c:pt idx="2">
                  <c:v>Juniperus phoenicea</c:v>
                </c:pt>
                <c:pt idx="3">
                  <c:v>Juniperus oxicedrus</c:v>
                </c:pt>
                <c:pt idx="4">
                  <c:v>Salicáceas </c:v>
                </c:pt>
                <c:pt idx="5">
                  <c:v>Otras frondosas</c:v>
                </c:pt>
                <c:pt idx="6">
                  <c:v>Fagus sylvatica</c:v>
                </c:pt>
                <c:pt idx="7">
                  <c:v>Pinus uncinata</c:v>
                </c:pt>
                <c:pt idx="8">
                  <c:v>Juniperus thurifera</c:v>
                </c:pt>
                <c:pt idx="9">
                  <c:v>Pinus pinaster</c:v>
                </c:pt>
                <c:pt idx="10">
                  <c:v>Quecus faginea</c:v>
                </c:pt>
                <c:pt idx="11">
                  <c:v>Quercus ilex</c:v>
                </c:pt>
                <c:pt idx="12">
                  <c:v>Pinus nigra</c:v>
                </c:pt>
                <c:pt idx="13">
                  <c:v>Pinus halepensis</c:v>
                </c:pt>
                <c:pt idx="14">
                  <c:v>Pinus sylvestris</c:v>
                </c:pt>
              </c:strCache>
            </c:strRef>
          </c:cat>
          <c:val>
            <c:numRef>
              <c:f>'Figura 1.10.14'!$B$4:$B$18</c:f>
              <c:numCache>
                <c:formatCode>#,##0</c:formatCode>
                <c:ptCount val="15"/>
                <c:pt idx="0">
                  <c:v>47</c:v>
                </c:pt>
                <c:pt idx="1">
                  <c:v>83</c:v>
                </c:pt>
                <c:pt idx="2">
                  <c:v>85</c:v>
                </c:pt>
                <c:pt idx="3">
                  <c:v>122</c:v>
                </c:pt>
                <c:pt idx="4">
                  <c:v>165</c:v>
                </c:pt>
                <c:pt idx="5">
                  <c:v>173</c:v>
                </c:pt>
                <c:pt idx="6">
                  <c:v>177</c:v>
                </c:pt>
                <c:pt idx="7">
                  <c:v>185</c:v>
                </c:pt>
                <c:pt idx="8">
                  <c:v>191</c:v>
                </c:pt>
                <c:pt idx="9">
                  <c:v>257</c:v>
                </c:pt>
                <c:pt idx="10">
                  <c:v>616</c:v>
                </c:pt>
                <c:pt idx="11">
                  <c:v>1145</c:v>
                </c:pt>
                <c:pt idx="12">
                  <c:v>1167</c:v>
                </c:pt>
                <c:pt idx="13">
                  <c:v>1180</c:v>
                </c:pt>
                <c:pt idx="14">
                  <c:v>1728</c:v>
                </c:pt>
              </c:numCache>
            </c:numRef>
          </c:val>
          <c:extLst>
            <c:ext xmlns:c15="http://schemas.microsoft.com/office/drawing/2012/chart" uri="{02D57815-91ED-43cb-92C2-25804820EDAC}">
              <c15:datalabelsRange>
                <c15:f>'Figura 1.10.14'!$C$4:$C$18</c15:f>
                <c15:dlblRangeCache>
                  <c:ptCount val="15"/>
                  <c:pt idx="0">
                    <c:v>1</c:v>
                  </c:pt>
                  <c:pt idx="1">
                    <c:v>1</c:v>
                  </c:pt>
                  <c:pt idx="2">
                    <c:v>1</c:v>
                  </c:pt>
                  <c:pt idx="3">
                    <c:v>2</c:v>
                  </c:pt>
                  <c:pt idx="4">
                    <c:v>2</c:v>
                  </c:pt>
                  <c:pt idx="5">
                    <c:v>2</c:v>
                  </c:pt>
                  <c:pt idx="6">
                    <c:v>2</c:v>
                  </c:pt>
                  <c:pt idx="7">
                    <c:v>3</c:v>
                  </c:pt>
                  <c:pt idx="8">
                    <c:v>3</c:v>
                  </c:pt>
                  <c:pt idx="9">
                    <c:v>4</c:v>
                  </c:pt>
                  <c:pt idx="10">
                    <c:v>8</c:v>
                  </c:pt>
                  <c:pt idx="11">
                    <c:v>16</c:v>
                  </c:pt>
                  <c:pt idx="12">
                    <c:v>16</c:v>
                  </c:pt>
                  <c:pt idx="13">
                    <c:v>16</c:v>
                  </c:pt>
                  <c:pt idx="14">
                    <c:v>24</c:v>
                  </c:pt>
                </c15:dlblRangeCache>
              </c15:datalabelsRange>
            </c:ext>
            <c:ext xmlns:c16="http://schemas.microsoft.com/office/drawing/2014/chart" uri="{C3380CC4-5D6E-409C-BE32-E72D297353CC}">
              <c16:uniqueId val="{00000000-FBF3-42F9-BA76-50DADD70252F}"/>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82249481512562"/>
          <c:y val="3.7247474747474744E-2"/>
          <c:w val="0.79307445020663003"/>
          <c:h val="0.75311301996341362"/>
        </c:manualLayout>
      </c:layout>
      <c:barChart>
        <c:barDir val="col"/>
        <c:grouping val="clustered"/>
        <c:varyColors val="0"/>
        <c:ser>
          <c:idx val="0"/>
          <c:order val="1"/>
          <c:tx>
            <c:strRef>
              <c:f>'Figura  1.10.20'!$A$4</c:f>
              <c:strCache>
                <c:ptCount val="1"/>
                <c:pt idx="0">
                  <c:v>Superficie total afectada (ha)</c:v>
                </c:pt>
              </c:strCache>
            </c:strRef>
          </c:tx>
          <c:spPr>
            <a:gradFill>
              <a:gsLst>
                <a:gs pos="0">
                  <a:srgbClr val="FFCC00"/>
                </a:gs>
                <a:gs pos="100000">
                  <a:srgbClr val="FF9900"/>
                </a:gs>
              </a:gsLst>
              <a:lin ang="5400000" scaled="1"/>
            </a:gradFill>
            <a:ln>
              <a:solidFill>
                <a:schemeClr val="tx1"/>
              </a:solidFill>
            </a:ln>
          </c:spPr>
          <c:invertIfNegative val="0"/>
          <c:dLbls>
            <c:dLbl>
              <c:idx val="0"/>
              <c:layout>
                <c:manualLayout>
                  <c:x val="6.497725795971412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B6-499F-AC91-B51BF363CA0D}"/>
                </c:ext>
              </c:extLst>
            </c:dLbl>
            <c:dLbl>
              <c:idx val="1"/>
              <c:layout>
                <c:manualLayout>
                  <c:x val="0"/>
                  <c:y val="-1.51515151515152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B6-499F-AC91-B51BF363CA0D}"/>
                </c:ext>
              </c:extLst>
            </c:dLbl>
            <c:dLbl>
              <c:idx val="2"/>
              <c:layout>
                <c:manualLayout>
                  <c:x val="-3.8986354775827994E-3"/>
                  <c:y val="-7.57575757575757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B6-499F-AC91-B51BF363CA0D}"/>
                </c:ext>
              </c:extLst>
            </c:dLbl>
            <c:dLbl>
              <c:idx val="6"/>
              <c:layout>
                <c:manualLayout>
                  <c:x val="0"/>
                  <c:y val="-1.51515151515151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B6-499F-AC91-B51BF363CA0D}"/>
                </c:ext>
              </c:extLst>
            </c:dLbl>
            <c:dLbl>
              <c:idx val="8"/>
              <c:layout>
                <c:manualLayout>
                  <c:x val="-1.2995451591943773E-3"/>
                  <c:y val="-1.26262626262626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B6-499F-AC91-B51BF363CA0D}"/>
                </c:ext>
              </c:extLst>
            </c:dLbl>
            <c:dLbl>
              <c:idx val="9"/>
              <c:layout>
                <c:manualLayout>
                  <c:x val="-1.2995451591942821E-3"/>
                  <c:y val="-1.0101010101010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B6-499F-AC91-B51BF363CA0D}"/>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1.10.20'!$L$3:$V$3</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'Figura  1.10.20'!$B$4:$V$4</c:f>
              <c:numCache>
                <c:formatCode>#,##0</c:formatCode>
                <c:ptCount val="11"/>
                <c:pt idx="0">
                  <c:v>8244.51</c:v>
                </c:pt>
                <c:pt idx="1">
                  <c:v>347.71999999999997</c:v>
                </c:pt>
                <c:pt idx="2">
                  <c:v>438.9</c:v>
                </c:pt>
                <c:pt idx="3">
                  <c:v>7855.87</c:v>
                </c:pt>
                <c:pt idx="4">
                  <c:v>908.36</c:v>
                </c:pt>
                <c:pt idx="5">
                  <c:v>805.18999999999994</c:v>
                </c:pt>
                <c:pt idx="6">
                  <c:v>212.62</c:v>
                </c:pt>
                <c:pt idx="7">
                  <c:v>1361.9</c:v>
                </c:pt>
                <c:pt idx="8">
                  <c:v>352.69</c:v>
                </c:pt>
                <c:pt idx="9">
                  <c:v>573.69929999999988</c:v>
                </c:pt>
                <c:pt idx="10">
                  <c:v>20260.52</c:v>
                </c:pt>
              </c:numCache>
            </c:numRef>
          </c:val>
          <c:extLst>
            <c:ext xmlns:c16="http://schemas.microsoft.com/office/drawing/2014/chart" uri="{C3380CC4-5D6E-409C-BE32-E72D297353CC}">
              <c16:uniqueId val="{00000006-F7B6-499F-AC91-B51BF363CA0D}"/>
            </c:ext>
          </c:extLst>
        </c:ser>
        <c:ser>
          <c:idx val="1"/>
          <c:order val="2"/>
          <c:tx>
            <c:strRef>
              <c:f>'Figura  1.10.20'!$A$5</c:f>
              <c:strCache>
                <c:ptCount val="1"/>
                <c:pt idx="0">
                  <c:v>Superficie arbolada afectada (ha)</c:v>
                </c:pt>
              </c:strCache>
            </c:strRef>
          </c:tx>
          <c:spPr>
            <a:pattFill prst="openDmnd">
              <a:fgClr>
                <a:srgbClr val="00B050"/>
              </a:fgClr>
              <a:bgClr>
                <a:schemeClr val="bg1"/>
              </a:bgClr>
            </a:pattFill>
            <a:ln>
              <a:solidFill>
                <a:schemeClr val="tx1"/>
              </a:solidFill>
            </a:ln>
          </c:spPr>
          <c:invertIfNegative val="0"/>
          <c:dLbls>
            <c:spPr>
              <a:noFill/>
              <a:ln w="25400">
                <a:noFill/>
              </a:ln>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1.10.20'!$L$3:$V$3</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'Figura  1.10.20'!$B$5:$V$5</c:f>
              <c:numCache>
                <c:formatCode>#,##0</c:formatCode>
                <c:ptCount val="11"/>
                <c:pt idx="0">
                  <c:v>2563.79</c:v>
                </c:pt>
                <c:pt idx="1">
                  <c:v>37.81</c:v>
                </c:pt>
                <c:pt idx="2">
                  <c:v>103.72</c:v>
                </c:pt>
                <c:pt idx="3">
                  <c:v>4238.62</c:v>
                </c:pt>
                <c:pt idx="4">
                  <c:v>455.42</c:v>
                </c:pt>
                <c:pt idx="5">
                  <c:v>286.89999999999998</c:v>
                </c:pt>
                <c:pt idx="6">
                  <c:v>35</c:v>
                </c:pt>
                <c:pt idx="7">
                  <c:v>689.75</c:v>
                </c:pt>
                <c:pt idx="8">
                  <c:v>131.81</c:v>
                </c:pt>
                <c:pt idx="9">
                  <c:v>203.49550000000002</c:v>
                </c:pt>
                <c:pt idx="10">
                  <c:v>11545.59</c:v>
                </c:pt>
              </c:numCache>
            </c:numRef>
          </c:val>
          <c:extLst>
            <c:ext xmlns:c16="http://schemas.microsoft.com/office/drawing/2014/chart" uri="{C3380CC4-5D6E-409C-BE32-E72D297353CC}">
              <c16:uniqueId val="{00000007-F7B6-499F-AC91-B51BF363CA0D}"/>
            </c:ext>
          </c:extLst>
        </c:ser>
        <c:dLbls>
          <c:showLegendKey val="0"/>
          <c:showVal val="0"/>
          <c:showCatName val="0"/>
          <c:showSerName val="0"/>
          <c:showPercent val="0"/>
          <c:showBubbleSize val="0"/>
        </c:dLbls>
        <c:gapWidth val="50"/>
        <c:axId val="137672192"/>
        <c:axId val="137673728"/>
      </c:barChart>
      <c:lineChart>
        <c:grouping val="standard"/>
        <c:varyColors val="0"/>
        <c:ser>
          <c:idx val="2"/>
          <c:order val="0"/>
          <c:tx>
            <c:strRef>
              <c:f>'Figura  1.10.20'!$A$6</c:f>
              <c:strCache>
                <c:ptCount val="1"/>
                <c:pt idx="0">
                  <c:v>Número de incendios</c:v>
                </c:pt>
              </c:strCache>
            </c:strRef>
          </c:tx>
          <c:spPr>
            <a:ln w="34925">
              <a:solidFill>
                <a:schemeClr val="accent5">
                  <a:lumMod val="75000"/>
                </a:schemeClr>
              </a:solidFill>
            </a:ln>
          </c:spPr>
          <c:marker>
            <c:symbol val="diamond"/>
            <c:size val="7"/>
            <c:spPr>
              <a:solidFill>
                <a:schemeClr val="accent5">
                  <a:lumMod val="75000"/>
                </a:schemeClr>
              </a:solidFill>
              <a:ln>
                <a:solidFill>
                  <a:schemeClr val="accent5">
                    <a:lumMod val="75000"/>
                  </a:schemeClr>
                </a:solidFill>
              </a:ln>
            </c:spPr>
          </c:marker>
          <c:dLbls>
            <c:spPr>
              <a:noFill/>
              <a:ln w="25400">
                <a:noFill/>
              </a:ln>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'Figura  1.10.20'!$L$3:$V$3</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'Figura  1.10.20'!$B$6:$V$6</c:f>
              <c:numCache>
                <c:formatCode>#,##0</c:formatCode>
                <c:ptCount val="11"/>
                <c:pt idx="0">
                  <c:v>541</c:v>
                </c:pt>
                <c:pt idx="1">
                  <c:v>217</c:v>
                </c:pt>
                <c:pt idx="2">
                  <c:v>373</c:v>
                </c:pt>
                <c:pt idx="3">
                  <c:v>341</c:v>
                </c:pt>
                <c:pt idx="4">
                  <c:v>306</c:v>
                </c:pt>
                <c:pt idx="5">
                  <c:v>459</c:v>
                </c:pt>
                <c:pt idx="6">
                  <c:v>228</c:v>
                </c:pt>
                <c:pt idx="7">
                  <c:v>377</c:v>
                </c:pt>
                <c:pt idx="8">
                  <c:v>275</c:v>
                </c:pt>
                <c:pt idx="9">
                  <c:v>392</c:v>
                </c:pt>
                <c:pt idx="10">
                  <c:v>483</c:v>
                </c:pt>
              </c:numCache>
            </c:numRef>
          </c:val>
          <c:smooth val="0"/>
          <c:extLst>
            <c:ext xmlns:c16="http://schemas.microsoft.com/office/drawing/2014/chart" uri="{C3380CC4-5D6E-409C-BE32-E72D297353CC}">
              <c16:uniqueId val="{00000008-F7B6-499F-AC91-B51BF363CA0D}"/>
            </c:ext>
          </c:extLst>
        </c:ser>
        <c:dLbls>
          <c:showLegendKey val="0"/>
          <c:showVal val="0"/>
          <c:showCatName val="0"/>
          <c:showSerName val="0"/>
          <c:showPercent val="0"/>
          <c:showBubbleSize val="0"/>
        </c:dLbls>
        <c:marker val="1"/>
        <c:smooth val="0"/>
        <c:axId val="137700480"/>
        <c:axId val="137702016"/>
      </c:lineChart>
      <c:catAx>
        <c:axId val="1376721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es-ES"/>
          </a:p>
        </c:txPr>
        <c:crossAx val="137673728"/>
        <c:crosses val="autoZero"/>
        <c:auto val="1"/>
        <c:lblAlgn val="ctr"/>
        <c:lblOffset val="100"/>
        <c:noMultiLvlLbl val="0"/>
      </c:catAx>
      <c:valAx>
        <c:axId val="137673728"/>
        <c:scaling>
          <c:orientation val="minMax"/>
          <c:max val="22000"/>
          <c:min val="0"/>
        </c:scaling>
        <c:delete val="0"/>
        <c:axPos val="l"/>
        <c:title>
          <c:tx>
            <c:rich>
              <a:bodyPr/>
              <a:lstStyle/>
              <a:p>
                <a:pPr>
                  <a:defRPr/>
                </a:pPr>
                <a:r>
                  <a:rPr lang="es-ES"/>
                  <a:t>Superficie afectada (ha)</a:t>
                </a:r>
              </a:p>
            </c:rich>
          </c:tx>
          <c:layout>
            <c:manualLayout>
              <c:xMode val="edge"/>
              <c:yMode val="edge"/>
              <c:x val="1.0988933400868751E-2"/>
              <c:y val="0.2960001590710252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s-ES"/>
          </a:p>
        </c:txPr>
        <c:crossAx val="137672192"/>
        <c:crosses val="autoZero"/>
        <c:crossBetween val="between"/>
      </c:valAx>
      <c:catAx>
        <c:axId val="137700480"/>
        <c:scaling>
          <c:orientation val="minMax"/>
        </c:scaling>
        <c:delete val="1"/>
        <c:axPos val="b"/>
        <c:numFmt formatCode="General" sourceLinked="1"/>
        <c:majorTickMark val="out"/>
        <c:minorTickMark val="none"/>
        <c:tickLblPos val="none"/>
        <c:crossAx val="137702016"/>
        <c:crosses val="autoZero"/>
        <c:auto val="0"/>
        <c:lblAlgn val="ctr"/>
        <c:lblOffset val="100"/>
        <c:noMultiLvlLbl val="0"/>
      </c:catAx>
      <c:valAx>
        <c:axId val="137702016"/>
        <c:scaling>
          <c:orientation val="minMax"/>
        </c:scaling>
        <c:delete val="0"/>
        <c:axPos val="r"/>
        <c:numFmt formatCode="#,##0" sourceLinked="1"/>
        <c:majorTickMark val="out"/>
        <c:minorTickMark val="none"/>
        <c:tickLblPos val="nextTo"/>
        <c:crossAx val="137700480"/>
        <c:crosses val="max"/>
        <c:crossBetween val="between"/>
      </c:valAx>
      <c:spPr>
        <a:solidFill>
          <a:srgbClr val="FFFFFF"/>
        </a:solidFill>
        <a:ln w="12700">
          <a:solidFill>
            <a:schemeClr val="accent5">
              <a:lumMod val="75000"/>
            </a:schemeClr>
          </a:solidFill>
          <a:prstDash val="sysDash"/>
        </a:ln>
      </c:spPr>
    </c:plotArea>
    <c:legend>
      <c:legendPos val="b"/>
      <c:layout>
        <c:manualLayout>
          <c:xMode val="edge"/>
          <c:yMode val="edge"/>
          <c:x val="0.18078460425585854"/>
          <c:y val="0.88766762109281794"/>
          <c:w val="0.63176967575139698"/>
          <c:h val="5.172631830112144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oddHeader>&amp;A</c:oddHeader>
      <c:oddFooter>Page &amp;P</c:oddFooter>
    </c:headerFooter>
    <c:pageMargins b="1" l="0.750000000000001" r="0.750000000000001"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36557930258718E-2"/>
          <c:y val="3.6458333333333336E-2"/>
          <c:w val="0.85826771653543354"/>
          <c:h val="0.84635416666666652"/>
        </c:manualLayout>
      </c:layout>
      <c:lineChart>
        <c:grouping val="standard"/>
        <c:varyColors val="0"/>
        <c:ser>
          <c:idx val="0"/>
          <c:order val="0"/>
          <c:tx>
            <c:v>Año 2020</c:v>
          </c:tx>
          <c:spPr>
            <a:ln w="38100">
              <a:solidFill>
                <a:srgbClr val="000080"/>
              </a:solidFill>
              <a:prstDash val="solid"/>
            </a:ln>
          </c:spPr>
          <c:marker>
            <c:symbol val="circle"/>
            <c:size val="7"/>
            <c:spPr>
              <a:solidFill>
                <a:srgbClr val="000080"/>
              </a:solidFill>
              <a:ln>
                <a:solidFill>
                  <a:srgbClr val="000080"/>
                </a:solidFill>
                <a:prstDash val="solid"/>
              </a:ln>
            </c:spPr>
          </c:marker>
          <c:cat>
            <c:strLit>
              <c:ptCount val="12"/>
              <c:pt idx="0">
                <c:v>ene</c:v>
              </c:pt>
              <c:pt idx="1">
                <c:v>feb</c:v>
              </c:pt>
              <c:pt idx="2">
                <c:v>mar</c:v>
              </c:pt>
              <c:pt idx="3">
                <c:v>abr</c:v>
              </c:pt>
              <c:pt idx="4">
                <c:v>may</c:v>
              </c:pt>
              <c:pt idx="5">
                <c:v>jun</c:v>
              </c:pt>
              <c:pt idx="6">
                <c:v>jul</c:v>
              </c:pt>
              <c:pt idx="7">
                <c:v>ago</c:v>
              </c:pt>
              <c:pt idx="8">
                <c:v>sep</c:v>
              </c:pt>
              <c:pt idx="9">
                <c:v>oct</c:v>
              </c:pt>
              <c:pt idx="10">
                <c:v>nov</c:v>
              </c:pt>
              <c:pt idx="11">
                <c:v>dic</c:v>
              </c:pt>
            </c:strLit>
          </c:cat>
          <c:val>
            <c:numLit>
              <c:formatCode>General</c:formatCode>
              <c:ptCount val="12"/>
              <c:pt idx="0">
                <c:v>8</c:v>
              </c:pt>
              <c:pt idx="1">
                <c:v>14</c:v>
              </c:pt>
              <c:pt idx="2">
                <c:v>26</c:v>
              </c:pt>
              <c:pt idx="3">
                <c:v>2</c:v>
              </c:pt>
              <c:pt idx="4">
                <c:v>18</c:v>
              </c:pt>
              <c:pt idx="5">
                <c:v>19</c:v>
              </c:pt>
              <c:pt idx="6">
                <c:v>60</c:v>
              </c:pt>
              <c:pt idx="7">
                <c:v>58</c:v>
              </c:pt>
              <c:pt idx="8">
                <c:v>28</c:v>
              </c:pt>
              <c:pt idx="9">
                <c:v>24</c:v>
              </c:pt>
              <c:pt idx="10">
                <c:v>14</c:v>
              </c:pt>
              <c:pt idx="11">
                <c:v>4</c:v>
              </c:pt>
            </c:numLit>
          </c:val>
          <c:smooth val="0"/>
          <c:extLst>
            <c:ext xmlns:c16="http://schemas.microsoft.com/office/drawing/2014/chart" uri="{C3380CC4-5D6E-409C-BE32-E72D297353CC}">
              <c16:uniqueId val="{00000000-AB6F-4CCC-BE96-9D4856C21618}"/>
            </c:ext>
          </c:extLst>
        </c:ser>
        <c:ser>
          <c:idx val="1"/>
          <c:order val="1"/>
          <c:tx>
            <c:v>Promedio 10-19</c:v>
          </c:tx>
          <c:spPr>
            <a:ln w="38100">
              <a:solidFill>
                <a:srgbClr val="FF0000"/>
              </a:solidFill>
              <a:prstDash val="solid"/>
            </a:ln>
          </c:spPr>
          <c:marker>
            <c:symbol val="diamond"/>
            <c:size val="7"/>
            <c:spPr>
              <a:solidFill>
                <a:srgbClr val="800000"/>
              </a:solidFill>
              <a:ln>
                <a:solidFill>
                  <a:srgbClr val="800000"/>
                </a:solidFill>
                <a:prstDash val="solid"/>
              </a:ln>
            </c:spPr>
          </c:marker>
          <c:cat>
            <c:strLit>
              <c:ptCount val="12"/>
              <c:pt idx="0">
                <c:v>ene</c:v>
              </c:pt>
              <c:pt idx="1">
                <c:v>feb</c:v>
              </c:pt>
              <c:pt idx="2">
                <c:v>mar</c:v>
              </c:pt>
              <c:pt idx="3">
                <c:v>abr</c:v>
              </c:pt>
              <c:pt idx="4">
                <c:v>may</c:v>
              </c:pt>
              <c:pt idx="5">
                <c:v>jun</c:v>
              </c:pt>
              <c:pt idx="6">
                <c:v>jul</c:v>
              </c:pt>
              <c:pt idx="7">
                <c:v>ago</c:v>
              </c:pt>
              <c:pt idx="8">
                <c:v>sep</c:v>
              </c:pt>
              <c:pt idx="9">
                <c:v>oct</c:v>
              </c:pt>
              <c:pt idx="10">
                <c:v>nov</c:v>
              </c:pt>
              <c:pt idx="11">
                <c:v>dic</c:v>
              </c:pt>
            </c:strLit>
          </c:cat>
          <c:val>
            <c:numLit>
              <c:formatCode>General</c:formatCode>
              <c:ptCount val="12"/>
              <c:pt idx="0">
                <c:v>14</c:v>
              </c:pt>
              <c:pt idx="1">
                <c:v>55</c:v>
              </c:pt>
              <c:pt idx="2">
                <c:v>49</c:v>
              </c:pt>
              <c:pt idx="3">
                <c:v>20</c:v>
              </c:pt>
              <c:pt idx="4">
                <c:v>40</c:v>
              </c:pt>
              <c:pt idx="5">
                <c:v>44</c:v>
              </c:pt>
              <c:pt idx="6">
                <c:v>52</c:v>
              </c:pt>
              <c:pt idx="7">
                <c:v>44</c:v>
              </c:pt>
              <c:pt idx="8">
                <c:v>22</c:v>
              </c:pt>
              <c:pt idx="9">
                <c:v>12</c:v>
              </c:pt>
              <c:pt idx="10">
                <c:v>5</c:v>
              </c:pt>
              <c:pt idx="11">
                <c:v>6</c:v>
              </c:pt>
            </c:numLit>
          </c:val>
          <c:smooth val="0"/>
          <c:extLst>
            <c:ext xmlns:c16="http://schemas.microsoft.com/office/drawing/2014/chart" uri="{C3380CC4-5D6E-409C-BE32-E72D297353CC}">
              <c16:uniqueId val="{00000001-AB6F-4CCC-BE96-9D4856C21618}"/>
            </c:ext>
          </c:extLst>
        </c:ser>
        <c:dLbls>
          <c:showLegendKey val="0"/>
          <c:showVal val="0"/>
          <c:showCatName val="0"/>
          <c:showSerName val="0"/>
          <c:showPercent val="0"/>
          <c:showBubbleSize val="0"/>
        </c:dLbls>
        <c:marker val="1"/>
        <c:smooth val="0"/>
        <c:axId val="137773440"/>
        <c:axId val="137775360"/>
      </c:lineChart>
      <c:catAx>
        <c:axId val="1377734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rtl="1">
              <a:defRPr sz="900" b="1" i="0" u="none" strike="noStrike" baseline="0">
                <a:solidFill>
                  <a:srgbClr val="000000"/>
                </a:solidFill>
                <a:latin typeface="Arial"/>
                <a:ea typeface="Arial"/>
                <a:cs typeface="Arial"/>
              </a:defRPr>
            </a:pPr>
            <a:endParaRPr lang="es-ES"/>
          </a:p>
        </c:txPr>
        <c:crossAx val="137775360"/>
        <c:crosses val="autoZero"/>
        <c:auto val="1"/>
        <c:lblAlgn val="ctr"/>
        <c:lblOffset val="100"/>
        <c:tickLblSkip val="1"/>
        <c:tickMarkSkip val="1"/>
        <c:noMultiLvlLbl val="0"/>
      </c:catAx>
      <c:valAx>
        <c:axId val="137775360"/>
        <c:scaling>
          <c:orientation val="minMax"/>
          <c:max val="200"/>
        </c:scaling>
        <c:delete val="0"/>
        <c:axPos val="l"/>
        <c:majorGridlines>
          <c:spPr>
            <a:ln w="3175">
              <a:solidFill>
                <a:srgbClr val="808080"/>
              </a:solidFill>
              <a:prstDash val="sysDash"/>
            </a:ln>
          </c:spPr>
        </c:majorGridlines>
        <c:title>
          <c:tx>
            <c:rich>
              <a:bodyPr/>
              <a:lstStyle/>
              <a:p>
                <a:pPr>
                  <a:defRPr sz="850" b="1" i="0" u="none" strike="noStrike" baseline="0">
                    <a:solidFill>
                      <a:srgbClr val="000000"/>
                    </a:solidFill>
                    <a:latin typeface="Arial"/>
                    <a:ea typeface="Arial"/>
                    <a:cs typeface="Arial"/>
                  </a:defRPr>
                </a:pPr>
                <a:r>
                  <a:rPr lang="es-ES"/>
                  <a:t>Número de incendios</a:t>
                </a:r>
              </a:p>
            </c:rich>
          </c:tx>
          <c:layout>
            <c:manualLayout>
              <c:xMode val="edge"/>
              <c:yMode val="edge"/>
              <c:x val="1.8439706272670973E-2"/>
              <c:y val="0.29516622922134744"/>
            </c:manualLayout>
          </c:layout>
          <c:overlay val="0"/>
          <c:spPr>
            <a:noFill/>
            <a:ln w="25400">
              <a:noFill/>
            </a:ln>
          </c:spPr>
        </c:title>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ES"/>
          </a:p>
        </c:txPr>
        <c:crossAx val="137773440"/>
        <c:crosses val="autoZero"/>
        <c:crossBetween val="between"/>
        <c:majorUnit val="20"/>
      </c:valAx>
      <c:spPr>
        <a:noFill/>
        <a:ln w="25400">
          <a:noFill/>
        </a:ln>
      </c:spPr>
    </c:plotArea>
    <c:legend>
      <c:legendPos val="r"/>
      <c:layout>
        <c:manualLayout>
          <c:xMode val="edge"/>
          <c:yMode val="edge"/>
          <c:x val="0.77627886401840263"/>
          <c:y val="3.9907316272965891E-2"/>
          <c:w val="0.15730337078651679"/>
          <c:h val="0.14583360673665788"/>
        </c:manualLayout>
      </c:layout>
      <c:overlay val="0"/>
      <c:spPr>
        <a:noFill/>
        <a:ln w="3175">
          <a:solidFill>
            <a:srgbClr val="000000"/>
          </a:solidFill>
          <a:prstDash val="solid"/>
        </a:ln>
      </c:spPr>
      <c:txPr>
        <a:bodyPr/>
        <a:lstStyle/>
        <a:p>
          <a:pPr>
            <a:defRPr sz="755" b="1" i="0" u="none" strike="noStrike" baseline="0">
              <a:solidFill>
                <a:srgbClr val="FF0000"/>
              </a:solidFill>
              <a:latin typeface="Arial"/>
              <a:ea typeface="Arial"/>
              <a:cs typeface="Arial"/>
            </a:defRPr>
          </a:pPr>
          <a:endParaRPr lang="es-E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s-ES"/>
    </a:p>
  </c:txPr>
  <c:printSettings>
    <c:headerFooter alignWithMargins="0">
      <c:oddHeader>&amp;A</c:oddHeader>
      <c:oddFooter>Page &amp;P</c:oddFooter>
    </c:headerFooter>
    <c:pageMargins b="1" l="0.75000000000000078" r="0.75000000000000078"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837506266772831E-2"/>
          <c:y val="3.6458333333333336E-2"/>
          <c:w val="0.8357958064230735"/>
          <c:h val="0.74095235131181725"/>
        </c:manualLayout>
      </c:layout>
      <c:lineChart>
        <c:grouping val="standard"/>
        <c:varyColors val="0"/>
        <c:ser>
          <c:idx val="0"/>
          <c:order val="0"/>
          <c:tx>
            <c:v>Año 2022</c:v>
          </c:tx>
          <c:spPr>
            <a:ln w="38100">
              <a:solidFill>
                <a:srgbClr val="000080"/>
              </a:solidFill>
              <a:prstDash val="solid"/>
            </a:ln>
          </c:spPr>
          <c:marker>
            <c:symbol val="circle"/>
            <c:size val="7"/>
            <c:spPr>
              <a:solidFill>
                <a:srgbClr val="000080"/>
              </a:solidFill>
              <a:ln>
                <a:solidFill>
                  <a:srgbClr val="000080"/>
                </a:solidFill>
                <a:prstDash val="solid"/>
              </a:ln>
            </c:spPr>
          </c:marker>
          <c:dLbls>
            <c:dLbl>
              <c:idx val="3"/>
              <c:layout>
                <c:manualLayout>
                  <c:x val="-2.3970037453183522E-2"/>
                  <c:y val="-5.5335968379446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CC-4BA7-984A-7269FB97AC42}"/>
                </c:ext>
              </c:extLst>
            </c:dLbl>
            <c:dLbl>
              <c:idx val="4"/>
              <c:layout>
                <c:manualLayout>
                  <c:x val="-4.9438202247191011E-2"/>
                  <c:y val="-3.1620553359683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CC-4BA7-984A-7269FB97AC42}"/>
                </c:ext>
              </c:extLst>
            </c:dLbl>
            <c:dLbl>
              <c:idx val="9"/>
              <c:layout>
                <c:manualLayout>
                  <c:x val="-2.2471910112359661E-2"/>
                  <c:y val="3.9525691699604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CC-4BA7-984A-7269FB97AC42}"/>
                </c:ext>
              </c:extLst>
            </c:dLbl>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'Figura  1.10.21'!$B$3:$M$3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'Figura  1.10.21'!$B$7:$M$7</c:f>
              <c:numCache>
                <c:formatCode>#,##0</c:formatCode>
                <c:ptCount val="12"/>
                <c:pt idx="0">
                  <c:v>32</c:v>
                </c:pt>
                <c:pt idx="1">
                  <c:v>92</c:v>
                </c:pt>
                <c:pt idx="2">
                  <c:v>22</c:v>
                </c:pt>
                <c:pt idx="3">
                  <c:v>23</c:v>
                </c:pt>
                <c:pt idx="4">
                  <c:v>44</c:v>
                </c:pt>
                <c:pt idx="5">
                  <c:v>83</c:v>
                </c:pt>
                <c:pt idx="6">
                  <c:v>61</c:v>
                </c:pt>
                <c:pt idx="7">
                  <c:v>81</c:v>
                </c:pt>
                <c:pt idx="8">
                  <c:v>34</c:v>
                </c:pt>
                <c:pt idx="9">
                  <c:v>9</c:v>
                </c:pt>
                <c:pt idx="10">
                  <c:v>1</c:v>
                </c:pt>
                <c:pt idx="11">
                  <c:v>1</c:v>
                </c:pt>
              </c:numCache>
            </c:numRef>
          </c:val>
          <c:smooth val="0"/>
          <c:extLst>
            <c:ext xmlns:c16="http://schemas.microsoft.com/office/drawing/2014/chart" uri="{C3380CC4-5D6E-409C-BE32-E72D297353CC}">
              <c16:uniqueId val="{00000000-FE59-4BE8-8622-8C2FBD0FA08E}"/>
            </c:ext>
          </c:extLst>
        </c:ser>
        <c:ser>
          <c:idx val="1"/>
          <c:order val="1"/>
          <c:tx>
            <c:strRef>
              <c:f>'Figura  1.10.21'!$A$8</c:f>
              <c:strCache>
                <c:ptCount val="1"/>
                <c:pt idx="0">
                  <c:v>media 2012-2021</c:v>
                </c:pt>
              </c:strCache>
            </c:strRef>
          </c:tx>
          <c:spPr>
            <a:ln w="38100">
              <a:solidFill>
                <a:srgbClr val="FF0000"/>
              </a:solidFill>
              <a:prstDash val="solid"/>
            </a:ln>
          </c:spPr>
          <c:marker>
            <c:symbol val="diamond"/>
            <c:size val="7"/>
            <c:spPr>
              <a:solidFill>
                <a:srgbClr val="800000"/>
              </a:solidFill>
              <a:ln>
                <a:solidFill>
                  <a:srgbClr val="800000"/>
                </a:solidFill>
                <a:prstDash val="solid"/>
              </a:ln>
            </c:spPr>
          </c:marker>
          <c:dLbls>
            <c:dLbl>
              <c:idx val="4"/>
              <c:layout>
                <c:manualLayout>
                  <c:x val="-8.988764044943821E-3"/>
                  <c:y val="3.68906455862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CC-4BA7-984A-7269FB97AC42}"/>
                </c:ext>
              </c:extLst>
            </c:dLbl>
            <c:dLbl>
              <c:idx val="9"/>
              <c:layout>
                <c:manualLayout>
                  <c:x val="-2.9962546816479402E-3"/>
                  <c:y val="-3.4255599472990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CC-4BA7-984A-7269FB97AC42}"/>
                </c:ext>
              </c:extLst>
            </c:dLbl>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'Figura  1.10.21'!$B$3:$M$3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'Figura  1.10.21'!$B$8:$M$8</c:f>
              <c:numCache>
                <c:formatCode>#,##0</c:formatCode>
                <c:ptCount val="12"/>
                <c:pt idx="0">
                  <c:v>12</c:v>
                </c:pt>
                <c:pt idx="1">
                  <c:v>50</c:v>
                </c:pt>
                <c:pt idx="2">
                  <c:v>47</c:v>
                </c:pt>
                <c:pt idx="3">
                  <c:v>18</c:v>
                </c:pt>
                <c:pt idx="4">
                  <c:v>40</c:v>
                </c:pt>
                <c:pt idx="5">
                  <c:v>40</c:v>
                </c:pt>
                <c:pt idx="6">
                  <c:v>53</c:v>
                </c:pt>
                <c:pt idx="7">
                  <c:v>47</c:v>
                </c:pt>
                <c:pt idx="8">
                  <c:v>20</c:v>
                </c:pt>
                <c:pt idx="9">
                  <c:v>11</c:v>
                </c:pt>
                <c:pt idx="10">
                  <c:v>7</c:v>
                </c:pt>
                <c:pt idx="11">
                  <c:v>6</c:v>
                </c:pt>
              </c:numCache>
            </c:numRef>
          </c:val>
          <c:smooth val="0"/>
          <c:extLst>
            <c:ext xmlns:c16="http://schemas.microsoft.com/office/drawing/2014/chart" uri="{C3380CC4-5D6E-409C-BE32-E72D297353CC}">
              <c16:uniqueId val="{00000001-FE59-4BE8-8622-8C2FBD0FA08E}"/>
            </c:ext>
          </c:extLst>
        </c:ser>
        <c:dLbls>
          <c:showLegendKey val="0"/>
          <c:showVal val="0"/>
          <c:showCatName val="0"/>
          <c:showSerName val="0"/>
          <c:showPercent val="0"/>
          <c:showBubbleSize val="0"/>
        </c:dLbls>
        <c:marker val="1"/>
        <c:smooth val="0"/>
        <c:axId val="137799936"/>
        <c:axId val="137818496"/>
      </c:lineChart>
      <c:catAx>
        <c:axId val="1377999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rtl="1">
              <a:defRPr/>
            </a:pPr>
            <a:endParaRPr lang="es-ES"/>
          </a:p>
        </c:txPr>
        <c:crossAx val="137818496"/>
        <c:crosses val="autoZero"/>
        <c:auto val="1"/>
        <c:lblAlgn val="ctr"/>
        <c:lblOffset val="100"/>
        <c:tickLblSkip val="1"/>
        <c:tickMarkSkip val="1"/>
        <c:noMultiLvlLbl val="0"/>
      </c:catAx>
      <c:valAx>
        <c:axId val="137818496"/>
        <c:scaling>
          <c:orientation val="minMax"/>
          <c:max val="100"/>
        </c:scaling>
        <c:delete val="0"/>
        <c:axPos val="l"/>
        <c:majorGridlines>
          <c:spPr>
            <a:ln w="3175">
              <a:solidFill>
                <a:srgbClr val="808080"/>
              </a:solidFill>
              <a:prstDash val="sysDash"/>
            </a:ln>
          </c:spPr>
        </c:majorGridlines>
        <c:title>
          <c:tx>
            <c:rich>
              <a:bodyPr/>
              <a:lstStyle/>
              <a:p>
                <a:pPr>
                  <a:defRPr/>
                </a:pPr>
                <a:r>
                  <a:rPr lang="es-ES"/>
                  <a:t>Número de incendios</a:t>
                </a:r>
              </a:p>
            </c:rich>
          </c:tx>
          <c:layout>
            <c:manualLayout>
              <c:xMode val="edge"/>
              <c:yMode val="edge"/>
              <c:x val="1.8439706272670973E-2"/>
              <c:y val="0.29516622922134744"/>
            </c:manualLayout>
          </c:layout>
          <c:overlay val="0"/>
          <c:spPr>
            <a:noFill/>
            <a:ln w="25400">
              <a:noFill/>
            </a:ln>
          </c:spPr>
        </c:title>
        <c:numFmt formatCode="#,##0" sourceLinked="1"/>
        <c:majorTickMark val="none"/>
        <c:minorTickMark val="none"/>
        <c:tickLblPos val="nextTo"/>
        <c:txPr>
          <a:bodyPr rot="0" vert="horz"/>
          <a:lstStyle/>
          <a:p>
            <a:pPr>
              <a:defRPr/>
            </a:pPr>
            <a:endParaRPr lang="es-ES"/>
          </a:p>
        </c:txPr>
        <c:crossAx val="137799936"/>
        <c:crosses val="autoZero"/>
        <c:crossBetween val="between"/>
        <c:majorUnit val="10"/>
      </c:valAx>
      <c:spPr>
        <a:noFill/>
        <a:ln w="25400">
          <a:noFill/>
        </a:ln>
      </c:spPr>
    </c:plotArea>
    <c:legend>
      <c:legendPos val="b"/>
      <c:layout>
        <c:manualLayout>
          <c:xMode val="edge"/>
          <c:yMode val="edge"/>
          <c:x val="0.32682815771624052"/>
          <c:y val="0.88541865073189963"/>
          <c:w val="0.32237352915155271"/>
          <c:h val="5.3975288662039773E-2"/>
        </c:manualLayout>
      </c:layout>
      <c:overlay val="0"/>
      <c:spPr>
        <a:no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oddHeader>&amp;A</c:oddHeader>
      <c:oddFooter>Page &amp;P</c:oddFooter>
    </c:headerFooter>
    <c:pageMargins b="1" l="0.75000000000000078" r="0.75000000000000078"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5875174694072333"/>
          <c:y val="0.15937303291634003"/>
          <c:w val="0.67530467782436288"/>
          <c:h val="0.67530467782436288"/>
        </c:manualLayout>
      </c:layout>
      <c:pieChart>
        <c:varyColors val="1"/>
        <c:ser>
          <c:idx val="0"/>
          <c:order val="0"/>
          <c:tx>
            <c:v>CAUSALIDAD DE LOS INCENDIOS FORESTALES EN ARAGÓN. AÑO 2009</c:v>
          </c:tx>
          <c:dPt>
            <c:idx val="0"/>
            <c:bubble3D val="0"/>
            <c:spPr>
              <a:solidFill>
                <a:schemeClr val="accent6">
                  <a:tint val="54000"/>
                </a:schemeClr>
              </a:solidFill>
              <a:ln>
                <a:noFill/>
              </a:ln>
              <a:effectLst/>
            </c:spPr>
            <c:extLst>
              <c:ext xmlns:c16="http://schemas.microsoft.com/office/drawing/2014/chart" uri="{C3380CC4-5D6E-409C-BE32-E72D297353CC}">
                <c16:uniqueId val="{00000000-A070-4C39-8EF8-E74F17E068D7}"/>
              </c:ext>
            </c:extLst>
          </c:dPt>
          <c:dPt>
            <c:idx val="1"/>
            <c:bubble3D val="0"/>
            <c:spPr>
              <a:solidFill>
                <a:schemeClr val="accent6">
                  <a:tint val="77000"/>
                </a:schemeClr>
              </a:solidFill>
              <a:ln>
                <a:noFill/>
              </a:ln>
              <a:effectLst/>
            </c:spPr>
            <c:extLst>
              <c:ext xmlns:c16="http://schemas.microsoft.com/office/drawing/2014/chart" uri="{C3380CC4-5D6E-409C-BE32-E72D297353CC}">
                <c16:uniqueId val="{00000001-A070-4C39-8EF8-E74F17E068D7}"/>
              </c:ext>
            </c:extLst>
          </c:dPt>
          <c:dPt>
            <c:idx val="2"/>
            <c:bubble3D val="0"/>
            <c:spPr>
              <a:solidFill>
                <a:schemeClr val="accent6"/>
              </a:solidFill>
              <a:ln>
                <a:noFill/>
              </a:ln>
              <a:effectLst/>
            </c:spPr>
            <c:extLst>
              <c:ext xmlns:c16="http://schemas.microsoft.com/office/drawing/2014/chart" uri="{C3380CC4-5D6E-409C-BE32-E72D297353CC}">
                <c16:uniqueId val="{00000002-A070-4C39-8EF8-E74F17E068D7}"/>
              </c:ext>
            </c:extLst>
          </c:dPt>
          <c:dPt>
            <c:idx val="3"/>
            <c:bubble3D val="0"/>
            <c:spPr>
              <a:solidFill>
                <a:schemeClr val="accent6">
                  <a:shade val="76000"/>
                </a:schemeClr>
              </a:solidFill>
              <a:ln>
                <a:noFill/>
              </a:ln>
              <a:effectLst/>
            </c:spPr>
            <c:extLst>
              <c:ext xmlns:c16="http://schemas.microsoft.com/office/drawing/2014/chart" uri="{C3380CC4-5D6E-409C-BE32-E72D297353CC}">
                <c16:uniqueId val="{00000003-A070-4C39-8EF8-E74F17E068D7}"/>
              </c:ext>
            </c:extLst>
          </c:dPt>
          <c:dPt>
            <c:idx val="4"/>
            <c:bubble3D val="0"/>
            <c:spPr>
              <a:solidFill>
                <a:schemeClr val="accent6">
                  <a:shade val="53000"/>
                </a:schemeClr>
              </a:solidFill>
              <a:ln>
                <a:noFill/>
              </a:ln>
              <a:effectLst/>
            </c:spPr>
            <c:extLst>
              <c:ext xmlns:c16="http://schemas.microsoft.com/office/drawing/2014/chart" uri="{C3380CC4-5D6E-409C-BE32-E72D297353CC}">
                <c16:uniqueId val="{00000004-A070-4C39-8EF8-E74F17E068D7}"/>
              </c:ext>
            </c:extLst>
          </c:dPt>
          <c:dLbls>
            <c:dLbl>
              <c:idx val="0"/>
              <c:layout>
                <c:manualLayout>
                  <c:x val="3.7952618897817252E-2"/>
                  <c:y val="-4.830643785424939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A070-4C39-8EF8-E74F17E068D7}"/>
                </c:ext>
              </c:extLst>
            </c:dLbl>
            <c:dLbl>
              <c:idx val="1"/>
              <c:layout>
                <c:manualLayout>
                  <c:x val="7.7258234984806148E-2"/>
                  <c:y val="-2.730292892757446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070-4C39-8EF8-E74F17E068D7}"/>
                </c:ext>
              </c:extLst>
            </c:dLbl>
            <c:dLbl>
              <c:idx val="2"/>
              <c:layout>
                <c:manualLayout>
                  <c:x val="7.1610868785286705E-2"/>
                  <c:y val="2.795369328833895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070-4C39-8EF8-E74F17E068D7}"/>
                </c:ext>
              </c:extLst>
            </c:dLbl>
            <c:dLbl>
              <c:idx val="3"/>
              <c:layout>
                <c:manualLayout>
                  <c:x val="-5.5163537250151461E-2"/>
                  <c:y val="2.6718535183102112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070-4C39-8EF8-E74F17E068D7}"/>
                </c:ext>
              </c:extLst>
            </c:dLbl>
            <c:dLbl>
              <c:idx val="4"/>
              <c:layout>
                <c:manualLayout>
                  <c:x val="3.0360331693576091E-3"/>
                  <c:y val="-0.10669997888564919"/>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A070-4C39-8EF8-E74F17E068D7}"/>
                </c:ext>
              </c:extLst>
            </c:dLbl>
            <c:numFmt formatCode="0.0%" sourceLinked="0"/>
            <c:spPr>
              <a:noFill/>
              <a:ln w="25400">
                <a:noFill/>
              </a:ln>
              <a:effectLst/>
            </c:spPr>
            <c:txPr>
              <a:bodyPr rot="0" spcFirstLastPara="1" vertOverflow="ellipsis" vert="horz" wrap="square" anchor="ctr" anchorCtr="1"/>
              <a:lstStyle/>
              <a:p>
                <a:pPr>
                  <a:defRPr sz="110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showLegendKey val="0"/>
            <c:showVal val="0"/>
            <c:showCatName val="1"/>
            <c:showSerName val="0"/>
            <c:showPercent val="1"/>
            <c:showBubbleSize val="0"/>
            <c:separator> </c:separator>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Lit>
              <c:ptCount val="5"/>
              <c:pt idx="0">
                <c:v>Rayo</c:v>
              </c:pt>
              <c:pt idx="1">
                <c:v>Intencionado</c:v>
              </c:pt>
              <c:pt idx="2">
                <c:v>Desconocida</c:v>
              </c:pt>
              <c:pt idx="3">
                <c:v>Reproducción</c:v>
              </c:pt>
              <c:pt idx="4">
                <c:v>Negligencia y causas accidentales</c:v>
              </c:pt>
            </c:strLit>
          </c:cat>
          <c:val>
            <c:numRef>
              <c:f>'Figura  1.10.22'!$C$3:$C$7</c:f>
              <c:numCache>
                <c:formatCode>0.0%</c:formatCode>
                <c:ptCount val="5"/>
                <c:pt idx="0">
                  <c:v>0.2277432712215321</c:v>
                </c:pt>
                <c:pt idx="1">
                  <c:v>0.20082815734989648</c:v>
                </c:pt>
                <c:pt idx="2">
                  <c:v>0.11180124223602485</c:v>
                </c:pt>
                <c:pt idx="3">
                  <c:v>1.8633540372670808E-2</c:v>
                </c:pt>
                <c:pt idx="4">
                  <c:v>0.44099378881987578</c:v>
                </c:pt>
              </c:numCache>
            </c:numRef>
          </c:val>
          <c:extLst>
            <c:ext xmlns:c16="http://schemas.microsoft.com/office/drawing/2014/chart" uri="{C3380CC4-5D6E-409C-BE32-E72D297353CC}">
              <c16:uniqueId val="{00000005-A070-4C39-8EF8-E74F17E068D7}"/>
            </c:ext>
          </c:extLst>
        </c:ser>
        <c:dLbls>
          <c:showLegendKey val="0"/>
          <c:showVal val="0"/>
          <c:showCatName val="0"/>
          <c:showSerName val="0"/>
          <c:showPercent val="0"/>
          <c:showBubbleSize val="0"/>
          <c:showLeaderLines val="1"/>
        </c:dLbls>
        <c:firstSliceAng val="0"/>
      </c:pieChart>
      <c:spPr>
        <a:noFill/>
        <a:ln w="25400">
          <a:noFill/>
        </a:ln>
        <a:effectLst/>
      </c:spPr>
    </c:plotArea>
    <c:plotVisOnly val="1"/>
    <c:dispBlanksAs val="zero"/>
    <c:showDLblsOverMax val="0"/>
  </c:chart>
  <c:spPr>
    <a:solidFill>
      <a:srgbClr val="FFFFFF"/>
    </a:solidFill>
    <a:ln w="9525" cap="flat" cmpd="sng" algn="ctr">
      <a:noFill/>
      <a:prstDash val="solid"/>
      <a:round/>
    </a:ln>
    <a:effectLst/>
  </c:spPr>
  <c:txPr>
    <a:bodyPr/>
    <a:lstStyle/>
    <a:p>
      <a:pPr>
        <a:defRPr sz="110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000000000000078" r="0.75000000000000078" t="1" header="0" footer="0"/>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56451612903232E-2"/>
          <c:y val="4.8262548262548263E-2"/>
          <c:w val="0.907258064516129"/>
          <c:h val="0.7276226289655745"/>
        </c:manualLayout>
      </c:layout>
      <c:lineChart>
        <c:grouping val="standard"/>
        <c:varyColors val="0"/>
        <c:ser>
          <c:idx val="0"/>
          <c:order val="0"/>
          <c:tx>
            <c:strRef>
              <c:f>'Figura  1.10.23'!$A$3</c:f>
              <c:strCache>
                <c:ptCount val="1"/>
                <c:pt idx="0">
                  <c:v>Rayo</c:v>
                </c:pt>
              </c:strCache>
            </c:strRef>
          </c:tx>
          <c:spPr>
            <a:ln w="38100">
              <a:solidFill>
                <a:srgbClr val="FFCC00"/>
              </a:solidFill>
              <a:prstDash val="solid"/>
            </a:ln>
          </c:spPr>
          <c:marker>
            <c:symbol val="circle"/>
            <c:size val="9"/>
            <c:spPr>
              <a:solidFill>
                <a:srgbClr val="FFCC00"/>
              </a:solidFill>
              <a:ln>
                <a:solidFill>
                  <a:srgbClr val="FFFFFF"/>
                </a:solidFill>
                <a:prstDash val="solid"/>
              </a:ln>
            </c:spPr>
          </c:marker>
          <c:dLbls>
            <c:dLbl>
              <c:idx val="0"/>
              <c:layout>
                <c:manualLayout>
                  <c:x val="-5.1839926682798784E-2"/>
                  <c:y val="9.98303783455640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63-4EBB-BC0B-CAAF101C8783}"/>
                </c:ext>
              </c:extLst>
            </c:dLbl>
            <c:dLbl>
              <c:idx val="1"/>
              <c:layout>
                <c:manualLayout>
                  <c:x val="-3.4878794682306737E-2"/>
                  <c:y val="-2.4030567607620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63-4EBB-BC0B-CAAF101C8783}"/>
                </c:ext>
              </c:extLst>
            </c:dLbl>
            <c:dLbl>
              <c:idx val="8"/>
              <c:layout>
                <c:manualLayout>
                  <c:x val="-2.7340513793199146E-2"/>
                  <c:y val="-3.53684360883460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63-4EBB-BC0B-CAAF101C8783}"/>
                </c:ext>
              </c:extLst>
            </c:dLbl>
            <c:dLbl>
              <c:idx val="9"/>
              <c:layout>
                <c:manualLayout>
                  <c:x val="-1.2263952014983965E-2"/>
                  <c:y val="1.67857589229917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63-4EBB-BC0B-CAAF101C8783}"/>
                </c:ext>
              </c:extLst>
            </c:dLbl>
            <c:dLbl>
              <c:idx val="10"/>
              <c:layout>
                <c:manualLayout>
                  <c:x val="-2.9225084015476032E-2"/>
                  <c:y val="-1.94954202153302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63-4EBB-BC0B-CAAF101C8783}"/>
                </c:ext>
              </c:extLst>
            </c:dLbl>
            <c:spPr>
              <a:solidFill>
                <a:srgbClr val="FFFFFF"/>
              </a:solid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'Figura  1.10.23'!$K$2:$U$2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'Figura  1.10.23'!$B$3:$U$3</c:f>
              <c:numCache>
                <c:formatCode>0%</c:formatCode>
                <c:ptCount val="11"/>
                <c:pt idx="0">
                  <c:v>0.16</c:v>
                </c:pt>
                <c:pt idx="1">
                  <c:v>0.27189999999999998</c:v>
                </c:pt>
                <c:pt idx="2">
                  <c:v>0.21099999999999999</c:v>
                </c:pt>
                <c:pt idx="3">
                  <c:v>0.25219941348973607</c:v>
                </c:pt>
                <c:pt idx="4">
                  <c:v>0.21</c:v>
                </c:pt>
                <c:pt idx="5">
                  <c:v>0.23395445134575568</c:v>
                </c:pt>
                <c:pt idx="6">
                  <c:v>0.23008849557522124</c:v>
                </c:pt>
                <c:pt idx="7">
                  <c:v>0.15119363395225463</c:v>
                </c:pt>
                <c:pt idx="8">
                  <c:v>0.18545454545454546</c:v>
                </c:pt>
                <c:pt idx="9">
                  <c:v>0.17349999999999999</c:v>
                </c:pt>
                <c:pt idx="10">
                  <c:v>0.22800000000000001</c:v>
                </c:pt>
              </c:numCache>
            </c:numRef>
          </c:val>
          <c:smooth val="0"/>
          <c:extLst>
            <c:ext xmlns:c16="http://schemas.microsoft.com/office/drawing/2014/chart" uri="{C3380CC4-5D6E-409C-BE32-E72D297353CC}">
              <c16:uniqueId val="{00000005-6B63-4EBB-BC0B-CAAF101C8783}"/>
            </c:ext>
          </c:extLst>
        </c:ser>
        <c:ser>
          <c:idx val="1"/>
          <c:order val="1"/>
          <c:tx>
            <c:strRef>
              <c:f>'Figura  1.10.23'!$A$4</c:f>
              <c:strCache>
                <c:ptCount val="1"/>
                <c:pt idx="0">
                  <c:v>Negligencia y causas accidentales</c:v>
                </c:pt>
              </c:strCache>
            </c:strRef>
          </c:tx>
          <c:spPr>
            <a:ln w="38100">
              <a:solidFill>
                <a:srgbClr val="99CC00"/>
              </a:solidFill>
              <a:prstDash val="solid"/>
            </a:ln>
          </c:spPr>
          <c:marker>
            <c:symbol val="square"/>
            <c:size val="9"/>
            <c:spPr>
              <a:solidFill>
                <a:srgbClr val="99CC00"/>
              </a:solidFill>
              <a:ln>
                <a:solidFill>
                  <a:srgbClr val="FFFFFF"/>
                </a:solidFill>
                <a:prstDash val="solid"/>
              </a:ln>
            </c:spPr>
          </c:marker>
          <c:dLbls>
            <c:dLbl>
              <c:idx val="1"/>
              <c:layout>
                <c:manualLayout>
                  <c:x val="-3.1109654237752929E-2"/>
                  <c:y val="-3.99037620297462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B63-4EBB-BC0B-CAAF101C8783}"/>
                </c:ext>
              </c:extLst>
            </c:dLbl>
            <c:dLbl>
              <c:idx val="8"/>
              <c:layout>
                <c:manualLayout>
                  <c:x val="-3.6763364904583616E-2"/>
                  <c:y val="-2.4030567607620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63-4EBB-BC0B-CAAF101C8783}"/>
                </c:ext>
              </c:extLst>
            </c:dLbl>
            <c:spPr>
              <a:solidFill>
                <a:srgbClr val="FFFFFF"/>
              </a:solid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'Figura  1.10.23'!$K$2:$U$2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'Figura  1.10.23'!$B$4:$U$4</c:f>
              <c:numCache>
                <c:formatCode>0%</c:formatCode>
                <c:ptCount val="11"/>
                <c:pt idx="0">
                  <c:v>0.52</c:v>
                </c:pt>
                <c:pt idx="1">
                  <c:v>0.4793</c:v>
                </c:pt>
                <c:pt idx="2">
                  <c:v>0.51</c:v>
                </c:pt>
                <c:pt idx="3">
                  <c:v>0.53</c:v>
                </c:pt>
                <c:pt idx="4">
                  <c:v>0.499</c:v>
                </c:pt>
                <c:pt idx="5">
                  <c:v>0.45548654244306419</c:v>
                </c:pt>
                <c:pt idx="6">
                  <c:v>0.48672566371681414</c:v>
                </c:pt>
                <c:pt idx="7">
                  <c:v>0.45092838196286472</c:v>
                </c:pt>
                <c:pt idx="8">
                  <c:v>0.47272727272727272</c:v>
                </c:pt>
                <c:pt idx="9">
                  <c:v>0.49230000000000002</c:v>
                </c:pt>
                <c:pt idx="10">
                  <c:v>0.441</c:v>
                </c:pt>
              </c:numCache>
            </c:numRef>
          </c:val>
          <c:smooth val="0"/>
          <c:extLst>
            <c:ext xmlns:c16="http://schemas.microsoft.com/office/drawing/2014/chart" uri="{C3380CC4-5D6E-409C-BE32-E72D297353CC}">
              <c16:uniqueId val="{00000008-6B63-4EBB-BC0B-CAAF101C8783}"/>
            </c:ext>
          </c:extLst>
        </c:ser>
        <c:ser>
          <c:idx val="2"/>
          <c:order val="2"/>
          <c:tx>
            <c:strRef>
              <c:f>'Figura  1.10.23'!$A$5</c:f>
              <c:strCache>
                <c:ptCount val="1"/>
                <c:pt idx="0">
                  <c:v>Intencionado</c:v>
                </c:pt>
              </c:strCache>
            </c:strRef>
          </c:tx>
          <c:spPr>
            <a:ln w="38100">
              <a:solidFill>
                <a:srgbClr val="993300"/>
              </a:solidFill>
              <a:prstDash val="solid"/>
            </a:ln>
          </c:spPr>
          <c:marker>
            <c:symbol val="diamond"/>
            <c:size val="9"/>
            <c:spPr>
              <a:solidFill>
                <a:srgbClr val="993300"/>
              </a:solidFill>
              <a:ln>
                <a:solidFill>
                  <a:srgbClr val="FFFFFF"/>
                </a:solidFill>
                <a:prstDash val="solid"/>
              </a:ln>
            </c:spPr>
          </c:marker>
          <c:dLbls>
            <c:dLbl>
              <c:idx val="0"/>
              <c:layout>
                <c:manualLayout>
                  <c:x val="-3.8647935126860523E-2"/>
                  <c:y val="-1.7227846519185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B63-4EBB-BC0B-CAAF101C8783}"/>
                </c:ext>
              </c:extLst>
            </c:dLbl>
            <c:dLbl>
              <c:idx val="4"/>
              <c:layout>
                <c:manualLayout>
                  <c:x val="-2.9225084015476032E-2"/>
                  <c:y val="3.7193922188297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B63-4EBB-BC0B-CAAF101C8783}"/>
                </c:ext>
              </c:extLst>
            </c:dLbl>
            <c:dLbl>
              <c:idx val="5"/>
              <c:layout>
                <c:manualLayout>
                  <c:x val="-3.6763364904583616E-2"/>
                  <c:y val="3.03912010998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B63-4EBB-BC0B-CAAF101C8783}"/>
                </c:ext>
              </c:extLst>
            </c:dLbl>
            <c:dLbl>
              <c:idx val="6"/>
              <c:layout>
                <c:manualLayout>
                  <c:x val="-4.6186216015968104E-2"/>
                  <c:y val="3.0391201099862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B63-4EBB-BC0B-CAAF101C8783}"/>
                </c:ext>
              </c:extLst>
            </c:dLbl>
            <c:dLbl>
              <c:idx val="8"/>
              <c:layout>
                <c:manualLayout>
                  <c:x val="-4.725671125876383E-3"/>
                  <c:y val="9.98303783455640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B63-4EBB-BC0B-CAAF101C8783}"/>
                </c:ext>
              </c:extLst>
            </c:dLbl>
            <c:dLbl>
              <c:idx val="9"/>
              <c:layout>
                <c:manualLayout>
                  <c:x val="-3.2994224460029836E-2"/>
                  <c:y val="-2.629814130376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B63-4EBB-BC0B-CAAF101C8783}"/>
                </c:ext>
              </c:extLst>
            </c:dLbl>
            <c:dLbl>
              <c:idx val="10"/>
              <c:layout>
                <c:manualLayout>
                  <c:x val="-2.3571373348645348E-2"/>
                  <c:y val="3.03912010998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B63-4EBB-BC0B-CAAF101C8783}"/>
                </c:ext>
              </c:extLst>
            </c:dLbl>
            <c:spPr>
              <a:solidFill>
                <a:srgbClr val="FFFFFF"/>
              </a:solid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'Figura  1.10.23'!$K$2:$U$2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'Figura  1.10.23'!$B$5:$U$5</c:f>
              <c:numCache>
                <c:formatCode>0%</c:formatCode>
                <c:ptCount val="11"/>
                <c:pt idx="0">
                  <c:v>0.18</c:v>
                </c:pt>
                <c:pt idx="1">
                  <c:v>0.13819999999999999</c:v>
                </c:pt>
                <c:pt idx="2">
                  <c:v>0.15</c:v>
                </c:pt>
                <c:pt idx="3">
                  <c:v>0.11730205278592376</c:v>
                </c:pt>
                <c:pt idx="4">
                  <c:v>0.13600000000000001</c:v>
                </c:pt>
                <c:pt idx="5">
                  <c:v>0.14285714285714285</c:v>
                </c:pt>
                <c:pt idx="6">
                  <c:v>0.10619469026548672</c:v>
                </c:pt>
                <c:pt idx="7">
                  <c:v>0.2413793103448276</c:v>
                </c:pt>
                <c:pt idx="8">
                  <c:v>0.1709090909090909</c:v>
                </c:pt>
                <c:pt idx="9">
                  <c:v>0.1913</c:v>
                </c:pt>
                <c:pt idx="10">
                  <c:v>0.20100000000000001</c:v>
                </c:pt>
              </c:numCache>
            </c:numRef>
          </c:val>
          <c:smooth val="0"/>
          <c:extLst>
            <c:ext xmlns:c16="http://schemas.microsoft.com/office/drawing/2014/chart" uri="{C3380CC4-5D6E-409C-BE32-E72D297353CC}">
              <c16:uniqueId val="{00000010-6B63-4EBB-BC0B-CAAF101C8783}"/>
            </c:ext>
          </c:extLst>
        </c:ser>
        <c:ser>
          <c:idx val="3"/>
          <c:order val="3"/>
          <c:tx>
            <c:strRef>
              <c:f>'Figura  1.10.23'!$A$6</c:f>
              <c:strCache>
                <c:ptCount val="1"/>
                <c:pt idx="0">
                  <c:v>Desconocida</c:v>
                </c:pt>
              </c:strCache>
            </c:strRef>
          </c:tx>
          <c:spPr>
            <a:ln w="38100">
              <a:solidFill>
                <a:srgbClr val="333399"/>
              </a:solidFill>
              <a:prstDash val="solid"/>
            </a:ln>
          </c:spPr>
          <c:marker>
            <c:symbol val="x"/>
            <c:size val="9"/>
            <c:spPr>
              <a:solidFill>
                <a:srgbClr val="333399"/>
              </a:solidFill>
              <a:ln>
                <a:solidFill>
                  <a:srgbClr val="FFFFFF"/>
                </a:solidFill>
                <a:prstDash val="solid"/>
              </a:ln>
            </c:spPr>
          </c:marker>
          <c:dLbls>
            <c:dLbl>
              <c:idx val="2"/>
              <c:layout>
                <c:manualLayout>
                  <c:x val="-3.4878794682306737E-2"/>
                  <c:y val="4.4438909422036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B63-4EBB-BC0B-CAAF101C8783}"/>
                </c:ext>
              </c:extLst>
            </c:dLbl>
            <c:dLbl>
              <c:idx val="4"/>
              <c:layout>
                <c:manualLayout>
                  <c:x val="-4.2417075571414303E-2"/>
                  <c:y val="-2.35884800114271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B63-4EBB-BC0B-CAAF101C8783}"/>
                </c:ext>
              </c:extLst>
            </c:dLbl>
            <c:dLbl>
              <c:idx val="5"/>
              <c:layout>
                <c:manualLayout>
                  <c:x val="-3.1109654237752929E-2"/>
                  <c:y val="-2.58558751584623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B63-4EBB-BC0B-CAAF101C8783}"/>
                </c:ext>
              </c:extLst>
            </c:dLbl>
            <c:dLbl>
              <c:idx val="6"/>
              <c:layout>
                <c:manualLayout>
                  <c:x val="-3.6763364904583616E-2"/>
                  <c:y val="-2.13207277661720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B63-4EBB-BC0B-CAAF101C8783}"/>
                </c:ext>
              </c:extLst>
            </c:dLbl>
            <c:spPr>
              <a:solidFill>
                <a:srgbClr val="FFFFFF"/>
              </a:solid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'Figura  1.10.23'!$K$2:$U$2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'Figura  1.10.23'!$B$6:$U$6</c:f>
              <c:numCache>
                <c:formatCode>0%</c:formatCode>
                <c:ptCount val="11"/>
                <c:pt idx="0">
                  <c:v>0.13</c:v>
                </c:pt>
                <c:pt idx="1">
                  <c:v>0.1106</c:v>
                </c:pt>
                <c:pt idx="2">
                  <c:v>0.12</c:v>
                </c:pt>
                <c:pt idx="3">
                  <c:v>0.09</c:v>
                </c:pt>
                <c:pt idx="4">
                  <c:v>0.153</c:v>
                </c:pt>
                <c:pt idx="5">
                  <c:v>0.16563146997929606</c:v>
                </c:pt>
                <c:pt idx="6">
                  <c:v>0.16371681415929204</c:v>
                </c:pt>
                <c:pt idx="7">
                  <c:v>0.14854111405835543</c:v>
                </c:pt>
                <c:pt idx="8">
                  <c:v>0.14545454545454545</c:v>
                </c:pt>
                <c:pt idx="9">
                  <c:v>0.13519999999999999</c:v>
                </c:pt>
                <c:pt idx="10">
                  <c:v>0.112</c:v>
                </c:pt>
              </c:numCache>
            </c:numRef>
          </c:val>
          <c:smooth val="0"/>
          <c:extLst>
            <c:ext xmlns:c16="http://schemas.microsoft.com/office/drawing/2014/chart" uri="{C3380CC4-5D6E-409C-BE32-E72D297353CC}">
              <c16:uniqueId val="{00000015-6B63-4EBB-BC0B-CAAF101C8783}"/>
            </c:ext>
          </c:extLst>
        </c:ser>
        <c:ser>
          <c:idx val="4"/>
          <c:order val="4"/>
          <c:tx>
            <c:strRef>
              <c:f>'Figura  1.10.23'!$A$7</c:f>
              <c:strCache>
                <c:ptCount val="1"/>
                <c:pt idx="0">
                  <c:v>Reproducción</c:v>
                </c:pt>
              </c:strCache>
            </c:strRef>
          </c:tx>
          <c:spPr>
            <a:ln w="38100">
              <a:solidFill>
                <a:srgbClr val="FF00FF"/>
              </a:solidFill>
              <a:prstDash val="solid"/>
            </a:ln>
          </c:spPr>
          <c:marker>
            <c:symbol val="star"/>
            <c:size val="9"/>
            <c:spPr>
              <a:noFill/>
              <a:ln>
                <a:solidFill>
                  <a:srgbClr val="800080"/>
                </a:solidFill>
                <a:prstDash val="solid"/>
              </a:ln>
            </c:spPr>
          </c:marker>
          <c:dLbls>
            <c:spPr>
              <a:solidFill>
                <a:srgbClr val="FFFFFF"/>
              </a:solid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'Figura  1.10.23'!$K$2:$U$2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'Figura  1.10.23'!$B$7:$U$7</c:f>
              <c:numCache>
                <c:formatCode>0%</c:formatCode>
                <c:ptCount val="11"/>
                <c:pt idx="0">
                  <c:v>0.01</c:v>
                </c:pt>
                <c:pt idx="1">
                  <c:v>0</c:v>
                </c:pt>
                <c:pt idx="2">
                  <c:v>1.0999999999999999E-2</c:v>
                </c:pt>
                <c:pt idx="3">
                  <c:v>0.01</c:v>
                </c:pt>
                <c:pt idx="4">
                  <c:v>3.0000000000000001E-3</c:v>
                </c:pt>
                <c:pt idx="5">
                  <c:v>2.070393374741201E-3</c:v>
                </c:pt>
                <c:pt idx="6">
                  <c:v>1.3274336283185841E-2</c:v>
                </c:pt>
                <c:pt idx="7">
                  <c:v>7.9575596816976128E-3</c:v>
                </c:pt>
                <c:pt idx="8">
                  <c:v>2.5454545454545455E-2</c:v>
                </c:pt>
                <c:pt idx="9">
                  <c:v>7.7000000000000002E-3</c:v>
                </c:pt>
                <c:pt idx="10">
                  <c:v>1.9E-2</c:v>
                </c:pt>
              </c:numCache>
            </c:numRef>
          </c:val>
          <c:smooth val="0"/>
          <c:extLst>
            <c:ext xmlns:c16="http://schemas.microsoft.com/office/drawing/2014/chart" uri="{C3380CC4-5D6E-409C-BE32-E72D297353CC}">
              <c16:uniqueId val="{00000016-6B63-4EBB-BC0B-CAAF101C8783}"/>
            </c:ext>
          </c:extLst>
        </c:ser>
        <c:dLbls>
          <c:showLegendKey val="0"/>
          <c:showVal val="0"/>
          <c:showCatName val="0"/>
          <c:showSerName val="0"/>
          <c:showPercent val="0"/>
          <c:showBubbleSize val="0"/>
        </c:dLbls>
        <c:marker val="1"/>
        <c:smooth val="0"/>
        <c:axId val="138247168"/>
        <c:axId val="138269440"/>
      </c:lineChart>
      <c:catAx>
        <c:axId val="138247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s-ES"/>
          </a:p>
        </c:txPr>
        <c:crossAx val="138269440"/>
        <c:crosses val="autoZero"/>
        <c:auto val="1"/>
        <c:lblAlgn val="ctr"/>
        <c:lblOffset val="100"/>
        <c:tickLblSkip val="1"/>
        <c:tickMarkSkip val="1"/>
        <c:noMultiLvlLbl val="0"/>
      </c:catAx>
      <c:valAx>
        <c:axId val="138269440"/>
        <c:scaling>
          <c:orientation val="minMax"/>
          <c:max val="0.60000000000000131"/>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s-ES"/>
          </a:p>
        </c:txPr>
        <c:crossAx val="138247168"/>
        <c:crosses val="autoZero"/>
        <c:crossBetween val="between"/>
      </c:valAx>
      <c:spPr>
        <a:noFill/>
        <a:ln w="25400">
          <a:noFill/>
        </a:ln>
      </c:spPr>
    </c:plotArea>
    <c:legend>
      <c:legendPos val="r"/>
      <c:layout>
        <c:manualLayout>
          <c:xMode val="edge"/>
          <c:yMode val="edge"/>
          <c:x val="8.1403111903829706E-2"/>
          <c:y val="0.86675932658813426"/>
          <c:w val="0.86513768406067881"/>
          <c:h val="8.756851822093669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0000000000001" r="0.750000000000001"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75373550747118"/>
          <c:y val="4.1666666666666664E-2"/>
          <c:w val="0.78303898360257873"/>
          <c:h val="0.76427095502996911"/>
        </c:manualLayout>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'Figura  1.10.3'!$A$4:$B$9</c:f>
              <c:multiLvlStrCache>
                <c:ptCount val="6"/>
                <c:lvl>
                  <c:pt idx="0">
                    <c:v>Frondosas</c:v>
                  </c:pt>
                  <c:pt idx="1">
                    <c:v>Coníferas</c:v>
                  </c:pt>
                  <c:pt idx="2">
                    <c:v>Mixto</c:v>
                  </c:pt>
                  <c:pt idx="3">
                    <c:v>Frondosas</c:v>
                  </c:pt>
                  <c:pt idx="4">
                    <c:v>Coníferas</c:v>
                  </c:pt>
                  <c:pt idx="5">
                    <c:v>Mixto</c:v>
                  </c:pt>
                </c:lvl>
                <c:lvl>
                  <c:pt idx="0">
                    <c:v>Arbolado denso</c:v>
                  </c:pt>
                  <c:pt idx="1">
                    <c:v>Arbolado denso</c:v>
                  </c:pt>
                  <c:pt idx="2">
                    <c:v>Arbolado denso</c:v>
                  </c:pt>
                  <c:pt idx="3">
                    <c:v>Arbolado ralo</c:v>
                  </c:pt>
                  <c:pt idx="4">
                    <c:v>Arbolado ralo</c:v>
                  </c:pt>
                  <c:pt idx="5">
                    <c:v>Arbolado ralo</c:v>
                  </c:pt>
                </c:lvl>
              </c:multiLvlStrCache>
            </c:multiLvlStrRef>
          </c:cat>
          <c:val>
            <c:numRef>
              <c:f>'Figura  1.10.3'!$D$4:$D$9</c:f>
              <c:numCache>
                <c:formatCode>#,##0.00</c:formatCode>
                <c:ptCount val="6"/>
                <c:pt idx="0">
                  <c:v>24.174601001480408</c:v>
                </c:pt>
                <c:pt idx="1">
                  <c:v>54.758294280787318</c:v>
                </c:pt>
                <c:pt idx="2">
                  <c:v>9.1678013255879538</c:v>
                </c:pt>
                <c:pt idx="3">
                  <c:v>3.4127365648523771</c:v>
                </c:pt>
                <c:pt idx="4">
                  <c:v>7.0050937675475629</c:v>
                </c:pt>
                <c:pt idx="5">
                  <c:v>1.481473059744375</c:v>
                </c:pt>
              </c:numCache>
            </c:numRef>
          </c:val>
          <c:extLst>
            <c:ext xmlns:c16="http://schemas.microsoft.com/office/drawing/2014/chart" uri="{C3380CC4-5D6E-409C-BE32-E72D297353CC}">
              <c16:uniqueId val="{00000006-EED0-4D38-BA7A-293E79622DDE}"/>
            </c:ext>
          </c:extLst>
        </c:ser>
        <c:dLbls>
          <c:showLegendKey val="0"/>
          <c:showVal val="0"/>
          <c:showCatName val="0"/>
          <c:showSerName val="0"/>
          <c:showPercent val="0"/>
          <c:showBubbleSize val="0"/>
        </c:dLbls>
        <c:gapWidth val="150"/>
        <c:axId val="136427776"/>
        <c:axId val="136912896"/>
      </c:barChart>
      <c:catAx>
        <c:axId val="1364277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crossAx val="136912896"/>
        <c:crosses val="autoZero"/>
        <c:auto val="1"/>
        <c:lblAlgn val="ctr"/>
        <c:lblOffset val="100"/>
        <c:tickLblSkip val="1"/>
        <c:tickMarkSkip val="1"/>
        <c:noMultiLvlLbl val="0"/>
      </c:catAx>
      <c:valAx>
        <c:axId val="136912896"/>
        <c:scaling>
          <c:orientation val="minMax"/>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rgbClr val="000000"/>
                    </a:solidFill>
                    <a:latin typeface="Segoe UI" panose="020B0502040204020203" pitchFamily="34" charset="0"/>
                    <a:ea typeface="Arial"/>
                    <a:cs typeface="Segoe UI" panose="020B0502040204020203" pitchFamily="34" charset="0"/>
                  </a:defRPr>
                </a:pPr>
                <a:r>
                  <a:rPr lang="es-ES"/>
                  <a:t>Superficie (ha)</a:t>
                </a:r>
              </a:p>
            </c:rich>
          </c:tx>
          <c:layout>
            <c:manualLayout>
              <c:xMode val="edge"/>
              <c:yMode val="edge"/>
              <c:x val="3.1558228449790234E-2"/>
              <c:y val="0.35904318161780185"/>
            </c:manualLayout>
          </c:layout>
          <c:overlay val="0"/>
          <c:spPr>
            <a:noFill/>
            <a:ln w="25400">
              <a:noFill/>
            </a:ln>
            <a:effectLst/>
          </c:spPr>
          <c:txPr>
            <a:bodyPr rot="-5400000" spcFirstLastPara="1" vertOverflow="ellipsis" vert="horz" wrap="square" anchor="ctr" anchorCtr="1"/>
            <a:lstStyle/>
            <a:p>
              <a:pPr>
                <a:defRPr sz="100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title>
        <c:numFmt formatCode="#,##0.00"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crossAx val="136427776"/>
        <c:crosses val="autoZero"/>
        <c:crossBetween val="between"/>
      </c:valAx>
      <c:spPr>
        <a:noFill/>
        <a:ln w="12700">
          <a:solidFill>
            <a:srgbClr val="808080"/>
          </a:solidFill>
          <a:prstDash val="solid"/>
        </a:ln>
        <a:effectLst/>
      </c:spPr>
    </c:plotArea>
    <c:plotVisOnly val="1"/>
    <c:dispBlanksAs val="gap"/>
    <c:showDLblsOverMax val="0"/>
  </c:chart>
  <c:spPr>
    <a:solidFill>
      <a:srgbClr val="FFFFFF"/>
    </a:solidFill>
    <a:ln w="9525" cap="flat" cmpd="sng" algn="ctr">
      <a:noFill/>
      <a:prstDash val="solid"/>
      <a:round/>
    </a:ln>
    <a:effectLst/>
  </c:spPr>
  <c:txPr>
    <a:bodyPr/>
    <a:lstStyle/>
    <a:p>
      <a:pPr>
        <a:defRPr sz="100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000000000000044" r="0.75000000000000044" t="1" header="0" footer="0"/>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6"/>
    </mc:Choice>
    <mc:Fallback>
      <c:style val="16"/>
    </mc:Fallback>
  </mc:AlternateContent>
  <c:chart>
    <c:title>
      <c:tx>
        <c:rich>
          <a:bodyPr/>
          <a:lstStyle/>
          <a:p>
            <a:pPr>
              <a:defRPr/>
            </a:pPr>
            <a:r>
              <a:rPr lang="es-ES"/>
              <a:t>Huesca</a:t>
            </a:r>
          </a:p>
        </c:rich>
      </c:tx>
      <c:layout>
        <c:manualLayout>
          <c:xMode val="edge"/>
          <c:yMode val="edge"/>
          <c:x val="0.80227933586953315"/>
          <c:y val="0.87754484817838141"/>
        </c:manualLayout>
      </c:layout>
      <c:overlay val="0"/>
    </c:title>
    <c:autoTitleDeleted val="0"/>
    <c:plotArea>
      <c:layout>
        <c:manualLayout>
          <c:layoutTarget val="inner"/>
          <c:xMode val="edge"/>
          <c:yMode val="edge"/>
          <c:x val="0.30167403934058806"/>
          <c:y val="0.18139733680078982"/>
          <c:w val="0.40897372379014418"/>
          <c:h val="0.66786534710684098"/>
        </c:manualLayout>
      </c:layout>
      <c:pieChart>
        <c:varyColors val="1"/>
        <c:ser>
          <c:idx val="0"/>
          <c:order val="0"/>
          <c:dLbls>
            <c:dLbl>
              <c:idx val="0"/>
              <c:layout>
                <c:manualLayout>
                  <c:x val="5.6249160715375668E-2"/>
                  <c:y val="-1.6869789581387084E-2"/>
                </c:manualLayout>
              </c:layout>
              <c:tx>
                <c:rich>
                  <a:bodyPr/>
                  <a:lstStyle/>
                  <a:p>
                    <a:pPr>
                      <a:defRPr/>
                    </a:pPr>
                    <a:r>
                      <a:rPr lang="en-US"/>
                      <a:t>Arbolado denso 56,94%</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689-4252-A2EB-4B2799A83546}"/>
                </c:ext>
              </c:extLst>
            </c:dLbl>
            <c:dLbl>
              <c:idx val="1"/>
              <c:layout>
                <c:manualLayout>
                  <c:x val="0.28840647025863353"/>
                  <c:y val="0.12659711286089245"/>
                </c:manualLayout>
              </c:layout>
              <c:tx>
                <c:rich>
                  <a:bodyPr/>
                  <a:lstStyle/>
                  <a:p>
                    <a:pPr>
                      <a:defRPr/>
                    </a:pPr>
                    <a:r>
                      <a:rPr lang="en-US"/>
                      <a:t>Arbolado ralo 7,22%</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689-4252-A2EB-4B2799A83546}"/>
                </c:ext>
              </c:extLst>
            </c:dLbl>
            <c:dLbl>
              <c:idx val="2"/>
              <c:layout>
                <c:manualLayout>
                  <c:x val="8.1615057949217029E-2"/>
                  <c:y val="0.12530866141732289"/>
                </c:manualLayout>
              </c:layout>
              <c:tx>
                <c:rich>
                  <a:bodyPr/>
                  <a:lstStyle/>
                  <a:p>
                    <a:pPr>
                      <a:defRPr/>
                    </a:pPr>
                    <a:r>
                      <a:rPr lang="en-US"/>
                      <a:t>Arbolado temporalmente sin cubierta arbórea 0,15%</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689-4252-A2EB-4B2799A83546}"/>
                </c:ext>
              </c:extLst>
            </c:dLbl>
            <c:dLbl>
              <c:idx val="3"/>
              <c:layout>
                <c:manualLayout>
                  <c:x val="0"/>
                  <c:y val="-1.8448031496063003E-2"/>
                </c:manualLayout>
              </c:layout>
              <c:tx>
                <c:rich>
                  <a:bodyPr/>
                  <a:lstStyle/>
                  <a:p>
                    <a:pPr>
                      <a:defRPr/>
                    </a:pPr>
                    <a:r>
                      <a:rPr lang="en-US"/>
                      <a:t>Desarbolado con arbolado disperso 0,94%</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689-4252-A2EB-4B2799A83546}"/>
                </c:ext>
              </c:extLst>
            </c:dLbl>
            <c:dLbl>
              <c:idx val="4"/>
              <c:layout>
                <c:manualLayout>
                  <c:x val="1.172653277890826E-2"/>
                  <c:y val="-3.8830215030460656E-2"/>
                </c:manualLayout>
              </c:layout>
              <c:tx>
                <c:rich>
                  <a:bodyPr/>
                  <a:lstStyle/>
                  <a:p>
                    <a:pPr>
                      <a:defRPr/>
                    </a:pPr>
                    <a:r>
                      <a:rPr lang="en-US"/>
                      <a:t>Superficie arbustiva y/o de matorral 19,20%</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689-4252-A2EB-4B2799A83546}"/>
                </c:ext>
              </c:extLst>
            </c:dLbl>
            <c:dLbl>
              <c:idx val="5"/>
              <c:layout>
                <c:manualLayout>
                  <c:x val="-0.12331622872983575"/>
                  <c:y val="-2.8241951407450217E-2"/>
                </c:manualLayout>
              </c:layout>
              <c:tx>
                <c:rich>
                  <a:bodyPr/>
                  <a:lstStyle/>
                  <a:p>
                    <a:pPr>
                      <a:defRPr/>
                    </a:pPr>
                    <a:r>
                      <a:rPr lang="en-US"/>
                      <a:t>Superficie de herbazal-pastizal 8,61%</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689-4252-A2EB-4B2799A83546}"/>
                </c:ext>
              </c:extLst>
            </c:dLbl>
            <c:dLbl>
              <c:idx val="6"/>
              <c:layout>
                <c:manualLayout>
                  <c:x val="6.229898588257865E-2"/>
                  <c:y val="-0.20378806886427336"/>
                </c:manualLayout>
              </c:layout>
              <c:tx>
                <c:rich>
                  <a:bodyPr/>
                  <a:lstStyle/>
                  <a:p>
                    <a:pPr>
                      <a:defRPr/>
                    </a:pPr>
                    <a:r>
                      <a:rPr lang="en-US"/>
                      <a:t>Humedales 0,24%</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689-4252-A2EB-4B2799A83546}"/>
                </c:ext>
              </c:extLst>
            </c:dLbl>
            <c:dLbl>
              <c:idx val="7"/>
              <c:layout>
                <c:manualLayout>
                  <c:x val="0.24720258804858689"/>
                  <c:y val="-7.910387472752349E-2"/>
                </c:manualLayout>
              </c:layout>
              <c:tx>
                <c:rich>
                  <a:bodyPr/>
                  <a:lstStyle/>
                  <a:p>
                    <a:pPr>
                      <a:defRPr/>
                    </a:pPr>
                    <a:r>
                      <a:rPr lang="en-US"/>
                      <a:t>Espacios abiertos con poca o sin vegetación 6,70%</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689-4252-A2EB-4B2799A83546}"/>
                </c:ext>
              </c:extLst>
            </c:dLbl>
            <c:spPr>
              <a:noFill/>
              <a:ln w="25400">
                <a:noFill/>
              </a:ln>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'Figuras  1.10.4 1.10.5 y 1.10.6'!$B$4:$B$11</c:f>
              <c:strCache>
                <c:ptCount val="8"/>
                <c:pt idx="0">
                  <c:v>Arbolado denso</c:v>
                </c:pt>
                <c:pt idx="1">
                  <c:v>Arbolado ralo</c:v>
                </c:pt>
                <c:pt idx="2">
                  <c:v>Arbolado temporalmente sin cubierta arbórea</c:v>
                </c:pt>
                <c:pt idx="3">
                  <c:v>Desarbolado con arbolado disperso</c:v>
                </c:pt>
                <c:pt idx="4">
                  <c:v>Superficie arbustiva y/o de matorral</c:v>
                </c:pt>
                <c:pt idx="5">
                  <c:v>Superficie de herbazal-pastizal</c:v>
                </c:pt>
                <c:pt idx="6">
                  <c:v>Humedales</c:v>
                </c:pt>
                <c:pt idx="7">
                  <c:v>Espacios abiertos con poca o sin vegetación</c:v>
                </c:pt>
              </c:strCache>
            </c:strRef>
          </c:cat>
          <c:val>
            <c:numRef>
              <c:f>'Figuras  1.10.4 1.10.5 y 1.10.6'!$C$4:$C$11</c:f>
              <c:numCache>
                <c:formatCode>#,##0</c:formatCode>
                <c:ptCount val="8"/>
                <c:pt idx="0">
                  <c:v>56.944365111562973</c:v>
                </c:pt>
                <c:pt idx="1">
                  <c:v>7.2220039527233748</c:v>
                </c:pt>
                <c:pt idx="2">
                  <c:v>0.14783554784044248</c:v>
                </c:pt>
                <c:pt idx="3">
                  <c:v>0.93595375664751179</c:v>
                </c:pt>
                <c:pt idx="4">
                  <c:v>19.200854473458314</c:v>
                </c:pt>
                <c:pt idx="5">
                  <c:v>8.6100824960338898</c:v>
                </c:pt>
                <c:pt idx="6">
                  <c:v>0.24228920786020422</c:v>
                </c:pt>
                <c:pt idx="7">
                  <c:v>6.6966154538732994</c:v>
                </c:pt>
              </c:numCache>
            </c:numRef>
          </c:val>
          <c:extLst>
            <c:ext xmlns:c16="http://schemas.microsoft.com/office/drawing/2014/chart" uri="{C3380CC4-5D6E-409C-BE32-E72D297353CC}">
              <c16:uniqueId val="{00000008-2689-4252-A2EB-4B2799A8354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50">
          <a:latin typeface="Segoe UI" panose="020B0502040204020203" pitchFamily="34" charset="0"/>
          <a:cs typeface="Segoe UI" panose="020B0502040204020203" pitchFamily="34" charset="0"/>
        </a:defRPr>
      </a:pPr>
      <a:endParaRPr lang="es-ES"/>
    </a:p>
  </c:txPr>
  <c:printSettings>
    <c:headerFooter alignWithMargins="0"/>
    <c:pageMargins b="1" l="0.75000000000000044" r="0.75000000000000044"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6"/>
    </mc:Choice>
    <mc:Fallback>
      <c:style val="16"/>
    </mc:Fallback>
  </mc:AlternateContent>
  <c:chart>
    <c:title>
      <c:tx>
        <c:rich>
          <a:bodyPr/>
          <a:lstStyle/>
          <a:p>
            <a:pPr>
              <a:defRPr/>
            </a:pPr>
            <a:r>
              <a:rPr lang="es-ES"/>
              <a:t>Zaragoza</a:t>
            </a:r>
          </a:p>
        </c:rich>
      </c:tx>
      <c:layout>
        <c:manualLayout>
          <c:xMode val="edge"/>
          <c:yMode val="edge"/>
          <c:x val="0.84438256376751186"/>
          <c:y val="0.88683546909577482"/>
        </c:manualLayout>
      </c:layout>
      <c:overlay val="0"/>
    </c:title>
    <c:autoTitleDeleted val="0"/>
    <c:plotArea>
      <c:layout>
        <c:manualLayout>
          <c:layoutTarget val="inner"/>
          <c:xMode val="edge"/>
          <c:yMode val="edge"/>
          <c:x val="0.30561157467256889"/>
          <c:y val="0.16757192115691424"/>
          <c:w val="0.38888355693735699"/>
          <c:h val="0.66624903504708954"/>
        </c:manualLayout>
      </c:layout>
      <c:pieChart>
        <c:varyColors val="1"/>
        <c:ser>
          <c:idx val="0"/>
          <c:order val="0"/>
          <c:dLbls>
            <c:dLbl>
              <c:idx val="0"/>
              <c:layout>
                <c:manualLayout>
                  <c:x val="4.2130728683790149E-2"/>
                  <c:y val="1.1593072924707943E-2"/>
                </c:manualLayout>
              </c:layout>
              <c:tx>
                <c:rich>
                  <a:bodyPr/>
                  <a:lstStyle/>
                  <a:p>
                    <a:pPr>
                      <a:defRPr/>
                    </a:pPr>
                    <a:r>
                      <a:rPr lang="en-US"/>
                      <a:t>Arbolado denso 41,63%</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F5C-45F8-8E12-5843C46BA321}"/>
                </c:ext>
              </c:extLst>
            </c:dLbl>
            <c:dLbl>
              <c:idx val="1"/>
              <c:tx>
                <c:rich>
                  <a:bodyPr/>
                  <a:lstStyle/>
                  <a:p>
                    <a:pPr>
                      <a:defRPr/>
                    </a:pPr>
                    <a:r>
                      <a:rPr lang="en-US"/>
                      <a:t>Arbolado ralo 7,62%</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F5C-45F8-8E12-5843C46BA321}"/>
                </c:ext>
              </c:extLst>
            </c:dLbl>
            <c:dLbl>
              <c:idx val="2"/>
              <c:tx>
                <c:rich>
                  <a:bodyPr/>
                  <a:lstStyle/>
                  <a:p>
                    <a:pPr>
                      <a:defRPr/>
                    </a:pPr>
                    <a:r>
                      <a:rPr lang="en-US"/>
                      <a:t>Arbolado temporalmente sin cubierta arbórea 1,12%</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F5C-45F8-8E12-5843C46BA321}"/>
                </c:ext>
              </c:extLst>
            </c:dLbl>
            <c:dLbl>
              <c:idx val="3"/>
              <c:layout>
                <c:manualLayout>
                  <c:x val="-0.16397600797412767"/>
                  <c:y val="4.3152694148525602E-4"/>
                </c:manualLayout>
              </c:layout>
              <c:tx>
                <c:rich>
                  <a:bodyPr/>
                  <a:lstStyle/>
                  <a:p>
                    <a:pPr>
                      <a:defRPr/>
                    </a:pPr>
                    <a:r>
                      <a:rPr lang="en-US"/>
                      <a:t>Desarbolado con arbolado disperso 0,76%</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F5C-45F8-8E12-5843C46BA321}"/>
                </c:ext>
              </c:extLst>
            </c:dLbl>
            <c:dLbl>
              <c:idx val="4"/>
              <c:layout>
                <c:manualLayout>
                  <c:x val="-4.1173920424126105E-2"/>
                  <c:y val="-6.433122330296949E-2"/>
                </c:manualLayout>
              </c:layout>
              <c:tx>
                <c:rich>
                  <a:bodyPr/>
                  <a:lstStyle/>
                  <a:p>
                    <a:pPr>
                      <a:defRPr/>
                    </a:pPr>
                    <a:r>
                      <a:rPr lang="en-US"/>
                      <a:t>Superficie arbustiva y/o de matorral 45,82%</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F5C-45F8-8E12-5843C46BA321}"/>
                </c:ext>
              </c:extLst>
            </c:dLbl>
            <c:dLbl>
              <c:idx val="5"/>
              <c:layout>
                <c:manualLayout>
                  <c:x val="-0.1093930174151117"/>
                  <c:y val="-6.4442128557459732E-2"/>
                </c:manualLayout>
              </c:layout>
              <c:tx>
                <c:rich>
                  <a:bodyPr/>
                  <a:lstStyle/>
                  <a:p>
                    <a:pPr>
                      <a:defRPr/>
                    </a:pPr>
                    <a:r>
                      <a:rPr lang="en-US"/>
                      <a:t>Superficie de herbazal-pastizal 2,40%</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F5C-45F8-8E12-5843C46BA321}"/>
                </c:ext>
              </c:extLst>
            </c:dLbl>
            <c:dLbl>
              <c:idx val="6"/>
              <c:layout>
                <c:manualLayout>
                  <c:x val="3.4507079649869654E-2"/>
                  <c:y val="-0.21143868045906036"/>
                </c:manualLayout>
              </c:layout>
              <c:tx>
                <c:rich>
                  <a:bodyPr/>
                  <a:lstStyle/>
                  <a:p>
                    <a:pPr>
                      <a:defRPr/>
                    </a:pPr>
                    <a:r>
                      <a:rPr lang="en-US"/>
                      <a:t>Humedales 0,37%</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F5C-45F8-8E12-5843C46BA321}"/>
                </c:ext>
              </c:extLst>
            </c:dLbl>
            <c:dLbl>
              <c:idx val="7"/>
              <c:layout>
                <c:manualLayout>
                  <c:x val="0.28701218317859539"/>
                  <c:y val="-2.6186248777726337E-2"/>
                </c:manualLayout>
              </c:layout>
              <c:tx>
                <c:rich>
                  <a:bodyPr/>
                  <a:lstStyle/>
                  <a:p>
                    <a:pPr>
                      <a:defRPr/>
                    </a:pPr>
                    <a:r>
                      <a:rPr lang="en-US"/>
                      <a:t>Espacios abiertos con poca o sin vegetación 0,29%</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F5C-45F8-8E12-5843C46BA321}"/>
                </c:ext>
              </c:extLst>
            </c:dLbl>
            <c:spPr>
              <a:noFill/>
              <a:ln w="25400">
                <a:noFill/>
              </a:ln>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'Figuras  1.10.4 1.10.5 y 1.10.6'!$B$20:$B$27</c:f>
              <c:strCache>
                <c:ptCount val="8"/>
                <c:pt idx="0">
                  <c:v>Arbolado denso</c:v>
                </c:pt>
                <c:pt idx="1">
                  <c:v>Arbolado ralo</c:v>
                </c:pt>
                <c:pt idx="2">
                  <c:v>Arbolado temporalmente sin cubierta arbórea</c:v>
                </c:pt>
                <c:pt idx="3">
                  <c:v>Desarbolado con arbolado disperso</c:v>
                </c:pt>
                <c:pt idx="4">
                  <c:v>Superficie arbustiva y/o de matorral</c:v>
                </c:pt>
                <c:pt idx="5">
                  <c:v>Superficie de herbazal-pastizal</c:v>
                </c:pt>
                <c:pt idx="6">
                  <c:v>Humedales</c:v>
                </c:pt>
                <c:pt idx="7">
                  <c:v>Espacios abiertos con poca o sin vegetación</c:v>
                </c:pt>
              </c:strCache>
            </c:strRef>
          </c:cat>
          <c:val>
            <c:numRef>
              <c:f>'Figuras  1.10.4 1.10.5 y 1.10.6'!$C$20:$C$27</c:f>
              <c:numCache>
                <c:formatCode>#,##0</c:formatCode>
                <c:ptCount val="8"/>
                <c:pt idx="0">
                  <c:v>41.626846577157714</c:v>
                </c:pt>
                <c:pt idx="1">
                  <c:v>7.6175268909703178</c:v>
                </c:pt>
                <c:pt idx="2">
                  <c:v>1.1236597366059864</c:v>
                </c:pt>
                <c:pt idx="3">
                  <c:v>0.75533784002249638</c:v>
                </c:pt>
                <c:pt idx="4">
                  <c:v>45.822081004490499</c:v>
                </c:pt>
                <c:pt idx="5">
                  <c:v>2.395201028779411</c:v>
                </c:pt>
                <c:pt idx="6">
                  <c:v>0.36954245384132767</c:v>
                </c:pt>
                <c:pt idx="7">
                  <c:v>0.28980446813225236</c:v>
                </c:pt>
              </c:numCache>
            </c:numRef>
          </c:val>
          <c:extLst>
            <c:ext xmlns:c16="http://schemas.microsoft.com/office/drawing/2014/chart" uri="{C3380CC4-5D6E-409C-BE32-E72D297353CC}">
              <c16:uniqueId val="{00000008-5F5C-45F8-8E12-5843C46BA32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50">
          <a:latin typeface="Segoe UI" panose="020B0502040204020203" pitchFamily="34" charset="0"/>
          <a:cs typeface="Segoe UI" panose="020B0502040204020203" pitchFamily="34" charset="0"/>
        </a:defRPr>
      </a:pPr>
      <a:endParaRPr lang="es-ES"/>
    </a:p>
  </c:txPr>
  <c:printSettings>
    <c:headerFooter alignWithMargins="0"/>
    <c:pageMargins b="1" l="0.75000000000000044" r="0.75000000000000044"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es-ES"/>
              <a:t>Teruel</a:t>
            </a:r>
          </a:p>
        </c:rich>
      </c:tx>
      <c:layout>
        <c:manualLayout>
          <c:xMode val="edge"/>
          <c:yMode val="edge"/>
          <c:x val="0.85943635537177965"/>
          <c:y val="0.87337623537798525"/>
        </c:manualLayout>
      </c:layout>
      <c:overlay val="0"/>
    </c:title>
    <c:autoTitleDeleted val="0"/>
    <c:plotArea>
      <c:layout>
        <c:manualLayout>
          <c:layoutTarget val="inner"/>
          <c:xMode val="edge"/>
          <c:yMode val="edge"/>
          <c:x val="0.34915248024164575"/>
          <c:y val="0.14022073166780077"/>
          <c:w val="0.38480329623601528"/>
          <c:h val="0.68029422248144922"/>
        </c:manualLayout>
      </c:layout>
      <c:pieChart>
        <c:varyColors val="1"/>
        <c:ser>
          <c:idx val="0"/>
          <c:order val="0"/>
          <c:dLbls>
            <c:dLbl>
              <c:idx val="0"/>
              <c:layout>
                <c:manualLayout>
                  <c:x val="2.3346969896919308E-2"/>
                  <c:y val="-5.8751433848546766E-2"/>
                </c:manualLayout>
              </c:layout>
              <c:tx>
                <c:rich>
                  <a:bodyPr/>
                  <a:lstStyle/>
                  <a:p>
                    <a:pPr>
                      <a:defRPr/>
                    </a:pPr>
                    <a:r>
                      <a:rPr lang="en-US"/>
                      <a:t>Arbolado denso 55,14%</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F53-452D-9733-D6FDDCEF3E72}"/>
                </c:ext>
              </c:extLst>
            </c:dLbl>
            <c:dLbl>
              <c:idx val="1"/>
              <c:layout>
                <c:manualLayout>
                  <c:x val="0.16243947858473004"/>
                  <c:y val="0.16455565276562653"/>
                </c:manualLayout>
              </c:layout>
              <c:tx>
                <c:rich>
                  <a:bodyPr/>
                  <a:lstStyle/>
                  <a:p>
                    <a:pPr>
                      <a:defRPr/>
                    </a:pPr>
                    <a:r>
                      <a:rPr lang="en-US"/>
                      <a:t>Arbolado ralo 6,92%</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F53-452D-9733-D6FDDCEF3E72}"/>
                </c:ext>
              </c:extLst>
            </c:dLbl>
            <c:dLbl>
              <c:idx val="2"/>
              <c:layout>
                <c:manualLayout>
                  <c:x val="-1.2852314550066716E-2"/>
                  <c:y val="0.11949969216810861"/>
                </c:manualLayout>
              </c:layout>
              <c:tx>
                <c:rich>
                  <a:bodyPr/>
                  <a:lstStyle/>
                  <a:p>
                    <a:pPr>
                      <a:defRPr/>
                    </a:pPr>
                    <a:r>
                      <a:rPr lang="en-US"/>
                      <a:t>Arbolado temporalmente sin cubierta arbórea 0,93%</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F53-452D-9733-D6FDDCEF3E72}"/>
                </c:ext>
              </c:extLst>
            </c:dLbl>
            <c:dLbl>
              <c:idx val="3"/>
              <c:layout>
                <c:manualLayout>
                  <c:x val="-7.3193155324858157E-3"/>
                  <c:y val="-2.2560254042318779E-2"/>
                </c:manualLayout>
              </c:layout>
              <c:tx>
                <c:rich>
                  <a:bodyPr/>
                  <a:lstStyle/>
                  <a:p>
                    <a:pPr>
                      <a:defRPr/>
                    </a:pPr>
                    <a:r>
                      <a:rPr lang="en-US"/>
                      <a:t>Desarbolado con arbolado disperso 0,61%</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F53-452D-9733-D6FDDCEF3E72}"/>
                </c:ext>
              </c:extLst>
            </c:dLbl>
            <c:dLbl>
              <c:idx val="4"/>
              <c:layout>
                <c:manualLayout>
                  <c:x val="-3.3154591709555842E-2"/>
                  <c:y val="-1.7402676517287198E-2"/>
                </c:manualLayout>
              </c:layout>
              <c:tx>
                <c:rich>
                  <a:bodyPr/>
                  <a:lstStyle/>
                  <a:p>
                    <a:pPr>
                      <a:defRPr/>
                    </a:pPr>
                    <a:r>
                      <a:rPr lang="en-US"/>
                      <a:t>Superficie arbustiva y/o de matorral 35,74%</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F53-452D-9733-D6FDDCEF3E72}"/>
                </c:ext>
              </c:extLst>
            </c:dLbl>
            <c:dLbl>
              <c:idx val="5"/>
              <c:layout>
                <c:manualLayout>
                  <c:x val="-0.14436091438290891"/>
                  <c:y val="-7.5236188069083956E-2"/>
                </c:manualLayout>
              </c:layout>
              <c:tx>
                <c:rich>
                  <a:bodyPr/>
                  <a:lstStyle/>
                  <a:p>
                    <a:pPr>
                      <a:defRPr/>
                    </a:pPr>
                    <a:r>
                      <a:rPr lang="en-US"/>
                      <a:t>Superficie de herbazal-pastizal 0,50%</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F53-452D-9733-D6FDDCEF3E72}"/>
                </c:ext>
              </c:extLst>
            </c:dLbl>
            <c:dLbl>
              <c:idx val="6"/>
              <c:layout>
                <c:manualLayout>
                  <c:x val="5.9229240897960382E-2"/>
                  <c:y val="-0.21328641327241513"/>
                </c:manualLayout>
              </c:layout>
              <c:tx>
                <c:rich>
                  <a:bodyPr/>
                  <a:lstStyle/>
                  <a:p>
                    <a:pPr>
                      <a:defRPr/>
                    </a:pPr>
                    <a:r>
                      <a:rPr lang="en-US"/>
                      <a:t>Humedales 0,10%</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F53-452D-9733-D6FDDCEF3E72}"/>
                </c:ext>
              </c:extLst>
            </c:dLbl>
            <c:dLbl>
              <c:idx val="7"/>
              <c:layout>
                <c:manualLayout>
                  <c:x val="0.21459156292614268"/>
                  <c:y val="-4.0931920546968695E-4"/>
                </c:manualLayout>
              </c:layout>
              <c:tx>
                <c:rich>
                  <a:bodyPr/>
                  <a:lstStyle/>
                  <a:p>
                    <a:pPr>
                      <a:defRPr/>
                    </a:pPr>
                    <a:r>
                      <a:rPr lang="en-US"/>
                      <a:t>Espacios abiertos con poca o sin vegetación 0,05%</a:t>
                    </a:r>
                  </a:p>
                </c:rich>
              </c:tx>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F53-452D-9733-D6FDDCEF3E72}"/>
                </c:ext>
              </c:extLst>
            </c:dLbl>
            <c:spPr>
              <a:noFill/>
              <a:ln w="25400">
                <a:noFill/>
              </a:ln>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'Figuras  1.10.4 1.10.5 y 1.10.6'!$B$12:$B$19</c:f>
              <c:strCache>
                <c:ptCount val="8"/>
                <c:pt idx="0">
                  <c:v>Arbolado denso</c:v>
                </c:pt>
                <c:pt idx="1">
                  <c:v>Arbolado ralo</c:v>
                </c:pt>
                <c:pt idx="2">
                  <c:v>Arbolado temporalmente sin cubierta arbórea</c:v>
                </c:pt>
                <c:pt idx="3">
                  <c:v>Desarbolado con arbolado disperso</c:v>
                </c:pt>
                <c:pt idx="4">
                  <c:v>Superficie arbustiva y/o de matorral</c:v>
                </c:pt>
                <c:pt idx="5">
                  <c:v>Superficie de herbazal-pastizal</c:v>
                </c:pt>
                <c:pt idx="6">
                  <c:v>Humedales</c:v>
                </c:pt>
                <c:pt idx="7">
                  <c:v>Espacios abiertos con poca o sin vegetación</c:v>
                </c:pt>
              </c:strCache>
            </c:strRef>
          </c:cat>
          <c:val>
            <c:numRef>
              <c:f>'Figuras  1.10.4 1.10.5 y 1.10.6'!$C$12:$C$19</c:f>
              <c:numCache>
                <c:formatCode>#,##0</c:formatCode>
                <c:ptCount val="8"/>
                <c:pt idx="0">
                  <c:v>55.139655135397483</c:v>
                </c:pt>
                <c:pt idx="1">
                  <c:v>6.9209666694304985</c:v>
                </c:pt>
                <c:pt idx="2">
                  <c:v>0.93323992651294363</c:v>
                </c:pt>
                <c:pt idx="3">
                  <c:v>0.60925651133329817</c:v>
                </c:pt>
                <c:pt idx="4">
                  <c:v>35.742074456316907</c:v>
                </c:pt>
                <c:pt idx="5">
                  <c:v>0.50355263035520625</c:v>
                </c:pt>
                <c:pt idx="6">
                  <c:v>9.7658834877337453E-2</c:v>
                </c:pt>
                <c:pt idx="7">
                  <c:v>5.3595835776340708E-2</c:v>
                </c:pt>
              </c:numCache>
            </c:numRef>
          </c:val>
          <c:extLst>
            <c:ext xmlns:c16="http://schemas.microsoft.com/office/drawing/2014/chart" uri="{C3380CC4-5D6E-409C-BE32-E72D297353CC}">
              <c16:uniqueId val="{00000008-0F53-452D-9733-D6FDDCEF3E7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50">
          <a:latin typeface="Segoe UI" panose="020B0502040204020203" pitchFamily="34" charset="0"/>
          <a:cs typeface="Segoe UI" panose="020B0502040204020203" pitchFamily="34" charset="0"/>
        </a:defRPr>
      </a:pPr>
      <a:endParaRPr lang="es-ES"/>
    </a:p>
  </c:txPr>
  <c:printSettings>
    <c:headerFooter alignWithMargins="0"/>
    <c:pageMargins b="1" l="0.75000000000000044" r="0.75000000000000044"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85850085358238"/>
          <c:y val="3.4132400116652084E-2"/>
          <c:w val="0.8446153846153851"/>
          <c:h val="0.71241981638883956"/>
        </c:manualLayout>
      </c:layout>
      <c:barChart>
        <c:barDir val="col"/>
        <c:grouping val="clustered"/>
        <c:varyColors val="0"/>
        <c:ser>
          <c:idx val="0"/>
          <c:order val="0"/>
          <c:spPr>
            <a:solidFill>
              <a:srgbClr val="92D050"/>
            </a:solidFill>
            <a:ln w="12700">
              <a:solidFill>
                <a:srgbClr val="000000"/>
              </a:solidFill>
              <a:prstDash val="solid"/>
            </a:ln>
          </c:spPr>
          <c:invertIfNegative val="0"/>
          <c:dPt>
            <c:idx val="1"/>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0-6E23-441B-B82A-BE97B5BA5BDE}"/>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6E23-441B-B82A-BE97B5BA5BDE}"/>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2-6E23-441B-B82A-BE97B5BA5BDE}"/>
              </c:ext>
            </c:extLst>
          </c:dPt>
          <c:dPt>
            <c:idx val="5"/>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3-6E23-441B-B82A-BE97B5BA5BDE}"/>
              </c:ext>
            </c:extLst>
          </c:dPt>
          <c:dPt>
            <c:idx val="7"/>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4-6E23-441B-B82A-BE97B5BA5BDE}"/>
              </c:ext>
            </c:extLst>
          </c:dPt>
          <c:dPt>
            <c:idx val="8"/>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5-6E23-441B-B82A-BE97B5BA5BDE}"/>
              </c:ext>
            </c:extLst>
          </c:dPt>
          <c:dPt>
            <c:idx val="10"/>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6-6E23-441B-B82A-BE97B5BA5BDE}"/>
              </c:ext>
            </c:extLst>
          </c:dPt>
          <c:dPt>
            <c:idx val="1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7-6E23-441B-B82A-BE97B5BA5BDE}"/>
              </c:ext>
            </c:extLst>
          </c:dPt>
          <c:dPt>
            <c:idx val="13"/>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8-6E23-441B-B82A-BE97B5BA5BDE}"/>
              </c:ext>
            </c:extLst>
          </c:dPt>
          <c:dPt>
            <c:idx val="14"/>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9-6E23-441B-B82A-BE97B5BA5BDE}"/>
              </c:ext>
            </c:extLst>
          </c:dPt>
          <c:dPt>
            <c:idx val="16"/>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A-6E23-441B-B82A-BE97B5BA5BDE}"/>
              </c:ext>
            </c:extLst>
          </c:dPt>
          <c:dPt>
            <c:idx val="17"/>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B-6E23-441B-B82A-BE97B5BA5BDE}"/>
              </c:ext>
            </c:extLst>
          </c:dPt>
          <c:dLbls>
            <c:dLbl>
              <c:idx val="0"/>
              <c:layout>
                <c:manualLayout>
                  <c:x val="4.2820109024833408E-3"/>
                  <c:y val="-1.7370075225012369E-2"/>
                </c:manualLayout>
              </c:layout>
              <c:tx>
                <c:rich>
                  <a:bodyPr/>
                  <a:lstStyle/>
                  <a:p>
                    <a:r>
                      <a:rPr lang="en-US">
                        <a:solidFill>
                          <a:sysClr val="windowText" lastClr="000000"/>
                        </a:solidFill>
                      </a:rPr>
                      <a:t>27,19%</a:t>
                    </a:r>
                    <a:endParaRPr lang="en-US"/>
                  </a:p>
                </c:rich>
              </c:tx>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6E23-441B-B82A-BE97B5BA5BDE}"/>
                </c:ext>
              </c:extLst>
            </c:dLbl>
            <c:dLbl>
              <c:idx val="1"/>
              <c:layout>
                <c:manualLayout>
                  <c:x val="0"/>
                  <c:y val="-1.2790448938715022E-2"/>
                </c:manualLayout>
              </c:layout>
              <c:tx>
                <c:rich>
                  <a:bodyPr/>
                  <a:lstStyle/>
                  <a:p>
                    <a:r>
                      <a:rPr lang="en-US"/>
                      <a:t>48,47%</a:t>
                    </a:r>
                  </a:p>
                </c:rich>
              </c:tx>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E23-441B-B82A-BE97B5BA5BDE}"/>
                </c:ext>
              </c:extLst>
            </c:dLbl>
            <c:dLbl>
              <c:idx val="2"/>
              <c:tx>
                <c:rich>
                  <a:bodyPr/>
                  <a:lstStyle/>
                  <a:p>
                    <a:r>
                      <a:rPr lang="en-US"/>
                      <a:t>13,18%</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E23-441B-B82A-BE97B5BA5BDE}"/>
                </c:ext>
              </c:extLst>
            </c:dLbl>
            <c:dLbl>
              <c:idx val="3"/>
              <c:tx>
                <c:rich>
                  <a:bodyPr/>
                  <a:lstStyle/>
                  <a:p>
                    <a:r>
                      <a:rPr lang="en-US"/>
                      <a:t>4,26%</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6E23-441B-B82A-BE97B5BA5BDE}"/>
                </c:ext>
              </c:extLst>
            </c:dLbl>
            <c:dLbl>
              <c:idx val="4"/>
              <c:layout>
                <c:manualLayout>
                  <c:x val="4.2819705855294231E-3"/>
                  <c:y val="-2.9125967189577828E-2"/>
                </c:manualLayout>
              </c:layout>
              <c:tx>
                <c:rich>
                  <a:bodyPr/>
                  <a:lstStyle/>
                  <a:p>
                    <a:r>
                      <a:rPr lang="en-US"/>
                      <a:t>5,21%</a:t>
                    </a:r>
                  </a:p>
                </c:rich>
              </c:tx>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E23-441B-B82A-BE97B5BA5BDE}"/>
                </c:ext>
              </c:extLst>
            </c:dLbl>
            <c:dLbl>
              <c:idx val="5"/>
              <c:layout>
                <c:manualLayout>
                  <c:x val="2.7949121744396351E-3"/>
                  <c:y val="5.0888680374831605E-3"/>
                </c:manualLayout>
              </c:layout>
              <c:tx>
                <c:rich>
                  <a:bodyPr/>
                  <a:lstStyle/>
                  <a:p>
                    <a:r>
                      <a:rPr lang="en-US">
                        <a:solidFill>
                          <a:sysClr val="windowText" lastClr="000000"/>
                        </a:solidFill>
                      </a:rPr>
                      <a:t>1,69%</a:t>
                    </a:r>
                    <a:endParaRPr lang="en-US"/>
                  </a:p>
                </c:rich>
              </c:tx>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E23-441B-B82A-BE97B5BA5BDE}"/>
                </c:ext>
              </c:extLst>
            </c:dLbl>
            <c:dLbl>
              <c:idx val="6"/>
              <c:layout>
                <c:manualLayout>
                  <c:x val="2.74354936402186E-3"/>
                  <c:y val="-2.4146116431745111E-2"/>
                </c:manualLayout>
              </c:layout>
              <c:tx>
                <c:rich>
                  <a:bodyPr/>
                  <a:lstStyle/>
                  <a:p>
                    <a:r>
                      <a:rPr lang="en-US">
                        <a:solidFill>
                          <a:sysClr val="windowText" lastClr="000000"/>
                        </a:solidFill>
                      </a:rPr>
                      <a:t>17,87%</a:t>
                    </a:r>
                    <a:endParaRPr lang="en-US"/>
                  </a:p>
                </c:rich>
              </c:tx>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E23-441B-B82A-BE97B5BA5BDE}"/>
                </c:ext>
              </c:extLst>
            </c:dLbl>
            <c:dLbl>
              <c:idx val="7"/>
              <c:layout>
                <c:manualLayout>
                  <c:x val="2.7435493640218158E-3"/>
                  <c:y val="5.0297199500015672E-3"/>
                </c:manualLayout>
              </c:layout>
              <c:tx>
                <c:rich>
                  <a:bodyPr/>
                  <a:lstStyle/>
                  <a:p>
                    <a:r>
                      <a:rPr lang="en-US">
                        <a:solidFill>
                          <a:sysClr val="windowText" lastClr="000000"/>
                        </a:solidFill>
                      </a:rPr>
                      <a:t>64,50%</a:t>
                    </a:r>
                    <a:endParaRPr lang="en-US"/>
                  </a:p>
                </c:rich>
              </c:tx>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E23-441B-B82A-BE97B5BA5BDE}"/>
                </c:ext>
              </c:extLst>
            </c:dLbl>
            <c:dLbl>
              <c:idx val="8"/>
              <c:layout>
                <c:manualLayout>
                  <c:x val="0"/>
                  <c:y val="-1.2790448938715022E-2"/>
                </c:manualLayout>
              </c:layout>
              <c:tx>
                <c:rich>
                  <a:bodyPr/>
                  <a:lstStyle/>
                  <a:p>
                    <a:r>
                      <a:rPr lang="en-US"/>
                      <a:t>6,84%</a:t>
                    </a:r>
                  </a:p>
                </c:rich>
              </c:tx>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E23-441B-B82A-BE97B5BA5BDE}"/>
                </c:ext>
              </c:extLst>
            </c:dLbl>
            <c:dLbl>
              <c:idx val="9"/>
              <c:tx>
                <c:rich>
                  <a:bodyPr/>
                  <a:lstStyle/>
                  <a:p>
                    <a:r>
                      <a:rPr lang="en-US"/>
                      <a:t>2,22%</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E23-441B-B82A-BE97B5BA5BDE}"/>
                </c:ext>
              </c:extLst>
            </c:dLbl>
            <c:dLbl>
              <c:idx val="10"/>
              <c:layout>
                <c:manualLayout>
                  <c:x val="0"/>
                  <c:y val="-1.0232359150972018E-2"/>
                </c:manualLayout>
              </c:layout>
              <c:tx>
                <c:rich>
                  <a:bodyPr/>
                  <a:lstStyle/>
                  <a:p>
                    <a:r>
                      <a:rPr lang="en-US"/>
                      <a:t>7,22%</a:t>
                    </a:r>
                  </a:p>
                </c:rich>
              </c:tx>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E23-441B-B82A-BE97B5BA5BDE}"/>
                </c:ext>
              </c:extLst>
            </c:dLbl>
            <c:dLbl>
              <c:idx val="11"/>
              <c:tx>
                <c:rich>
                  <a:bodyPr/>
                  <a:lstStyle/>
                  <a:p>
                    <a:r>
                      <a:rPr lang="en-US"/>
                      <a:t>1,36%</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E23-441B-B82A-BE97B5BA5BDE}"/>
                </c:ext>
              </c:extLst>
            </c:dLbl>
            <c:dLbl>
              <c:idx val="12"/>
              <c:tx>
                <c:rich>
                  <a:bodyPr/>
                  <a:lstStyle/>
                  <a:p>
                    <a:r>
                      <a:rPr lang="en-US"/>
                      <a:t>29,23%</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E23-441B-B82A-BE97B5BA5BDE}"/>
                </c:ext>
              </c:extLst>
            </c:dLbl>
            <c:dLbl>
              <c:idx val="13"/>
              <c:tx>
                <c:rich>
                  <a:bodyPr/>
                  <a:lstStyle/>
                  <a:p>
                    <a:r>
                      <a:rPr lang="en-US"/>
                      <a:t>49,63%</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E23-441B-B82A-BE97B5BA5BDE}"/>
                </c:ext>
              </c:extLst>
            </c:dLbl>
            <c:dLbl>
              <c:idx val="14"/>
              <c:tx>
                <c:rich>
                  <a:bodyPr/>
                  <a:lstStyle/>
                  <a:p>
                    <a:r>
                      <a:rPr lang="en-US"/>
                      <a:t>6,24%</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6E23-441B-B82A-BE97B5BA5BDE}"/>
                </c:ext>
              </c:extLst>
            </c:dLbl>
            <c:dLbl>
              <c:idx val="15"/>
              <c:tx>
                <c:rich>
                  <a:bodyPr/>
                  <a:lstStyle/>
                  <a:p>
                    <a:r>
                      <a:rPr lang="en-US"/>
                      <a:t>3,92%</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E23-441B-B82A-BE97B5BA5BDE}"/>
                </c:ext>
              </c:extLst>
            </c:dLbl>
            <c:dLbl>
              <c:idx val="16"/>
              <c:layout>
                <c:manualLayout>
                  <c:x val="0"/>
                  <c:y val="-1.7906628514201023E-2"/>
                </c:manualLayout>
              </c:layout>
              <c:tx>
                <c:rich>
                  <a:bodyPr/>
                  <a:lstStyle/>
                  <a:p>
                    <a:r>
                      <a:rPr lang="en-US"/>
                      <a:t>9,63%</a:t>
                    </a:r>
                  </a:p>
                </c:rich>
              </c:tx>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6E23-441B-B82A-BE97B5BA5BDE}"/>
                </c:ext>
              </c:extLst>
            </c:dLbl>
            <c:dLbl>
              <c:idx val="17"/>
              <c:tx>
                <c:rich>
                  <a:bodyPr/>
                  <a:lstStyle/>
                  <a:p>
                    <a:r>
                      <a:rPr lang="en-US"/>
                      <a:t>1,34%</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6E23-441B-B82A-BE97B5BA5BDE}"/>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'Figura 1.10.7'!$A$4:$C$21</c:f>
              <c:multiLvlStrCache>
                <c:ptCount val="18"/>
                <c:lvl>
                  <c:pt idx="0">
                    <c:v>Frondosas</c:v>
                  </c:pt>
                  <c:pt idx="1">
                    <c:v>Coníferas</c:v>
                  </c:pt>
                  <c:pt idx="2">
                    <c:v>Mixto</c:v>
                  </c:pt>
                  <c:pt idx="3">
                    <c:v>Frondosas</c:v>
                  </c:pt>
                  <c:pt idx="4">
                    <c:v>Coníferas</c:v>
                  </c:pt>
                  <c:pt idx="5">
                    <c:v>Mixto</c:v>
                  </c:pt>
                  <c:pt idx="6">
                    <c:v>Frondosas</c:v>
                  </c:pt>
                  <c:pt idx="7">
                    <c:v>Coníferas</c:v>
                  </c:pt>
                  <c:pt idx="8">
                    <c:v>Mixto</c:v>
                  </c:pt>
                  <c:pt idx="9">
                    <c:v>Frondosas</c:v>
                  </c:pt>
                  <c:pt idx="10">
                    <c:v>Coníferas</c:v>
                  </c:pt>
                  <c:pt idx="11">
                    <c:v>Mixto</c:v>
                  </c:pt>
                  <c:pt idx="12">
                    <c:v>Frondosas</c:v>
                  </c:pt>
                  <c:pt idx="13">
                    <c:v>Coníferas</c:v>
                  </c:pt>
                  <c:pt idx="14">
                    <c:v>Mixto</c:v>
                  </c:pt>
                  <c:pt idx="15">
                    <c:v>Frondosas</c:v>
                  </c:pt>
                  <c:pt idx="16">
                    <c:v>Coníferas</c:v>
                  </c:pt>
                  <c:pt idx="17">
                    <c:v>Mixto</c:v>
                  </c:pt>
                </c:lvl>
                <c:lvl>
                  <c:pt idx="0">
                    <c:v>Arbolado denso</c:v>
                  </c:pt>
                  <c:pt idx="3">
                    <c:v>Arbolado ralo</c:v>
                  </c:pt>
                  <c:pt idx="6">
                    <c:v>Arbolado denso</c:v>
                  </c:pt>
                  <c:pt idx="9">
                    <c:v>Arbolado ralo</c:v>
                  </c:pt>
                  <c:pt idx="12">
                    <c:v>Arbolado denso</c:v>
                  </c:pt>
                  <c:pt idx="15">
                    <c:v>Arbolado ralo</c:v>
                  </c:pt>
                </c:lvl>
                <c:lvl>
                  <c:pt idx="0">
                    <c:v>Huesca</c:v>
                  </c:pt>
                  <c:pt idx="3">
                    <c:v>Huesca</c:v>
                  </c:pt>
                  <c:pt idx="6">
                    <c:v>Teruel</c:v>
                  </c:pt>
                  <c:pt idx="9">
                    <c:v>Teruel</c:v>
                  </c:pt>
                  <c:pt idx="12">
                    <c:v>Zaragoza</c:v>
                  </c:pt>
                  <c:pt idx="15">
                    <c:v>Zaragoza</c:v>
                  </c:pt>
                </c:lvl>
              </c:multiLvlStrCache>
            </c:multiLvlStrRef>
          </c:cat>
          <c:val>
            <c:numRef>
              <c:f>'Figura 1.10.7'!$D$4:$D$21</c:f>
              <c:numCache>
                <c:formatCode>#,##0</c:formatCode>
                <c:ptCount val="18"/>
                <c:pt idx="0">
                  <c:v>162350.908</c:v>
                </c:pt>
                <c:pt idx="1">
                  <c:v>289396.98700000002</c:v>
                </c:pt>
                <c:pt idx="2">
                  <c:v>78691.289000000004</c:v>
                </c:pt>
                <c:pt idx="3">
                  <c:v>25409.727999999999</c:v>
                </c:pt>
                <c:pt idx="4">
                  <c:v>31124.364000000001</c:v>
                </c:pt>
                <c:pt idx="5">
                  <c:v>10065.313</c:v>
                </c:pt>
                <c:pt idx="6">
                  <c:v>102652.4255</c:v>
                </c:pt>
                <c:pt idx="7">
                  <c:v>370601.35</c:v>
                </c:pt>
                <c:pt idx="8">
                  <c:v>39270.834000000003</c:v>
                </c:pt>
                <c:pt idx="9">
                  <c:v>12743.026</c:v>
                </c:pt>
                <c:pt idx="10">
                  <c:v>41472.377</c:v>
                </c:pt>
                <c:pt idx="11">
                  <c:v>7791.3850000000002</c:v>
                </c:pt>
                <c:pt idx="12">
                  <c:v>105312.499</c:v>
                </c:pt>
                <c:pt idx="13">
                  <c:v>178810.26800000001</c:v>
                </c:pt>
                <c:pt idx="14">
                  <c:v>22473.78</c:v>
                </c:pt>
                <c:pt idx="15">
                  <c:v>14124.856</c:v>
                </c:pt>
                <c:pt idx="16">
                  <c:v>34709.980000000003</c:v>
                </c:pt>
                <c:pt idx="17">
                  <c:v>4837.0749999999998</c:v>
                </c:pt>
              </c:numCache>
            </c:numRef>
          </c:val>
          <c:extLst>
            <c:ext xmlns:c16="http://schemas.microsoft.com/office/drawing/2014/chart" uri="{C3380CC4-5D6E-409C-BE32-E72D297353CC}">
              <c16:uniqueId val="{00000012-6E23-441B-B82A-BE97B5BA5BDE}"/>
            </c:ext>
          </c:extLst>
        </c:ser>
        <c:dLbls>
          <c:showLegendKey val="0"/>
          <c:showVal val="0"/>
          <c:showCatName val="0"/>
          <c:showSerName val="0"/>
          <c:showPercent val="0"/>
          <c:showBubbleSize val="0"/>
        </c:dLbls>
        <c:gapWidth val="150"/>
        <c:axId val="137589120"/>
        <c:axId val="137590656"/>
      </c:barChart>
      <c:catAx>
        <c:axId val="137589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s-ES"/>
          </a:p>
        </c:txPr>
        <c:crossAx val="137590656"/>
        <c:crosses val="autoZero"/>
        <c:auto val="1"/>
        <c:lblAlgn val="ctr"/>
        <c:lblOffset val="100"/>
        <c:tickLblSkip val="1"/>
        <c:tickMarkSkip val="1"/>
        <c:noMultiLvlLbl val="0"/>
      </c:catAx>
      <c:valAx>
        <c:axId val="137590656"/>
        <c:scaling>
          <c:orientation val="minMax"/>
        </c:scaling>
        <c:delete val="0"/>
        <c:axPos val="l"/>
        <c:majorGridlines>
          <c:spPr>
            <a:ln w="3175">
              <a:solidFill>
                <a:srgbClr val="000000"/>
              </a:solidFill>
              <a:prstDash val="sysDash"/>
            </a:ln>
          </c:spPr>
        </c:majorGridlines>
        <c:title>
          <c:tx>
            <c:rich>
              <a:bodyPr/>
              <a:lstStyle/>
              <a:p>
                <a:pPr>
                  <a:defRPr/>
                </a:pPr>
                <a:r>
                  <a:rPr lang="es-ES"/>
                  <a:t>Superficie (ha)</a:t>
                </a:r>
              </a:p>
            </c:rich>
          </c:tx>
          <c:layout>
            <c:manualLayout>
              <c:xMode val="edge"/>
              <c:yMode val="edge"/>
              <c:x val="2.5599982753695832E-2"/>
              <c:y val="0.27659608767714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s-ES"/>
          </a:p>
        </c:txPr>
        <c:crossAx val="1375891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000000000000078" r="0.750000000000000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3232415814365853"/>
          <c:y val="0.14775686196671398"/>
          <c:w val="0.82571502377512651"/>
          <c:h val="0.50142085860661034"/>
        </c:manualLayout>
      </c:layout>
      <c:barChart>
        <c:barDir val="col"/>
        <c:grouping val="clustered"/>
        <c:varyColors val="0"/>
        <c:ser>
          <c:idx val="0"/>
          <c:order val="0"/>
          <c:tx>
            <c:strRef>
              <c:f>'Figura 1.10.8'!$C$2</c:f>
              <c:strCache>
                <c:ptCount val="1"/>
                <c:pt idx="0">
                  <c:v>Madera (m3 con corteza)</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'Figura 1.10.8'!$A$3:$B$8</c:f>
              <c:multiLvlStrCache>
                <c:ptCount val="6"/>
                <c:lvl>
                  <c:pt idx="0">
                    <c:v>Frondosas en montes gestionados por la DGA</c:v>
                  </c:pt>
                  <c:pt idx="1">
                    <c:v>Coníferas en montes gestionados por la DGA</c:v>
                  </c:pt>
                  <c:pt idx="2">
                    <c:v>Frondosas en montes gestionados por la DGA</c:v>
                  </c:pt>
                  <c:pt idx="3">
                    <c:v>Coníferas en montes gestionados por la DGA</c:v>
                  </c:pt>
                  <c:pt idx="4">
                    <c:v>Frondosas en montes gestionados por la DGA</c:v>
                  </c:pt>
                  <c:pt idx="5">
                    <c:v>Coníferas en montes gestionados por la DGA</c:v>
                  </c:pt>
                </c:lvl>
                <c:lvl>
                  <c:pt idx="0">
                    <c:v>Huesca</c:v>
                  </c:pt>
                  <c:pt idx="2">
                    <c:v>Teruel</c:v>
                  </c:pt>
                  <c:pt idx="4">
                    <c:v>Zaragoza</c:v>
                  </c:pt>
                </c:lvl>
              </c:multiLvlStrCache>
            </c:multiLvlStrRef>
          </c:cat>
          <c:val>
            <c:numRef>
              <c:f>'Figura 1.10.8'!$C$3:$C$8</c:f>
              <c:numCache>
                <c:formatCode>#,##0</c:formatCode>
                <c:ptCount val="6"/>
                <c:pt idx="0">
                  <c:v>3958</c:v>
                </c:pt>
                <c:pt idx="1">
                  <c:v>19431</c:v>
                </c:pt>
                <c:pt idx="2">
                  <c:v>537</c:v>
                </c:pt>
                <c:pt idx="3">
                  <c:v>90796</c:v>
                </c:pt>
                <c:pt idx="4">
                  <c:v>1382.45</c:v>
                </c:pt>
                <c:pt idx="5">
                  <c:v>98343</c:v>
                </c:pt>
              </c:numCache>
            </c:numRef>
          </c:val>
          <c:extLst>
            <c:ext xmlns:c16="http://schemas.microsoft.com/office/drawing/2014/chart" uri="{C3380CC4-5D6E-409C-BE32-E72D297353CC}">
              <c16:uniqueId val="{0000000C-4BBF-43BC-A216-6CDAC6658EB3}"/>
            </c:ext>
          </c:extLst>
        </c:ser>
        <c:dLbls>
          <c:showLegendKey val="0"/>
          <c:showVal val="0"/>
          <c:showCatName val="0"/>
          <c:showSerName val="0"/>
          <c:showPercent val="0"/>
          <c:showBubbleSize val="0"/>
        </c:dLbls>
        <c:gapWidth val="150"/>
        <c:axId val="616135992"/>
        <c:axId val="1"/>
      </c:barChart>
      <c:catAx>
        <c:axId val="616135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crossAx val="1"/>
        <c:crosses val="autoZero"/>
        <c:auto val="1"/>
        <c:lblAlgn val="ctr"/>
        <c:lblOffset val="100"/>
        <c:tickLblSkip val="1"/>
        <c:tickMarkSkip val="1"/>
        <c:noMultiLvlLbl val="0"/>
      </c:catAx>
      <c:valAx>
        <c:axId val="1"/>
        <c:scaling>
          <c:orientation val="minMax"/>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r>
                  <a:rPr lang="es-ES"/>
                  <a:t>Madera (m</a:t>
                </a:r>
                <a:r>
                  <a:rPr lang="es-ES" baseline="30000"/>
                  <a:t>3</a:t>
                </a:r>
                <a:r>
                  <a:rPr lang="es-ES"/>
                  <a:t> con corteza)</a:t>
                </a:r>
              </a:p>
            </c:rich>
          </c:tx>
          <c:layout>
            <c:manualLayout>
              <c:xMode val="edge"/>
              <c:yMode val="edge"/>
              <c:x val="9.5911826331550598E-3"/>
              <c:y val="0.22223214378465811"/>
            </c:manualLayout>
          </c:layout>
          <c:overlay val="0"/>
          <c:spPr>
            <a:noFill/>
            <a:ln w="25400">
              <a:noFill/>
            </a:ln>
            <a:effectLst/>
          </c:spPr>
          <c:txPr>
            <a:bodyPr rot="-5400000" spcFirstLastPara="1" vertOverflow="ellipsis" vert="horz"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title>
        <c:numFmt formatCode="#,##0"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crossAx val="616135992"/>
        <c:crosses val="autoZero"/>
        <c:crossBetween val="between"/>
      </c:valAx>
      <c:spPr>
        <a:noFill/>
        <a:ln w="12700">
          <a:solidFill>
            <a:srgbClr val="808080"/>
          </a:solidFill>
          <a:prstDash val="solid"/>
        </a:ln>
        <a:effectLst/>
      </c:spPr>
    </c:plotArea>
    <c:plotVisOnly val="1"/>
    <c:dispBlanksAs val="gap"/>
    <c:showDLblsOverMax val="0"/>
  </c:chart>
  <c:spPr>
    <a:solidFill>
      <a:srgbClr val="FFFFFF"/>
    </a:solidFill>
    <a:ln w="9525" cap="flat" cmpd="sng" algn="ctr">
      <a:noFill/>
      <a:prstDash val="solid"/>
      <a:round/>
    </a:ln>
    <a:effectLst/>
  </c:spPr>
  <c:txPr>
    <a:bodyPr/>
    <a:lstStyle/>
    <a:p>
      <a:pPr>
        <a:defRPr sz="105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000000000000022" r="0.75000000000000022" t="1" header="0" footer="0"/>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title>
    <c:autoTitleDeleted val="0"/>
    <c:plotArea>
      <c:layout>
        <c:manualLayout>
          <c:layoutTarget val="inner"/>
          <c:xMode val="edge"/>
          <c:yMode val="edge"/>
          <c:x val="0.11170254963681142"/>
          <c:y val="8.3614295208185432E-2"/>
          <c:w val="0.77684002330086566"/>
          <c:h val="0.53283607819240209"/>
        </c:manualLayout>
      </c:layout>
      <c:barChart>
        <c:barDir val="col"/>
        <c:grouping val="clustered"/>
        <c:varyColors val="0"/>
        <c:ser>
          <c:idx val="0"/>
          <c:order val="0"/>
          <c:tx>
            <c:strRef>
              <c:f>'Figura 1.10.9'!$C$3</c:f>
              <c:strCache>
                <c:ptCount val="1"/>
                <c:pt idx="0">
                  <c:v>Cantidad (t)</c:v>
                </c:pt>
              </c:strCache>
            </c:strRef>
          </c:tx>
          <c:spPr>
            <a:solidFill>
              <a:schemeClr val="accent6"/>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'Figura 1.10.9'!$A$4:$B$9</c:f>
              <c:multiLvlStrCache>
                <c:ptCount val="6"/>
                <c:lvl>
                  <c:pt idx="0">
                    <c:v>Frondosas en montes gestionados por la DGA</c:v>
                  </c:pt>
                  <c:pt idx="1">
                    <c:v>Coníferas en montes gestionados por la DGA</c:v>
                  </c:pt>
                  <c:pt idx="2">
                    <c:v>Frondosas en montes gestionados por la DGA</c:v>
                  </c:pt>
                  <c:pt idx="3">
                    <c:v>Coníferas en montes gestionados por la DGA</c:v>
                  </c:pt>
                  <c:pt idx="4">
                    <c:v>Frondosas en montes gestionados por la DGA</c:v>
                  </c:pt>
                  <c:pt idx="5">
                    <c:v>Coníferas en montes gestionados por la DGA</c:v>
                  </c:pt>
                </c:lvl>
                <c:lvl>
                  <c:pt idx="0">
                    <c:v>Huesca</c:v>
                  </c:pt>
                  <c:pt idx="2">
                    <c:v>Teruel</c:v>
                  </c:pt>
                  <c:pt idx="4">
                    <c:v>Zaragoza</c:v>
                  </c:pt>
                </c:lvl>
              </c:multiLvlStrCache>
            </c:multiLvlStrRef>
          </c:cat>
          <c:val>
            <c:numRef>
              <c:f>'Figura 1.10.9'!$C$4:$C$9</c:f>
              <c:numCache>
                <c:formatCode>_(* #,##0_);_(* \(#,##0\);_(* "-"??_);_(@_)</c:formatCode>
                <c:ptCount val="6"/>
                <c:pt idx="0">
                  <c:v>1031</c:v>
                </c:pt>
                <c:pt idx="1">
                  <c:v>1148</c:v>
                </c:pt>
                <c:pt idx="2">
                  <c:v>7342</c:v>
                </c:pt>
                <c:pt idx="3">
                  <c:v>1684</c:v>
                </c:pt>
                <c:pt idx="4">
                  <c:v>6896.47</c:v>
                </c:pt>
                <c:pt idx="5">
                  <c:v>1791.4</c:v>
                </c:pt>
              </c:numCache>
            </c:numRef>
          </c:val>
          <c:extLst>
            <c:ext xmlns:c16="http://schemas.microsoft.com/office/drawing/2014/chart" uri="{C3380CC4-5D6E-409C-BE32-E72D297353CC}">
              <c16:uniqueId val="{0000000D-D5E5-45F5-A85C-081341DC2232}"/>
            </c:ext>
          </c:extLst>
        </c:ser>
        <c:dLbls>
          <c:showLegendKey val="0"/>
          <c:showVal val="0"/>
          <c:showCatName val="0"/>
          <c:showSerName val="0"/>
          <c:showPercent val="0"/>
          <c:showBubbleSize val="0"/>
        </c:dLbls>
        <c:gapWidth val="150"/>
        <c:axId val="550431944"/>
        <c:axId val="1"/>
      </c:barChart>
      <c:catAx>
        <c:axId val="550431944"/>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5400000" spcFirstLastPara="1" vertOverflow="ellipsis" vert="horz"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crossAx val="1"/>
        <c:crosses val="autoZero"/>
        <c:auto val="1"/>
        <c:lblAlgn val="ctr"/>
        <c:lblOffset val="100"/>
        <c:tickLblSkip val="1"/>
        <c:tickMarkSkip val="1"/>
        <c:noMultiLvlLbl val="0"/>
      </c:catAx>
      <c:valAx>
        <c:axId val="1"/>
        <c:scaling>
          <c:orientation val="minMax"/>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r>
                  <a:rPr lang="es-ES"/>
                  <a:t>Cantidad (t)</a:t>
                </a:r>
              </a:p>
            </c:rich>
          </c:tx>
          <c:layout>
            <c:manualLayout>
              <c:xMode val="edge"/>
              <c:yMode val="edge"/>
              <c:x val="4.7853093096459024E-3"/>
              <c:y val="0.31914919159013649"/>
            </c:manualLayout>
          </c:layout>
          <c:overlay val="0"/>
          <c:spPr>
            <a:noFill/>
            <a:ln w="25400">
              <a:noFill/>
            </a:ln>
            <a:effectLst/>
          </c:spPr>
        </c:title>
        <c:numFmt formatCode="_(* #,##0_);_(* \(#,##0\);_(* &quot;-&quot;??_);_(@_)"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crossAx val="550431944"/>
        <c:crosses val="autoZero"/>
        <c:crossBetween val="between"/>
      </c:valAx>
      <c:spPr>
        <a:noFill/>
        <a:ln w="12700">
          <a:solidFill>
            <a:srgbClr val="808080"/>
          </a:solidFill>
          <a:prstDash val="solid"/>
        </a:ln>
        <a:effectLst/>
      </c:spPr>
    </c:plotArea>
    <c:plotVisOnly val="1"/>
    <c:dispBlanksAs val="gap"/>
    <c:showDLblsOverMax val="0"/>
  </c:chart>
  <c:spPr>
    <a:solidFill>
      <a:srgbClr val="FFFFFF"/>
    </a:solidFill>
    <a:ln w="9525" cap="flat" cmpd="sng" algn="ctr">
      <a:noFill/>
      <a:prstDash val="solid"/>
      <a:round/>
    </a:ln>
    <a:effectLst/>
  </c:spPr>
  <c:txPr>
    <a:bodyPr/>
    <a:lstStyle/>
    <a:p>
      <a:pPr>
        <a:defRPr sz="105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000000000000022" r="0.75000000000000022" t="1" header="0" footer="0"/>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title>
    <c:autoTitleDeleted val="0"/>
    <c:plotArea>
      <c:layout>
        <c:manualLayout>
          <c:layoutTarget val="inner"/>
          <c:xMode val="edge"/>
          <c:yMode val="edge"/>
          <c:x val="0.10695759115519812"/>
          <c:y val="9.6711902696154664E-2"/>
          <c:w val="0.77684002330086566"/>
          <c:h val="0.53728099023421594"/>
        </c:manualLayout>
      </c:layout>
      <c:barChart>
        <c:barDir val="col"/>
        <c:grouping val="clustered"/>
        <c:varyColors val="0"/>
        <c:ser>
          <c:idx val="1"/>
          <c:order val="0"/>
          <c:tx>
            <c:strRef>
              <c:f>'Figura  1.10.10'!$C$3</c:f>
              <c:strCache>
                <c:ptCount val="1"/>
                <c:pt idx="0">
                  <c:v>Superficie (ha)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'Figura  1.10.10'!$A$4:$B$9</c:f>
              <c:multiLvlStrCache>
                <c:ptCount val="6"/>
                <c:lvl>
                  <c:pt idx="0">
                    <c:v>Frondosas en montes gestionados por la DGA</c:v>
                  </c:pt>
                  <c:pt idx="1">
                    <c:v>Coníferas en montes gestionados por la DGA</c:v>
                  </c:pt>
                  <c:pt idx="2">
                    <c:v>Frondosas en montes gestionados por la DGA</c:v>
                  </c:pt>
                  <c:pt idx="3">
                    <c:v>Coníferas en montes gestionados por la DGA</c:v>
                  </c:pt>
                  <c:pt idx="4">
                    <c:v>Frondosas en montes gestionados por la DGA</c:v>
                  </c:pt>
                  <c:pt idx="5">
                    <c:v>Coníferas en montes gestionados por la DGA</c:v>
                  </c:pt>
                </c:lvl>
                <c:lvl>
                  <c:pt idx="0">
                    <c:v>Huesca</c:v>
                  </c:pt>
                  <c:pt idx="2">
                    <c:v>Teruel</c:v>
                  </c:pt>
                  <c:pt idx="4">
                    <c:v>Zaragoza</c:v>
                  </c:pt>
                </c:lvl>
              </c:multiLvlStrCache>
            </c:multiLvlStrRef>
          </c:cat>
          <c:val>
            <c:numRef>
              <c:f>'Figura  1.10.10'!$C$4:$C$9</c:f>
              <c:numCache>
                <c:formatCode>#,##0.00</c:formatCode>
                <c:ptCount val="6"/>
                <c:pt idx="0">
                  <c:v>41.66</c:v>
                </c:pt>
                <c:pt idx="1">
                  <c:v>1</c:v>
                </c:pt>
                <c:pt idx="2">
                  <c:v>8.41</c:v>
                </c:pt>
                <c:pt idx="3">
                  <c:v>11.26</c:v>
                </c:pt>
                <c:pt idx="4">
                  <c:v>269.33999999999997</c:v>
                </c:pt>
                <c:pt idx="5">
                  <c:v>222.42</c:v>
                </c:pt>
              </c:numCache>
            </c:numRef>
          </c:val>
          <c:extLst>
            <c:ext xmlns:c16="http://schemas.microsoft.com/office/drawing/2014/chart" uri="{C3380CC4-5D6E-409C-BE32-E72D297353CC}">
              <c16:uniqueId val="{00000000-547A-4102-A8BE-C7C6280952EF}"/>
            </c:ext>
          </c:extLst>
        </c:ser>
        <c:dLbls>
          <c:showLegendKey val="0"/>
          <c:showVal val="0"/>
          <c:showCatName val="0"/>
          <c:showSerName val="0"/>
          <c:showPercent val="0"/>
          <c:showBubbleSize val="0"/>
        </c:dLbls>
        <c:gapWidth val="150"/>
        <c:axId val="550431944"/>
        <c:axId val="1"/>
      </c:barChart>
      <c:catAx>
        <c:axId val="550431944"/>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vert="horz"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crossAx val="1"/>
        <c:crosses val="autoZero"/>
        <c:auto val="1"/>
        <c:lblAlgn val="ctr"/>
        <c:lblOffset val="100"/>
        <c:tickMarkSkip val="1"/>
        <c:noMultiLvlLbl val="0"/>
      </c:catAx>
      <c:valAx>
        <c:axId val="1"/>
        <c:scaling>
          <c:orientation val="minMax"/>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r>
                  <a:rPr lang="es-ES"/>
                  <a:t>Superficie (ha)</a:t>
                </a:r>
              </a:p>
            </c:rich>
          </c:tx>
          <c:layout>
            <c:manualLayout>
              <c:xMode val="edge"/>
              <c:yMode val="edge"/>
              <c:x val="4.7853093096459024E-3"/>
              <c:y val="0.31914919159013649"/>
            </c:manualLayout>
          </c:layout>
          <c:overlay val="0"/>
          <c:spPr>
            <a:noFill/>
            <a:ln w="25400">
              <a:noFill/>
            </a:ln>
            <a:effectLst/>
          </c:spPr>
        </c:title>
        <c:numFmt formatCode="#,##0.00"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50" b="0" i="0" u="none" strike="noStrike" kern="1200" baseline="0">
                <a:solidFill>
                  <a:srgbClr val="000000"/>
                </a:solidFill>
                <a:latin typeface="Segoe UI" panose="020B0502040204020203" pitchFamily="34" charset="0"/>
                <a:ea typeface="Arial"/>
                <a:cs typeface="Segoe UI" panose="020B0502040204020203" pitchFamily="34" charset="0"/>
              </a:defRPr>
            </a:pPr>
            <a:endParaRPr lang="es-ES"/>
          </a:p>
        </c:txPr>
        <c:crossAx val="550431944"/>
        <c:crosses val="autoZero"/>
        <c:crossBetween val="between"/>
      </c:valAx>
      <c:spPr>
        <a:noFill/>
        <a:ln w="12700">
          <a:solidFill>
            <a:srgbClr val="808080"/>
          </a:solidFill>
          <a:prstDash val="solid"/>
        </a:ln>
        <a:effectLst/>
      </c:spPr>
    </c:plotArea>
    <c:plotVisOnly val="1"/>
    <c:dispBlanksAs val="gap"/>
    <c:showDLblsOverMax val="0"/>
  </c:chart>
  <c:spPr>
    <a:solidFill>
      <a:srgbClr val="FFFFFF"/>
    </a:solidFill>
    <a:ln w="9525" cap="flat" cmpd="sng" algn="ctr">
      <a:noFill/>
      <a:prstDash val="solid"/>
      <a:round/>
    </a:ln>
    <a:effectLst/>
  </c:spPr>
  <c:txPr>
    <a:bodyPr/>
    <a:lstStyle/>
    <a:p>
      <a:pPr>
        <a:defRPr sz="1050" b="0" i="0" u="none" strike="noStrike" baseline="0">
          <a:solidFill>
            <a:srgbClr val="000000"/>
          </a:solidFill>
          <a:latin typeface="Segoe UI" panose="020B0502040204020203" pitchFamily="34" charset="0"/>
          <a:ea typeface="Arial"/>
          <a:cs typeface="Segoe UI" panose="020B0502040204020203" pitchFamily="34" charset="0"/>
        </a:defRPr>
      </a:pPr>
      <a:endParaRPr lang="es-ES"/>
    </a:p>
  </c:txPr>
  <c:printSettings>
    <c:headerFooter alignWithMargins="0"/>
    <c:pageMargins b="1" l="0.75000000000000022" r="0.75000000000000022" t="1" header="0" footer="0"/>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3</xdr:col>
      <xdr:colOff>549276</xdr:colOff>
      <xdr:row>0</xdr:row>
      <xdr:rowOff>512553</xdr:rowOff>
    </xdr:from>
    <xdr:to>
      <xdr:col>9</xdr:col>
      <xdr:colOff>518484</xdr:colOff>
      <xdr:row>19</xdr:row>
      <xdr:rowOff>153478</xdr:rowOff>
    </xdr:to>
    <xdr:graphicFrame macro="">
      <xdr:nvGraphicFramePr>
        <xdr:cNvPr id="3280901" name="Chart 1">
          <a:extLst>
            <a:ext uri="{FF2B5EF4-FFF2-40B4-BE49-F238E27FC236}">
              <a16:creationId xmlns:a16="http://schemas.microsoft.com/office/drawing/2014/main" id="{00000000-0008-0000-0000-00000510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9</xdr:row>
      <xdr:rowOff>0</xdr:rowOff>
    </xdr:from>
    <xdr:to>
      <xdr:col>13</xdr:col>
      <xdr:colOff>285750</xdr:colOff>
      <xdr:row>32</xdr:row>
      <xdr:rowOff>0</xdr:rowOff>
    </xdr:to>
    <xdr:graphicFrame macro="">
      <xdr:nvGraphicFramePr>
        <xdr:cNvPr id="871737" name="Chart 1">
          <a:extLst>
            <a:ext uri="{FF2B5EF4-FFF2-40B4-BE49-F238E27FC236}">
              <a16:creationId xmlns:a16="http://schemas.microsoft.com/office/drawing/2014/main" id="{00000000-0008-0000-1600-0000394D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xdr:row>
      <xdr:rowOff>0</xdr:rowOff>
    </xdr:from>
    <xdr:to>
      <xdr:col>13</xdr:col>
      <xdr:colOff>285750</xdr:colOff>
      <xdr:row>32</xdr:row>
      <xdr:rowOff>0</xdr:rowOff>
    </xdr:to>
    <xdr:graphicFrame macro="">
      <xdr:nvGraphicFramePr>
        <xdr:cNvPr id="871738" name="Chart 1">
          <a:extLst>
            <a:ext uri="{FF2B5EF4-FFF2-40B4-BE49-F238E27FC236}">
              <a16:creationId xmlns:a16="http://schemas.microsoft.com/office/drawing/2014/main" id="{00000000-0008-0000-1600-00003A4D0D00}"/>
            </a:ext>
            <a:ext uri="{147F2762-F138-4A5C-976F-8EAC2B608ADB}">
              <a16:predDERef xmlns:a16="http://schemas.microsoft.com/office/drawing/2014/main" pred="{00000000-0008-0000-1600-0000394D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447674</xdr:colOff>
      <xdr:row>0</xdr:row>
      <xdr:rowOff>0</xdr:rowOff>
    </xdr:from>
    <xdr:to>
      <xdr:col>12</xdr:col>
      <xdr:colOff>171449</xdr:colOff>
      <xdr:row>22</xdr:row>
      <xdr:rowOff>0</xdr:rowOff>
    </xdr:to>
    <xdr:graphicFrame macro="">
      <xdr:nvGraphicFramePr>
        <xdr:cNvPr id="872763" name="Chart 4">
          <a:extLst>
            <a:ext uri="{FF2B5EF4-FFF2-40B4-BE49-F238E27FC236}">
              <a16:creationId xmlns:a16="http://schemas.microsoft.com/office/drawing/2014/main" id="{00000000-0008-0000-1700-00003B51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54768</xdr:colOff>
      <xdr:row>10</xdr:row>
      <xdr:rowOff>139700</xdr:rowOff>
    </xdr:from>
    <xdr:to>
      <xdr:col>21</xdr:col>
      <xdr:colOff>146843</xdr:colOff>
      <xdr:row>44</xdr:row>
      <xdr:rowOff>118269</xdr:rowOff>
    </xdr:to>
    <xdr:graphicFrame macro="">
      <xdr:nvGraphicFramePr>
        <xdr:cNvPr id="855354" name="Chart 1">
          <a:extLst>
            <a:ext uri="{FF2B5EF4-FFF2-40B4-BE49-F238E27FC236}">
              <a16:creationId xmlns:a16="http://schemas.microsoft.com/office/drawing/2014/main" id="{00000000-0008-0000-1800-00003A0D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552450</xdr:colOff>
      <xdr:row>1</xdr:row>
      <xdr:rowOff>142874</xdr:rowOff>
    </xdr:from>
    <xdr:to>
      <xdr:col>13</xdr:col>
      <xdr:colOff>9525</xdr:colOff>
      <xdr:row>20</xdr:row>
      <xdr:rowOff>180974</xdr:rowOff>
    </xdr:to>
    <xdr:graphicFrame macro="">
      <xdr:nvGraphicFramePr>
        <xdr:cNvPr id="3281925" name="Chart 1">
          <a:extLst>
            <a:ext uri="{FF2B5EF4-FFF2-40B4-BE49-F238E27FC236}">
              <a16:creationId xmlns:a16="http://schemas.microsoft.com/office/drawing/2014/main" id="{00000000-0008-0000-0100-00000514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114300</xdr:colOff>
      <xdr:row>2</xdr:row>
      <xdr:rowOff>114300</xdr:rowOff>
    </xdr:from>
    <xdr:to>
      <xdr:col>11</xdr:col>
      <xdr:colOff>790575</xdr:colOff>
      <xdr:row>22</xdr:row>
      <xdr:rowOff>76200</xdr:rowOff>
    </xdr:to>
    <xdr:graphicFrame macro="">
      <xdr:nvGraphicFramePr>
        <xdr:cNvPr id="3292170" name="Chart 1">
          <a:extLst>
            <a:ext uri="{FF2B5EF4-FFF2-40B4-BE49-F238E27FC236}">
              <a16:creationId xmlns:a16="http://schemas.microsoft.com/office/drawing/2014/main" id="{00000000-0008-0000-0200-00000A3C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32</xdr:row>
      <xdr:rowOff>19050</xdr:rowOff>
    </xdr:from>
    <xdr:to>
      <xdr:col>3</xdr:col>
      <xdr:colOff>371475</xdr:colOff>
      <xdr:row>55</xdr:row>
      <xdr:rowOff>38100</xdr:rowOff>
    </xdr:to>
    <xdr:graphicFrame macro="">
      <xdr:nvGraphicFramePr>
        <xdr:cNvPr id="3292171" name="Chart 2">
          <a:extLst>
            <a:ext uri="{FF2B5EF4-FFF2-40B4-BE49-F238E27FC236}">
              <a16:creationId xmlns:a16="http://schemas.microsoft.com/office/drawing/2014/main" id="{00000000-0008-0000-0200-00000B3C3200}"/>
            </a:ext>
            <a:ext uri="{147F2762-F138-4A5C-976F-8EAC2B608ADB}">
              <a16:predDERef xmlns:a16="http://schemas.microsoft.com/office/drawing/2014/main" pred="{00000000-0008-0000-0200-00000A3C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781049</xdr:colOff>
      <xdr:row>32</xdr:row>
      <xdr:rowOff>123825</xdr:rowOff>
    </xdr:from>
    <xdr:to>
      <xdr:col>11</xdr:col>
      <xdr:colOff>238124</xdr:colOff>
      <xdr:row>55</xdr:row>
      <xdr:rowOff>38100</xdr:rowOff>
    </xdr:to>
    <xdr:graphicFrame macro="">
      <xdr:nvGraphicFramePr>
        <xdr:cNvPr id="3292172" name="Chart 3">
          <a:extLst>
            <a:ext uri="{FF2B5EF4-FFF2-40B4-BE49-F238E27FC236}">
              <a16:creationId xmlns:a16="http://schemas.microsoft.com/office/drawing/2014/main" id="{00000000-0008-0000-0200-00000C3C3200}"/>
            </a:ext>
            <a:ext uri="{147F2762-F138-4A5C-976F-8EAC2B608ADB}">
              <a16:predDERef xmlns:a16="http://schemas.microsoft.com/office/drawing/2014/main" pred="{00000000-0008-0000-0200-00000B3C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400050</xdr:colOff>
      <xdr:row>2</xdr:row>
      <xdr:rowOff>1057</xdr:rowOff>
    </xdr:from>
    <xdr:to>
      <xdr:col>13</xdr:col>
      <xdr:colOff>506942</xdr:colOff>
      <xdr:row>27</xdr:row>
      <xdr:rowOff>34924</xdr:rowOff>
    </xdr:to>
    <xdr:graphicFrame macro="">
      <xdr:nvGraphicFramePr>
        <xdr:cNvPr id="3293188" name="Chart 1">
          <a:extLst>
            <a:ext uri="{FF2B5EF4-FFF2-40B4-BE49-F238E27FC236}">
              <a16:creationId xmlns:a16="http://schemas.microsoft.com/office/drawing/2014/main" id="{00000000-0008-0000-0300-000004403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0</xdr:row>
      <xdr:rowOff>180973</xdr:rowOff>
    </xdr:from>
    <xdr:to>
      <xdr:col>6</xdr:col>
      <xdr:colOff>447675</xdr:colOff>
      <xdr:row>27</xdr:row>
      <xdr:rowOff>200025</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19051</xdr:colOff>
      <xdr:row>2</xdr:row>
      <xdr:rowOff>142874</xdr:rowOff>
    </xdr:from>
    <xdr:to>
      <xdr:col>9</xdr:col>
      <xdr:colOff>520700</xdr:colOff>
      <xdr:row>28</xdr:row>
      <xdr:rowOff>88900</xdr:rowOff>
    </xdr:to>
    <xdr:graphicFrame macro="">
      <xdr:nvGraphicFramePr>
        <xdr:cNvPr id="2" name="Chart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38100</xdr:colOff>
      <xdr:row>2</xdr:row>
      <xdr:rowOff>200025</xdr:rowOff>
    </xdr:from>
    <xdr:to>
      <xdr:col>15</xdr:col>
      <xdr:colOff>673100</xdr:colOff>
      <xdr:row>28</xdr:row>
      <xdr:rowOff>50800</xdr:rowOff>
    </xdr:to>
    <xdr:graphicFrame macro="">
      <xdr:nvGraphicFramePr>
        <xdr:cNvPr id="3" name="Chart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76200</xdr:colOff>
      <xdr:row>3</xdr:row>
      <xdr:rowOff>72390</xdr:rowOff>
    </xdr:from>
    <xdr:to>
      <xdr:col>11</xdr:col>
      <xdr:colOff>419100</xdr:colOff>
      <xdr:row>24</xdr:row>
      <xdr:rowOff>106680</xdr:rowOff>
    </xdr:to>
    <xdr:graphicFrame macro="">
      <xdr:nvGraphicFramePr>
        <xdr:cNvPr id="7" name="Gráfico 6">
          <a:extLst>
            <a:ext uri="{FF2B5EF4-FFF2-40B4-BE49-F238E27FC236}">
              <a16:creationId xmlns:a16="http://schemas.microsoft.com/office/drawing/2014/main" id="{D54FF58C-46CB-269B-ACC0-FEB42E8CD7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209549</xdr:colOff>
      <xdr:row>2</xdr:row>
      <xdr:rowOff>50800</xdr:rowOff>
    </xdr:from>
    <xdr:to>
      <xdr:col>37</xdr:col>
      <xdr:colOff>266700</xdr:colOff>
      <xdr:row>35</xdr:row>
      <xdr:rowOff>0</xdr:rowOff>
    </xdr:to>
    <xdr:graphicFrame macro="">
      <xdr:nvGraphicFramePr>
        <xdr:cNvPr id="820482" name="Chart 1">
          <a:extLst>
            <a:ext uri="{FF2B5EF4-FFF2-40B4-BE49-F238E27FC236}">
              <a16:creationId xmlns:a16="http://schemas.microsoft.com/office/drawing/2014/main" id="{00000000-0008-0000-1400-00000285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8A5E327-2BE6-43FB-8768-0AA4730B0BB3}" name="Tabla29" displayName="Tabla29" ref="A3:D4" totalsRowShown="0" headerRowCellStyle="Informe EMA" dataCellStyle="Informe EMA">
  <autoFilter ref="A3:D4" xr:uid="{58A5E327-2BE6-43FB-8768-0AA4730B0BB3}"/>
  <tableColumns count="4">
    <tableColumn id="1" xr3:uid="{27BA250A-D59F-446D-B451-8D8308765E6A}" name="Comunidad Autónoma" dataCellStyle="Informe EMA"/>
    <tableColumn id="2" xr3:uid="{584FD7AB-2C52-462B-AE7C-5C9E9E9CA00F}" name="Total Arbolado (ha)" dataDxfId="131" dataCellStyle="Informe EMA"/>
    <tableColumn id="3" xr3:uid="{33E3597A-647A-4FFA-8E44-301D1B259501}" name="Total Desarbolado (ha)" dataDxfId="130" dataCellStyle="Informe EMA"/>
    <tableColumn id="4" xr3:uid="{840F6F55-4472-4B06-867B-446391EBDDD1}" name="Total Forestal (ha)" dataDxfId="129" dataCellStyle="Informe EMA"/>
  </tableColumns>
  <tableStyleInfo name="Informe EMA"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abla14" displayName="Tabla14" ref="A3:C10" totalsRowCount="1" headerRowDxfId="70" dataDxfId="69" totalsRowDxfId="68">
  <autoFilter ref="A3:C9" xr:uid="{00000000-0009-0000-0100-00000E000000}"/>
  <tableColumns count="3">
    <tableColumn id="1" xr3:uid="{00000000-0010-0000-0800-000001000000}" name="Provincia" totalsRowLabel="Total" dataDxfId="67" totalsRowDxfId="66"/>
    <tableColumn id="2" xr3:uid="{00000000-0010-0000-0800-000002000000}" name="Tipo" dataDxfId="65" totalsRowDxfId="64"/>
    <tableColumn id="3" xr3:uid="{00000000-0010-0000-0800-000003000000}" name="Cantidad (t)" totalsRowFunction="sum" dataDxfId="63" totalsRowDxfId="62" dataCellStyle="Millares" totalsRowCellStyle="Millares"/>
  </tableColumns>
  <tableStyleInfo name="Informe EMA"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094EC54-0C25-4146-A925-CABBDFCFB6C5}" name="Tabla16" displayName="Tabla16" ref="A3:C85" totalsRowShown="0" headerRowCellStyle="Informe EMA" dataCellStyle="Informe EMA">
  <autoFilter ref="A3:C85" xr:uid="{B094EC54-0C25-4146-A925-CABBDFCFB6C5}"/>
  <tableColumns count="3">
    <tableColumn id="1" xr3:uid="{73784650-EB3B-49AC-BFF9-97BAFCE6D9F7}" name="Especie" dataCellStyle="Informe EMA"/>
    <tableColumn id="2" xr3:uid="{FFCD9C33-113C-4C81-ACF7-BB0DBE184C8E}" name="Categoría" dataCellStyle="Informe EMA"/>
    <tableColumn id="3" xr3:uid="{1AC307DC-1F06-4A29-838B-9CB170E6D7EE}" name="Unidades" dataCellStyle="Informe EMA"/>
  </tableColumns>
  <tableStyleInfo name="Informe EMA"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abla15" displayName="Tabla15" ref="A3:C9" totalsRowShown="0" headerRowDxfId="61" dataDxfId="60" headerRowCellStyle="Informe EMA" dataCellStyle="Informe EMA">
  <autoFilter ref="A3:C9" xr:uid="{00000000-0009-0000-0100-00000F000000}"/>
  <tableColumns count="3">
    <tableColumn id="1" xr3:uid="{00000000-0010-0000-0A00-000001000000}" name="Provincia" dataDxfId="59" dataCellStyle="Informe EMA"/>
    <tableColumn id="2" xr3:uid="{00000000-0010-0000-0A00-000002000000}" name="Tipo" dataDxfId="58" dataCellStyle="Informe EMA"/>
    <tableColumn id="3" xr3:uid="{00000000-0010-0000-0A00-000003000000}" name="Superficie (ha)" dataDxfId="57" dataCellStyle="Informe EMA"/>
  </tableColumns>
  <tableStyleInfo name="Informe EMA"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BF69E46-2272-4CC5-831D-05E8047261CC}" name="Tabla30" displayName="Tabla30" ref="A3:B95" totalsRowShown="0" headerRowCellStyle="Informe EMA" dataCellStyle="Informe EMA">
  <autoFilter ref="A3:B95" xr:uid="{DBF69E46-2272-4CC5-831D-05E8047261CC}"/>
  <tableColumns count="2">
    <tableColumn id="1" xr3:uid="{7E3168A7-B65C-4265-8F2B-57D9FFB0BE62}" name="Especie" dataCellStyle="Informe EMA"/>
    <tableColumn id="2" xr3:uid="{5C690F99-661A-4740-BEE1-4947DDADD7F9}" name="Parásito / patógeno" dataCellStyle="Informe EMA"/>
  </tableColumns>
  <tableStyleInfo name="Informe EMA"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abla17" displayName="Tabla17" ref="A3:D25" totalsRowShown="0" headerRowDxfId="56" dataDxfId="55" totalsRowDxfId="54" headerRowCellStyle="Informe EMA" dataCellStyle="Informe EMA" totalsRowCellStyle="Millares">
  <autoFilter ref="A3:D25" xr:uid="{00000000-0009-0000-0100-000011000000}"/>
  <tableColumns count="4">
    <tableColumn id="1" xr3:uid="{00000000-0010-0000-0C00-000001000000}" name="Organismo nocivo" dataDxfId="53" totalsRowDxfId="52" dataCellStyle="Informe EMA"/>
    <tableColumn id="2" xr3:uid="{00000000-0010-0000-0C00-000002000000}" name="Ámbito de prospección" dataDxfId="51" totalsRowDxfId="50" dataCellStyle="Informe EMA"/>
    <tableColumn id="3" xr3:uid="{00000000-0010-0000-0C00-000003000000}" name="Nº de inspecciones" dataDxfId="49" totalsRowDxfId="48" dataCellStyle="Informe EMA"/>
    <tableColumn id="4" xr3:uid="{00000000-0010-0000-0C00-000004000000}" name="Muestras recogidas" dataDxfId="47" totalsRowDxfId="46" dataCellStyle="Informe EMA"/>
  </tableColumns>
  <tableStyleInfo name="Informe EMA"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778A944-DED7-4552-B7C2-FB88F507F0B5}" name="Tabla25" displayName="Tabla25" ref="A3:C19" totalsRowShown="0" headerRowCellStyle="Informe EMA" dataCellStyle="Informe EMA">
  <autoFilter ref="A3:C19" xr:uid="{E778A944-DED7-4552-B7C2-FB88F507F0B5}"/>
  <sortState xmlns:xlrd2="http://schemas.microsoft.com/office/spreadsheetml/2017/richdata2" ref="A4:C19">
    <sortCondition ref="B3:B19"/>
  </sortState>
  <tableColumns count="3">
    <tableColumn id="1" xr3:uid="{5004A823-C793-4492-80C9-A13E3D6F4744}" name="Especie" dataCellStyle="Informe EMA"/>
    <tableColumn id="2" xr3:uid="{D10C0B14-A86A-4C44-BC27-A8B6AC90780D}" name="Unidades" dataCellStyle="Informe EMA"/>
    <tableColumn id="3" xr3:uid="{6317E972-B327-4D7C-BA65-FE1F7C2BD129}" name="Porcentaje" dataCellStyle="Informe EMA"/>
  </tableColumns>
  <tableStyleInfo name="Informe EMA"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CDAEB46-63C3-E645-A0FC-2ED58F8F1E18}" name="Tabla4" displayName="Tabla4" ref="A3:L11" totalsRowShown="0" headerRowCellStyle="Informe EMA" dataCellStyle="Informe EMA">
  <autoFilter ref="A3:L11" xr:uid="{4CDAEB46-63C3-E645-A0FC-2ED58F8F1E18}"/>
  <tableColumns count="12">
    <tableColumn id="1" xr3:uid="{EE1A5695-2DCE-8540-8C20-BD6DFDF1A2D5}" name="Cód. trampa" dataCellStyle="Informe EMA"/>
    <tableColumn id="2" xr3:uid="{B6A209CE-840F-1B45-B332-E2C6C904E105}" name="Término Municipal" dataCellStyle="Informe EMA"/>
    <tableColumn id="3" xr3:uid="{9B3CF2A9-343F-C745-9CF1-293A449864A1}" name="Colocación" dataDxfId="45" dataCellStyle="Informe EMA"/>
    <tableColumn id="4" xr3:uid="{BAE67150-354C-B24A-AFAD-D29402C2FACC}" name="Renovación atrayente" dataDxfId="44" dataCellStyle="Informe EMA"/>
    <tableColumn id="5" xr3:uid="{A1ACA83F-CED1-EB46-87B5-1BA61FA6F321}" name="Retirada trampa" dataDxfId="43" dataCellStyle="Informe EMA"/>
    <tableColumn id="6" xr3:uid="{980D071B-F22C-E541-AA95-95B202D3231A}" name="Capturas hembras vivas" dataCellStyle="Informe EMA"/>
    <tableColumn id="7" xr3:uid="{E8D62591-FFEB-084B-B2A3-ADCAE2C08D9D}" name="Capturas machos vivos" dataCellStyle="Informe EMA"/>
    <tableColumn id="8" xr3:uid="{4B487D55-B6BA-044D-9218-0C3E64FCBDB9}" name="Captura hembras muertas" dataCellStyle="Informe EMA"/>
    <tableColumn id="9" xr3:uid="{5C2DC1ED-F907-B643-B0D4-234B0398E010}" name="Capturas machos muertos" dataCellStyle="Informe EMA"/>
    <tableColumn id="10" xr3:uid="{35435B1F-8B4A-CC4D-A078-8174176D51B4}" name="Total de capturas hembras" dataCellStyle="Informe EMA"/>
    <tableColumn id="11" xr3:uid="{79230766-EB19-9F46-9EE5-7C15BC91A16F}" name="Total de capturas machos" dataCellStyle="Informe EMA"/>
    <tableColumn id="12" xr3:uid="{5A2FA3B9-02E4-EC44-8303-5AA32BAC12A0}" name="Total" dataCellStyle="Informe EMA"/>
  </tableColumns>
  <tableStyleInfo name="Informe EMA"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73861DC-12F1-7C4B-B075-2348F3261196}" name="Tabla31" displayName="Tabla31" ref="A3:K12" totalsRowShown="0" headerRowCellStyle="Informe EMA" dataCellStyle="Informe EMA">
  <autoFilter ref="A3:K12" xr:uid="{A73861DC-12F1-7C4B-B075-2348F3261196}"/>
  <tableColumns count="11">
    <tableColumn id="1" xr3:uid="{EF6EF1AA-73DA-7140-8761-8DEB48331E39}" name="Código trampa" dataCellStyle="Informe EMA"/>
    <tableColumn id="2" xr3:uid="{CDAA6303-D5AF-154F-AF7E-B593E70606D5}" name="Colocación" dataDxfId="42" dataCellStyle="Informe EMA"/>
    <tableColumn id="3" xr3:uid="{71A6F299-7FA9-A14A-A181-BDC26FCBD69C}" name="Renovación atrayente" dataDxfId="41" dataCellStyle="Informe EMA"/>
    <tableColumn id="4" xr3:uid="{61C3E9AE-0DEB-E343-8C4D-08380CDFB661}" name="Retirada trampa" dataDxfId="40" dataCellStyle="Informe EMA"/>
    <tableColumn id="5" xr3:uid="{6FC342D5-0FAB-2846-B5EF-6B25E8787FF5}" name="Captura hembras vivas" dataCellStyle="Informe EMA"/>
    <tableColumn id="6" xr3:uid="{9C27B7D2-31B6-9647-8648-33C60B012255}" name="Captura machos vivos" dataCellStyle="Informe EMA"/>
    <tableColumn id="7" xr3:uid="{CC75FC51-12F6-A249-B498-C2DDDBA370FD}" name="Captura hembras muertas" dataCellStyle="Informe EMA"/>
    <tableColumn id="8" xr3:uid="{6487C51C-7848-D446-82E6-73F5FA48AF54}" name="Captura machos muertos" dataCellStyle="Informe EMA"/>
    <tableColumn id="9" xr3:uid="{2833E23D-48A6-DB4D-B7B2-5D343704E316}" name="Total de capturas hembras" dataCellStyle="Informe EMA"/>
    <tableColumn id="10" xr3:uid="{9184F930-F3EF-204B-9C90-63DAD440B4FE}" name="Toral de capturas Machos" dataCellStyle="Informe EMA"/>
    <tableColumn id="11" xr3:uid="{B66AFC58-40E1-974F-BE1D-1BFF607F6F7C}" name="Total" dataCellStyle="Informe EMA"/>
  </tableColumns>
  <tableStyleInfo name="Informe EMA"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D000000}" name="Tabla2" displayName="Tabla2" ref="A3:E8" totalsRowShown="0" headerRowCellStyle="Informe EMA" dataCellStyle="Informe EMA">
  <autoFilter ref="A3:E8" xr:uid="{00000000-0009-0000-0100-000002000000}"/>
  <tableColumns count="5">
    <tableColumn id="1" xr3:uid="{00000000-0010-0000-0D00-000001000000}" name="Provincia" dataCellStyle="Informe EMA"/>
    <tableColumn id="2" xr3:uid="{00000000-0010-0000-0D00-000002000000}" name="Nº monte" dataCellStyle="Informe EMA"/>
    <tableColumn id="6" xr3:uid="{02F7C872-6984-9445-80A2-6A5BB1F7FFAB}" name="Denominación" dataDxfId="39" dataCellStyle="Informe EMA"/>
    <tableColumn id="4" xr3:uid="{00000000-0010-0000-0D00-000004000000}" name="T.M." dataCellStyle="Informe EMA"/>
    <tableColumn id="5" xr3:uid="{00000000-0010-0000-0D00-000005000000}" name="Observaciones" dataCellStyle="Informe EMA"/>
  </tableColumns>
  <tableStyleInfo name="Informe EMA"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Tabla10" displayName="Tabla10" ref="A3:D7" totalsRowShown="0" headerRowCellStyle="Informe EMA" dataCellStyle="Informe EMA">
  <autoFilter ref="A3:D7" xr:uid="{00000000-0009-0000-0100-00000A000000}"/>
  <sortState xmlns:xlrd2="http://schemas.microsoft.com/office/spreadsheetml/2017/richdata2" ref="A4:D7">
    <sortCondition ref="A3:A7"/>
  </sortState>
  <tableColumns count="4">
    <tableColumn id="1" xr3:uid="{00000000-0010-0000-0E00-000001000000}" name="Provincia" dataCellStyle="Informe EMA"/>
    <tableColumn id="2" xr3:uid="{00000000-0010-0000-0E00-000002000000}" name="Nº Monte" dataCellStyle="Informe EMA"/>
    <tableColumn id="3" xr3:uid="{00000000-0010-0000-0E00-000003000000}" name="Denominación" dataCellStyle="Informe EMA"/>
    <tableColumn id="4" xr3:uid="{00000000-0010-0000-0E00-000004000000}" name="T.M." dataCellStyle="Informe EMA"/>
  </tableColumns>
  <tableStyleInfo name="Informe EM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3:C12" totalsRowCount="1" totalsRowDxfId="128" headerRowCellStyle="Informe EMA" dataCellStyle="Informe EMA" totalsRowCellStyle="Informe EMA">
  <autoFilter ref="A3:C11" xr:uid="{00000000-0009-0000-0100-000005000000}"/>
  <tableColumns count="3">
    <tableColumn id="1" xr3:uid="{00000000-0010-0000-0000-000001000000}" name="Usos forestales" totalsRowLabel="Total" totalsRowDxfId="127" dataCellStyle="Informe EMA" totalsRowCellStyle="Informe EMA"/>
    <tableColumn id="2" xr3:uid="{00000000-0010-0000-0000-000002000000}" name="Porcentaje (%)" totalsRowDxfId="126" dataCellStyle="Informe EMA" totalsRowCellStyle="Informe EMA">
      <calculatedColumnFormula>Tabla5[[#This Row],[Superficie (ha)]]*100/Tabla5[[#Totals],[Superficie (ha)]]</calculatedColumnFormula>
    </tableColumn>
    <tableColumn id="3" xr3:uid="{00000000-0010-0000-0000-000003000000}" name="Superficie (ha)" totalsRowFunction="sum" totalsRowDxfId="125" dataCellStyle="Informe EMA" totalsRowCellStyle="Informe EMA"/>
  </tableColumns>
  <tableStyleInfo name="Informe EMA"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ECF142A-0CE0-B842-9DC0-4DE245A562ED}" name="Tabla32" displayName="Tabla32" ref="A3:E13" totalsRowShown="0" headerRowCellStyle="Informe EMA" dataCellStyle="Informe EMA">
  <autoFilter ref="A3:E13" xr:uid="{4ECF142A-0CE0-B842-9DC0-4DE245A562ED}"/>
  <tableColumns count="5">
    <tableColumn id="1" xr3:uid="{DF5F3DF3-4CEE-6A42-8681-38721AABBB42}" name="Provincia" dataCellStyle="Informe EMA"/>
    <tableColumn id="2" xr3:uid="{FADAF8D4-BA48-A848-B7FC-9BCD96DA3532}" name="Nº de Monte" dataCellStyle="Informe EMA"/>
    <tableColumn id="3" xr3:uid="{CFB798DB-E9C6-1246-B4F9-04016C6E007C}" name="Denominación" dataCellStyle="Informe EMA"/>
    <tableColumn id="4" xr3:uid="{0F645EE8-7896-8F44-A557-25844A2B3D2E}" name="T.M." dataCellStyle="Informe EMA"/>
    <tableColumn id="5" xr3:uid="{B59BEA3F-DA70-5740-B695-40194492502C}" name="Observaciones" dataCellStyle="Informe EMA"/>
  </tableColumns>
  <tableStyleInfo name="Informe EMA"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a11" displayName="Tabla11" ref="A3:H9" totalsRowCount="1" headerRowCellStyle="Informe EMA" dataCellStyle="Informe EMA" totalsRowCellStyle="Informe EMA">
  <autoFilter ref="A3:H8" xr:uid="{00000000-0009-0000-0100-00000B000000}"/>
  <tableColumns count="8">
    <tableColumn id="1" xr3:uid="{00000000-0010-0000-0F00-000001000000}" name="Provincia" totalsRowLabel="Total" totalsRowDxfId="38" dataCellStyle="Informe EMA" totalsRowCellStyle="Informe EMA"/>
    <tableColumn id="2" xr3:uid="{00000000-0010-0000-0F00-000002000000}" name="Nº MUP" dataDxfId="37" totalsRowDxfId="36" dataCellStyle="Informe EMA" totalsRowCellStyle="Informe EMA"/>
    <tableColumn id="3" xr3:uid="{00000000-0010-0000-0F00-000003000000}" name="Nombre" totalsRowDxfId="35" dataCellStyle="Informe EMA" totalsRowCellStyle="Informe EMA"/>
    <tableColumn id="5" xr3:uid="{00000000-0010-0000-0F00-000005000000}" name="Término Municipal" totalsRowDxfId="34" dataCellStyle="Informe EMA" totalsRowCellStyle="Informe EMA"/>
    <tableColumn id="6" xr3:uid="{00000000-0010-0000-0F00-000006000000}" name="Propietario" totalsRowDxfId="33" dataCellStyle="Informe EMA" totalsRowCellStyle="Informe EMA"/>
    <tableColumn id="7" xr3:uid="{00000000-0010-0000-0F00-000007000000}" name="Superficie Ordenación (ha)" totalsRowFunction="custom" totalsRowDxfId="32" dataCellStyle="Informe EMA" totalsRowCellStyle="Informe EMA">
      <totalsRowFormula>SUM(F4:F8)</totalsRowFormula>
    </tableColumn>
    <tableColumn id="8" xr3:uid="{00000000-0010-0000-0F00-000008000000}" name="Fecha aprobación" dataDxfId="31" dataCellStyle="Informe EMA" totalsRowCellStyle="Informe EMA"/>
    <tableColumn id="9" xr3:uid="{00000000-0010-0000-0F00-000009000000}" name="Vigencia" dataDxfId="30" dataCellStyle="Informe EMA" totalsRowCellStyle="Informe EMA"/>
  </tableColumns>
  <tableStyleInfo name="Informe EMA"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50E9D10-8B4C-1E40-856C-240F1DC0DF53}" name="Tabla1134" displayName="Tabla1134" ref="A3:H8" totalsRowCount="1" headerRowCellStyle="Informe EMA" dataCellStyle="Informe EMA" totalsRowCellStyle="Informe EMA">
  <autoFilter ref="A3:H7" xr:uid="{00000000-0009-0000-0100-00000B000000}"/>
  <tableColumns count="8">
    <tableColumn id="1" xr3:uid="{4283D0AF-BF3E-374E-8285-1C2E143B174B}" name="Provincia" totalsRowLabel="Total" totalsRowDxfId="29" dataCellStyle="Informe EMA" totalsRowCellStyle="Informe EMA"/>
    <tableColumn id="2" xr3:uid="{A687379E-31C5-C545-B235-2E68D597B1B6}" name="Nº MUP" totalsRowDxfId="28" dataCellStyle="Informe EMA" totalsRowCellStyle="Informe EMA"/>
    <tableColumn id="3" xr3:uid="{9C1AF44D-2014-D349-BD50-D7BE40782921}" name="Nombre" totalsRowDxfId="27" dataCellStyle="Informe EMA" totalsRowCellStyle="Informe EMA"/>
    <tableColumn id="5" xr3:uid="{E819EA43-C929-6C42-97F1-980DE9C287CA}" name="Término Municipal" totalsRowDxfId="26" dataCellStyle="Informe EMA" totalsRowCellStyle="Informe EMA"/>
    <tableColumn id="6" xr3:uid="{CBBEF2CE-155A-524E-9A3B-B3491BDE8CDA}" name="Propietario" totalsRowDxfId="25" dataCellStyle="Informe EMA" totalsRowCellStyle="Informe EMA"/>
    <tableColumn id="7" xr3:uid="{F6413A37-9F66-6142-B985-F5D77A21DC49}" name="Superficie Ordenación (ha)" totalsRowFunction="custom" totalsRowDxfId="24" dataCellStyle="Informe EMA" totalsRowCellStyle="Informe EMA">
      <totalsRowFormula>SUM(F4:F7)</totalsRowFormula>
    </tableColumn>
    <tableColumn id="8" xr3:uid="{64F44073-EC3F-BF49-9369-87020A8E67DF}" name="Fecha aprobación" dataDxfId="23" dataCellStyle="Informe EMA" totalsRowCellStyle="Informe EMA"/>
    <tableColumn id="9" xr3:uid="{E12EF2AF-317C-2847-B10D-1B91A8CAB959}" name="Vigencia" dataDxfId="22" dataCellStyle="Informe EMA" totalsRowCellStyle="Informe EMA"/>
  </tableColumns>
  <tableStyleInfo name="Informe EMA"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F8DD11DE-D083-C443-8F7F-7A6448985519}" name="Tabla113435" displayName="Tabla113435" ref="A3:H11" totalsRowCount="1" headerRowCellStyle="Informe EMA" dataCellStyle="Informe EMA" totalsRowCellStyle="Informe EMA">
  <autoFilter ref="A3:H10" xr:uid="{00000000-0009-0000-0100-00000B000000}"/>
  <tableColumns count="8">
    <tableColumn id="1" xr3:uid="{956EB9B5-2573-EC47-960B-13751CA0A92D}" name="Provincia" totalsRowLabel="Total" totalsRowDxfId="21" dataCellStyle="Informe EMA" totalsRowCellStyle="Informe EMA"/>
    <tableColumn id="2" xr3:uid="{8E35B455-8FC0-C342-8D2B-5FE40DEB886B}" name="Nº MUP" totalsRowDxfId="20" dataCellStyle="Informe EMA" totalsRowCellStyle="Informe EMA"/>
    <tableColumn id="3" xr3:uid="{D4BBC8C2-3183-E549-9D30-2977E0EE354B}" name="Nombre" totalsRowDxfId="19" dataCellStyle="Informe EMA" totalsRowCellStyle="Informe EMA"/>
    <tableColumn id="5" xr3:uid="{A5CFDB20-4D46-AB45-8943-5918C737024A}" name="Término Municipal" totalsRowDxfId="18" dataCellStyle="Informe EMA" totalsRowCellStyle="Informe EMA"/>
    <tableColumn id="6" xr3:uid="{893544DC-5B8A-D846-B4C0-71978FD7C7F3}" name="Propietario" totalsRowDxfId="17" dataCellStyle="Informe EMA" totalsRowCellStyle="Informe EMA"/>
    <tableColumn id="7" xr3:uid="{DCED418D-7B50-EC44-8174-E3AF3C81CEA8}" name="Superficie Ordenación (ha)" totalsRowFunction="custom" totalsRowDxfId="16" dataCellStyle="Informe EMA" totalsRowCellStyle="Informe EMA">
      <totalsRowFormula>SUM(F4:F10)</totalsRowFormula>
    </tableColumn>
    <tableColumn id="8" xr3:uid="{1BA319A4-8811-7946-89E3-F37218868ADD}" name="Fecha aprobación" dataDxfId="15" dataCellStyle="Informe EMA" totalsRowCellStyle="Informe EMA"/>
    <tableColumn id="9" xr3:uid="{D52BBA33-C304-E44E-B27B-E2CFB381EEC6}" name="Vigencia" dataDxfId="14" dataCellStyle="Informe EMA" totalsRowCellStyle="Informe EMA"/>
  </tableColumns>
  <tableStyleInfo name="Informe EMA"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la13" displayName="Tabla13" ref="A3:E82" totalsRowCount="1" tableBorderDxfId="13" headerRowCellStyle="Informe EMA" dataCellStyle="Informe EMA" totalsRowCellStyle="Informe EMA">
  <autoFilter ref="A3:E81" xr:uid="{00000000-0009-0000-0100-00000D000000}"/>
  <tableColumns count="5">
    <tableColumn id="1" xr3:uid="{00000000-0010-0000-1000-000001000000}" name="Año de Incorporación" totalsRowLabel="Total" dataCellStyle="Informe EMA" totalsRowCellStyle="Informe EMA"/>
    <tableColumn id="2" xr3:uid="{00000000-0010-0000-1000-000002000000}" name="Montes" dataCellStyle="Informe EMA" totalsRowCellStyle="Informe EMA"/>
    <tableColumn id="3" xr3:uid="{00000000-0010-0000-1000-000003000000}" name="T.M." dataCellStyle="Informe EMA" totalsRowCellStyle="Informe EMA"/>
    <tableColumn id="4" xr3:uid="{00000000-0010-0000-1000-000004000000}" name="Provincia" dataCellStyle="Informe EMA" totalsRowCellStyle="Informe EMA"/>
    <tableColumn id="5" xr3:uid="{00000000-0010-0000-1000-000005000000}" name="Superficie" totalsRowFunction="custom" dataDxfId="12" dataCellStyle="Informe EMA" totalsRowCellStyle="Informe EMA">
      <totalsRowFormula>SUM(Tabla13[Superficie])</totalsRowFormula>
    </tableColumn>
  </tableColumns>
  <tableStyleInfo name="Informe EMA"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99456427-23FD-4D47-9E46-8C167F9AEF54}" name="Tabla1836" displayName="Tabla1836" ref="A3:N16" totalsRowShown="0" headerRowCellStyle="Informe EMA" dataCellStyle="Informe EMA">
  <autoFilter ref="A3:N16" xr:uid="{00000000-0009-0000-0100-000012000000}"/>
  <tableColumns count="14">
    <tableColumn id="1" xr3:uid="{A388AF9C-95E3-BA48-B0D9-9A261C7584E0}" name="Provincia" dataCellStyle="Informe EMA"/>
    <tableColumn id="2" xr3:uid="{8FD8AAD5-E8CE-E841-9354-A182ADD27C92}" name="Datos" dataCellStyle="Informe EMA"/>
    <tableColumn id="3" xr3:uid="{C344A481-B4F1-9A45-BC9F-CE1003397410}" name=" 2.001 " dataCellStyle="Informe EMA"/>
    <tableColumn id="4" xr3:uid="{7F382A98-7954-D046-9317-38FCAF974493}" name=" 2.002 " dataCellStyle="Informe EMA"/>
    <tableColumn id="5" xr3:uid="{0C28EFE9-CF1A-3048-B8FE-7637A8F55EA6}" name=" 2.003 " dataCellStyle="Informe EMA"/>
    <tableColumn id="6" xr3:uid="{A3503B15-F55D-1141-9A2A-D5ECB1C6DF64}" name=" 2.004 " dataCellStyle="Informe EMA"/>
    <tableColumn id="7" xr3:uid="{73534F9E-A3E3-8843-A4B0-5AA8CE3D86B7}" name=" 2.005 " dataCellStyle="Informe EMA"/>
    <tableColumn id="8" xr3:uid="{405628E4-8540-6C4B-BBB8-7DD1C387A011}" name=" 2.006 " dataCellStyle="Informe EMA"/>
    <tableColumn id="9" xr3:uid="{B01496A0-C4F5-D14C-8570-C6400BD62CE4}" name=" 2.007 " dataCellStyle="Informe EMA"/>
    <tableColumn id="10" xr3:uid="{485E71B5-9E2C-D148-8DBF-F616772A06C3}" name=" 2.008 " dataCellStyle="Informe EMA"/>
    <tableColumn id="11" xr3:uid="{A506D6CB-B11D-1941-8C46-EC1E4E0DA91C}" name=" 2.009 " dataCellStyle="Informe EMA"/>
    <tableColumn id="12" xr3:uid="{3D256538-EE35-5541-86DD-15CD5786FFA1}" name=" 2.010 " dataCellStyle="Informe EMA"/>
    <tableColumn id="13" xr3:uid="{1D281B29-9AE7-914C-A314-A56A0A15E390}" name=" 2.011 " dataCellStyle="Informe EMA"/>
    <tableColumn id="14" xr3:uid="{C7F55BBD-5BA2-CD49-9A24-7BBAB345C41B}" name=" 2.012 " dataCellStyle="Informe EMA"/>
  </tableColumns>
  <tableStyleInfo name="Informe EMA"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a18" displayName="Tabla18" ref="A3:N16" totalsRowShown="0" headerRowCellStyle="Informe EMA" dataCellStyle="Informe EMA">
  <autoFilter ref="A3:N16" xr:uid="{00000000-0009-0000-0100-000012000000}"/>
  <tableColumns count="14">
    <tableColumn id="1" xr3:uid="{00000000-0010-0000-1100-000001000000}" name="Provincia" dataCellStyle="Informe EMA"/>
    <tableColumn id="2" xr3:uid="{00000000-0010-0000-1100-000002000000}" name="Datos" dataCellStyle="Informe EMA"/>
    <tableColumn id="15" xr3:uid="{00000000-0010-0000-1100-00000F000000}" name=" 2.013 " dataCellStyle="Informe EMA"/>
    <tableColumn id="16" xr3:uid="{00000000-0010-0000-1100-000010000000}" name=" 2.014 " dataCellStyle="Informe EMA"/>
    <tableColumn id="17" xr3:uid="{00000000-0010-0000-1100-000011000000}" name=" 2.015 " dataCellStyle="Informe EMA"/>
    <tableColumn id="18" xr3:uid="{00000000-0010-0000-1100-000012000000}" name=" 2.016 " dataCellStyle="Informe EMA"/>
    <tableColumn id="19" xr3:uid="{00000000-0010-0000-1100-000013000000}" name=" 2.017 " dataCellStyle="Informe EMA"/>
    <tableColumn id="20" xr3:uid="{00000000-0010-0000-1100-000014000000}" name=" 2.018 " dataCellStyle="Informe EMA"/>
    <tableColumn id="21" xr3:uid="{00000000-0010-0000-1100-000015000000}" name=" 2.019 " dataCellStyle="Informe EMA"/>
    <tableColumn id="22" xr3:uid="{00000000-0010-0000-1100-000016000000}" name=" 2.020 " dataCellStyle="Informe EMA"/>
    <tableColumn id="23" xr3:uid="{00000000-0010-0000-1100-000017000000}" name=" 2.021 " dataCellStyle="Informe EMA"/>
    <tableColumn id="24" xr3:uid="{00000000-0010-0000-1100-000018000000}" name=" 2.022 " dataCellStyle="Informe EMA"/>
    <tableColumn id="25" xr3:uid="{00000000-0010-0000-1100-000019000000}" name="media 01-21" dataCellStyle="Informe EMA"/>
    <tableColumn id="26" xr3:uid="{00000000-0010-0000-1100-00001A000000}" name="media 12-21" dataCellStyle="Informe EMA"/>
  </tableColumns>
  <tableStyleInfo name="Informe EMA"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018DD98-6A6D-DC4B-8CB4-8C10B7E8F49A}" name="Tabla36" displayName="Tabla36" ref="A3:V6" totalsRowShown="0" headerRowCellStyle="Informe EMA" dataCellStyle="Informe EMA">
  <autoFilter ref="A3:V6" xr:uid="{5018DD98-6A6D-DC4B-8CB4-8C10B7E8F49A}"/>
  <tableColumns count="22">
    <tableColumn id="1" xr3:uid="{9A109481-987E-8745-B639-1B2D528DABA7}" name="Columna1" dataCellStyle="Informe EMA"/>
    <tableColumn id="2" xr3:uid="{A4C0AE73-F8B9-2A43-A8FB-5A48726DE02A}" name="2.000" dataCellStyle="Informe EMA"/>
    <tableColumn id="3" xr3:uid="{6B238726-AE23-D643-AFC2-2F3413BBD8CA}" name="2.001" dataCellStyle="Informe EMA"/>
    <tableColumn id="4" xr3:uid="{F34C1F95-8CC9-2340-A18C-36798404621C}" name="2.002" dataCellStyle="Informe EMA"/>
    <tableColumn id="5" xr3:uid="{E34C5126-EA25-774F-BF7F-0BA51B20D34B}" name="2.003" dataCellStyle="Informe EMA"/>
    <tableColumn id="6" xr3:uid="{E0BF5345-726D-6843-A3F0-2B19CD941C77}" name="2.004" dataCellStyle="Informe EMA"/>
    <tableColumn id="7" xr3:uid="{94E3C81F-77B7-2C47-AF86-599DCC48973F}" name="2.005" dataCellStyle="Informe EMA"/>
    <tableColumn id="8" xr3:uid="{A252C81B-1693-F84C-A532-96B9E4E0C125}" name="2.006" dataCellStyle="Informe EMA"/>
    <tableColumn id="9" xr3:uid="{7B196FC9-708F-EA45-A889-73A583B1C4DF}" name="2.007" dataCellStyle="Informe EMA"/>
    <tableColumn id="10" xr3:uid="{F1A17D09-59E3-1C41-B69E-652054AD070E}" name="2.008" dataCellStyle="Informe EMA"/>
    <tableColumn id="11" xr3:uid="{90D024EE-EC87-714A-AE95-772E504950A4}" name="2.009" dataCellStyle="Informe EMA"/>
    <tableColumn id="12" xr3:uid="{826BB0EB-19A4-4445-8C3C-BF274C90BCAB}" name="2.012" dataCellStyle="Informe EMA"/>
    <tableColumn id="13" xr3:uid="{A5EC39AD-8824-774F-BD86-F80CEDED0ED6}" name="2.013" dataCellStyle="Informe EMA"/>
    <tableColumn id="14" xr3:uid="{3A9FC551-CBEE-F74E-8EF9-9680FDC7F57C}" name="2.014" dataCellStyle="Informe EMA"/>
    <tableColumn id="15" xr3:uid="{566F8A6C-3FD0-F445-BC8F-BB697255F7A3}" name="2.015" dataCellStyle="Informe EMA"/>
    <tableColumn id="16" xr3:uid="{404C2BA4-2D64-0346-8FF0-84922EA4A7C1}" name="2.016" dataCellStyle="Informe EMA"/>
    <tableColumn id="17" xr3:uid="{20505733-B936-CA4C-A798-35A52C77AD26}" name="2.017" dataCellStyle="Informe EMA"/>
    <tableColumn id="18" xr3:uid="{30DB3FD1-3AA8-2946-A41E-87D96CEA1C85}" name="2.018" dataCellStyle="Informe EMA"/>
    <tableColumn id="19" xr3:uid="{C065AE71-4A85-4C4A-BDFB-A0DAEB9426DC}" name="2.019" dataCellStyle="Informe EMA"/>
    <tableColumn id="20" xr3:uid="{D0A4486D-98F7-894D-9285-D03F35CA6509}" name="2.020" dataCellStyle="Informe EMA"/>
    <tableColumn id="21" xr3:uid="{A4F4AE7D-1170-7647-ABFE-CFECDF1A9CB7}" name="2.021" dataCellStyle="Informe EMA"/>
    <tableColumn id="22" xr3:uid="{438AF0C9-45BD-0746-B46A-4E7DA2B037DA}" name="2.022" dataCellStyle="Informe EMA"/>
  </tableColumns>
  <tableStyleInfo name="Informe EMA"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a19" displayName="Tabla19" ref="A3:E13" totalsRowShown="0" headerRowCellStyle="Informe EMA" dataCellStyle="Informe EMA">
  <autoFilter ref="A3:E13" xr:uid="{00000000-0009-0000-0100-000013000000}"/>
  <tableColumns count="5">
    <tableColumn id="1" xr3:uid="{00000000-0010-0000-1200-000001000000}" name="Término municipal" dataCellStyle="Informe EMA"/>
    <tableColumn id="2" xr3:uid="{00000000-0010-0000-1200-000002000000}" name="Provincia" dataCellStyle="Informe EMA"/>
    <tableColumn id="3" xr3:uid="{00000000-0010-0000-1200-000003000000}" name="Causa" dataCellStyle="Informe EMA"/>
    <tableColumn id="4" xr3:uid="{00000000-0010-0000-1200-000004000000}" name="Fecha de inicio" dataDxfId="11" dataCellStyle="Informe EMA"/>
    <tableColumn id="5" xr3:uid="{00000000-0010-0000-1200-000005000000}" name="Superficie forestal afectada (ha)" dataDxfId="10" dataCellStyle="Informe EMA"/>
  </tableColumns>
  <tableStyleInfo name="Informe EMA"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DC85768-54F4-AA4A-A60F-DA376D061258}" name="Tabla37" displayName="Tabla37" ref="A3:N8" totalsRowShown="0" headerRowCellStyle="Informe EMA" dataCellStyle="Informe EMA">
  <autoFilter ref="A3:N8" xr:uid="{5DC85768-54F4-AA4A-A60F-DA376D061258}"/>
  <tableColumns count="14">
    <tableColumn id="1" xr3:uid="{95F94377-FB04-A544-BD05-8148D5965693}" name="Columna1" dataCellStyle="Informe EMA"/>
    <tableColumn id="2" xr3:uid="{2ACEE661-D770-B94C-84F4-AC4507B51C69}" name="ene" dataCellStyle="Informe EMA"/>
    <tableColumn id="3" xr3:uid="{CE02A414-2913-6741-967A-78A84775E5D7}" name="feb" dataCellStyle="Informe EMA"/>
    <tableColumn id="4" xr3:uid="{07D75BFA-9704-7A45-84EC-77CFDDE853EA}" name="mar" dataCellStyle="Informe EMA"/>
    <tableColumn id="5" xr3:uid="{3B5E74F4-B4ED-3640-8886-314DF2DA8B99}" name="abr" dataCellStyle="Informe EMA"/>
    <tableColumn id="6" xr3:uid="{53EBBA00-5870-6544-AF21-C89B4158EA64}" name="may" dataCellStyle="Informe EMA"/>
    <tableColumn id="7" xr3:uid="{53C5D42C-1512-4142-BB47-C95286FF1E86}" name="jun" dataCellStyle="Informe EMA"/>
    <tableColumn id="8" xr3:uid="{BEC2918F-BB90-8D4F-85E0-A65FDBB47A62}" name="jul" dataCellStyle="Informe EMA"/>
    <tableColumn id="9" xr3:uid="{F60E70DF-4D2B-CF4B-9F82-3A729F7A5050}" name="ago" dataCellStyle="Informe EMA"/>
    <tableColumn id="10" xr3:uid="{3B2CFB8B-AB4B-504F-A378-D9617DA8EFD6}" name="sep" dataCellStyle="Informe EMA"/>
    <tableColumn id="11" xr3:uid="{55C080D8-2E7E-D841-B4D8-566646F16B24}" name="oct" dataCellStyle="Informe EMA"/>
    <tableColumn id="12" xr3:uid="{F67037A2-E6FA-4E4B-AB7A-30A8297F0596}" name="nov" dataCellStyle="Informe EMA"/>
    <tableColumn id="13" xr3:uid="{67940DE1-DE55-4149-9E1A-B7E08BFF62A7}" name="dic" dataCellStyle="Informe EMA"/>
    <tableColumn id="14" xr3:uid="{B0FB2B2F-793E-5045-80D3-545E864A3D32}" name="TOTAL" dataCellStyle="Informe EMA">
      <calculatedColumnFormula>SUM(B4:M4)</calculatedColumnFormula>
    </tableColumn>
  </tableColumns>
  <tableStyleInfo name="Informe EMA"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Superficie_arbolada" displayName="Superficie_arbolada" ref="A3:D13" totalsRowCount="1" headerRowDxfId="124" dataDxfId="123" totalsRowDxfId="122" headerRowCellStyle="Informe EMA" dataCellStyle="Informe EMA" totalsRowCellStyle="Informe EMA">
  <autoFilter ref="A3:D12" xr:uid="{00000000-0009-0000-0100-000003000000}">
    <filterColumn colId="0" hiddenButton="1"/>
    <filterColumn colId="1" hiddenButton="1"/>
    <filterColumn colId="2" hiddenButton="1"/>
    <filterColumn colId="3" hiddenButton="1"/>
  </autoFilter>
  <tableColumns count="4">
    <tableColumn id="1" xr3:uid="{00000000-0010-0000-0100-000001000000}" name="Arbolado" totalsRowLabel="Total" dataDxfId="121" totalsRowDxfId="120" dataCellStyle="Informe EMA"/>
    <tableColumn id="2" xr3:uid="{00000000-0010-0000-0100-000002000000}" name="Tipo" dataDxfId="119" totalsRowDxfId="118" dataCellStyle="Informe EMA"/>
    <tableColumn id="3" xr3:uid="{00000000-0010-0000-0100-000003000000}" name="Superficie (ha)" totalsRowFunction="sum" dataDxfId="117" totalsRowDxfId="116" dataCellStyle="Informe EMA"/>
    <tableColumn id="4" xr3:uid="{00000000-0010-0000-0100-000004000000}" name="Porcentaje" dataDxfId="115" totalsRowDxfId="114" dataCellStyle="Informe EMA"/>
  </tableColumns>
  <tableStyleInfo name="Informe EMA"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a20" displayName="Tabla20" ref="A3:B6" totalsRowShown="0" headerRowDxfId="9" dataDxfId="8" headerRowCellStyle="Informe EMA" dataCellStyle="Informe EMA">
  <autoFilter ref="A3:B6" xr:uid="{00000000-0009-0000-0100-000014000000}"/>
  <tableColumns count="2">
    <tableColumn id="1" xr3:uid="{00000000-0010-0000-1300-000001000000}" name="Fases" dataDxfId="7" dataCellStyle="Informe EMA"/>
    <tableColumn id="2" xr3:uid="{00000000-0010-0000-1300-000002000000}" name="Fechas" dataDxfId="6" dataCellStyle="Informe EMA"/>
  </tableColumns>
  <tableStyleInfo name="Informe EMA"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a21" displayName="Tabla21" ref="A3:C7" totalsRowShown="0" headerRowCellStyle="Informe EMA" dataCellStyle="Informe EMA">
  <autoFilter ref="A3:C7" xr:uid="{00000000-0009-0000-0100-000015000000}"/>
  <tableColumns count="3">
    <tableColumn id="1" xr3:uid="{00000000-0010-0000-1400-000001000000}" name="Provincia" dataCellStyle="Informe EMA"/>
    <tableColumn id="2" xr3:uid="{00000000-0010-0000-1400-000002000000}" name="Terrestres" dataCellStyle="Informe EMA"/>
    <tableColumn id="3" xr3:uid="{00000000-0010-0000-1400-000003000000}" name="Helitransportadas" dataCellStyle="Informe EMA"/>
  </tableColumns>
  <tableStyleInfo name="Informe EMA"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a22" displayName="Tabla22" ref="A3:C7" totalsRowShown="0" headerRowCellStyle="Informe EMA" dataCellStyle="Informe EMA">
  <autoFilter ref="A3:C7" xr:uid="{00000000-0009-0000-0100-000016000000}"/>
  <tableColumns count="3">
    <tableColumn id="1" xr3:uid="{00000000-0010-0000-1500-000001000000}" name="Provincia" dataCellStyle="Informe EMA"/>
    <tableColumn id="2" xr3:uid="{00000000-0010-0000-1500-000002000000}" name="Nº" dataCellStyle="Informe EMA"/>
    <tableColumn id="3" xr3:uid="{00000000-0010-0000-1500-000003000000}" name="Ubicación" dataCellStyle="Informe EMA"/>
  </tableColumns>
  <tableStyleInfo name="Informe EMA"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a23" displayName="Tabla23" ref="A3:C6" totalsRowShown="0" headerRowCellStyle="Informe EMA" dataCellStyle="Informe EMA">
  <autoFilter ref="A3:C6" xr:uid="{00000000-0009-0000-0100-000017000000}"/>
  <tableColumns count="3">
    <tableColumn id="1" xr3:uid="{00000000-0010-0000-1600-000001000000}" name="Provincia" dataCellStyle="Informe EMA"/>
    <tableColumn id="2" xr3:uid="{00000000-0010-0000-1600-000002000000}" name="Nº" dataCellStyle="Informe EMA"/>
    <tableColumn id="3" xr3:uid="{00000000-0010-0000-1600-000003000000}" name="Ubicación" dataCellStyle="Informe EMA"/>
  </tableColumns>
  <tableStyleInfo name="Informe EMA"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a24" displayName="Tabla24" ref="A3:D7" totalsRowShown="0" headerRowDxfId="5" dataDxfId="4">
  <autoFilter ref="A3:D7" xr:uid="{00000000-0009-0000-0100-000018000000}"/>
  <tableColumns count="4">
    <tableColumn id="1" xr3:uid="{00000000-0010-0000-1700-000001000000}" name="Provincia" dataDxfId="3"/>
    <tableColumn id="2" xr3:uid="{00000000-0010-0000-1700-000002000000}" name="Nº" dataDxfId="2"/>
    <tableColumn id="3" xr3:uid="{00000000-0010-0000-1700-000003000000}" name="tipo de autobomba" dataDxfId="1"/>
    <tableColumn id="4" xr3:uid="{00000000-0010-0000-1700-000004000000}" name="Ubicación" dataDxfId="0"/>
  </tableColumns>
  <tableStyleInfo name="Informe EMA"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a26" displayName="Tabla26" ref="A3:C7" totalsRowShown="0" headerRowCellStyle="Informe EMA" dataCellStyle="Informe EMA">
  <autoFilter ref="A3:C7" xr:uid="{00000000-0009-0000-0100-00001A000000}"/>
  <tableColumns count="3">
    <tableColumn id="1" xr3:uid="{00000000-0010-0000-1900-000001000000}" name="Provincia" dataCellStyle="Informe EMA"/>
    <tableColumn id="2" xr3:uid="{00000000-0010-0000-1900-000002000000}" name="Nº" dataCellStyle="Informe EMA"/>
    <tableColumn id="3" xr3:uid="{00000000-0010-0000-1900-000003000000}" name="Ubicación" dataCellStyle="Informe EMA"/>
  </tableColumns>
  <tableStyleInfo name="Informe EMA"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a27" displayName="Tabla27" ref="A3:B8" totalsRowShown="0" headerRowCellStyle="Informe EMA" dataCellStyle="Informe EMA">
  <autoFilter ref="A3:B8" xr:uid="{00000000-0009-0000-0100-00001B000000}"/>
  <tableColumns count="2">
    <tableColumn id="1" xr3:uid="{00000000-0010-0000-1A00-000001000000}" name="Nº unidades" dataCellStyle="Informe EMA"/>
    <tableColumn id="2" xr3:uid="{00000000-0010-0000-1A00-000002000000}" name="Tipo de medio " dataCellStyle="Informe EMA"/>
  </tableColumns>
  <tableStyleInfo name="Informe EMA"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1" displayName="Tabla1" ref="A3:D27" totalsRowShown="0" headerRowDxfId="113" dataDxfId="112" headerRowCellStyle="Informe EMA" dataCellStyle="Informe EMA">
  <autoFilter ref="A3:D27" xr:uid="{00000000-0009-0000-0100-000001000000}"/>
  <tableColumns count="4">
    <tableColumn id="1" xr3:uid="{00000000-0010-0000-0200-000001000000}" name="Provincia" dataDxfId="111" dataCellStyle="Informe EMA"/>
    <tableColumn id="2" xr3:uid="{00000000-0010-0000-0200-000002000000}" name="Uso forestal" dataDxfId="110" dataCellStyle="Informe EMA"/>
    <tableColumn id="3" xr3:uid="{00000000-0010-0000-0200-000003000000}" name="Porcentaje (%)" dataDxfId="109" dataCellStyle="Informe EMA">
      <calculatedColumnFormula>D4*100/SUM($D$20:$D$27)</calculatedColumnFormula>
    </tableColumn>
    <tableColumn id="4" xr3:uid="{00000000-0010-0000-0200-000004000000}" name="Superficie (ha)" dataDxfId="108" dataCellStyle="Informe EMA"/>
  </tableColumns>
  <tableStyleInfo name="Informe EM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3:E21" totalsRowShown="0" headerRowDxfId="107" dataDxfId="106" headerRowCellStyle="Informe EMA" dataCellStyle="Informe EMA">
  <autoFilter ref="A3:E21" xr:uid="{00000000-0009-0000-0100-000006000000}"/>
  <tableColumns count="5">
    <tableColumn id="1" xr3:uid="{00000000-0010-0000-0300-000001000000}" name="Provincia" dataDxfId="105" dataCellStyle="Informe EMA"/>
    <tableColumn id="2" xr3:uid="{00000000-0010-0000-0300-000002000000}" name="Arbolado" dataDxfId="104" dataCellStyle="Informe EMA"/>
    <tableColumn id="3" xr3:uid="{00000000-0010-0000-0300-000003000000}" name="Tipo" dataDxfId="103" dataCellStyle="Informe EMA"/>
    <tableColumn id="4" xr3:uid="{00000000-0010-0000-0300-000004000000}" name="Superficie (ha)" dataDxfId="102" dataCellStyle="Informe EMA"/>
    <tableColumn id="5" xr3:uid="{00000000-0010-0000-0300-000005000000}" name="Porcentaje" dataDxfId="101" dataCellStyle="Informe EMA">
      <calculatedColumnFormula>D3*100/$F$21</calculatedColumnFormula>
    </tableColumn>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a7" displayName="Tabla7" ref="A3:E24" totalsRowShown="0" headerRowDxfId="100" dataDxfId="99" headerRowCellStyle="Informe EMA" dataCellStyle="Informe EMA">
  <autoFilter ref="A3:E24" xr:uid="{00000000-0009-0000-0100-000007000000}"/>
  <tableColumns count="5">
    <tableColumn id="1" xr3:uid="{00000000-0010-0000-0400-000001000000}" name="Clase de aprovechamiento" dataDxfId="98" dataCellStyle="Informe EMA"/>
    <tableColumn id="2" xr3:uid="{00000000-0010-0000-0400-000002000000}" name="Huesca" dataDxfId="97" dataCellStyle="Informe EMA"/>
    <tableColumn id="3" xr3:uid="{00000000-0010-0000-0400-000003000000}" name="Teruel" dataDxfId="96" dataCellStyle="Informe EMA"/>
    <tableColumn id="4" xr3:uid="{00000000-0010-0000-0400-000004000000}" name="Zaragoza" dataDxfId="95" dataCellStyle="Informe EMA"/>
    <tableColumn id="5" xr3:uid="{00000000-0010-0000-0400-000005000000}" name="Total (Aragón)" dataDxfId="94" dataCellStyle="Informe EMA">
      <calculatedColumnFormula>B4+C4+D4</calculatedColumnFormula>
    </tableColumn>
  </tableColumns>
  <tableStyleInfo name="Informe EMA"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a8" displayName="Tabla8" ref="A3:C7" totalsRowShown="0" headerRowDxfId="93" dataDxfId="92">
  <autoFilter ref="A3:C7" xr:uid="{00000000-0009-0000-0100-000008000000}"/>
  <tableColumns count="3">
    <tableColumn id="1" xr3:uid="{00000000-0010-0000-0500-000001000000}" name="Provincia" dataDxfId="91"/>
    <tableColumn id="2" xr3:uid="{00000000-0010-0000-0500-000002000000}" name="Madera (m3 con corteza)" dataDxfId="90"/>
    <tableColumn id="3" xr3:uid="{00000000-0010-0000-0500-000003000000}" name="Leñas (toneladas)" dataDxfId="89"/>
  </tableColumns>
  <tableStyleInfo name="Informe EMA"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a9" displayName="Tabla9" ref="A2:C9" totalsRowCount="1" headerRowDxfId="88" dataDxfId="87" totalsRowDxfId="86" headerRowCellStyle="Informe EMA" dataCellStyle="Informe EMA" totalsRowCellStyle="Informe EMA">
  <autoFilter ref="A2:C8" xr:uid="{00000000-0009-0000-0100-000009000000}"/>
  <tableColumns count="3">
    <tableColumn id="1" xr3:uid="{00000000-0010-0000-0600-000001000000}" name="Provincia" totalsRowLabel="Total" dataDxfId="85" totalsRowDxfId="84" dataCellStyle="Informe EMA" totalsRowCellStyle="Informe EMA"/>
    <tableColumn id="2" xr3:uid="{00000000-0010-0000-0600-000002000000}" name="Tipo de arbolado" dataDxfId="83" totalsRowDxfId="82" dataCellStyle="Informe EMA" totalsRowCellStyle="Informe EMA"/>
    <tableColumn id="3" xr3:uid="{00000000-0010-0000-0600-000003000000}" name="Madera (m3 con corteza)" totalsRowFunction="sum" dataDxfId="81" totalsRowDxfId="80" dataCellStyle="Informe EMA" totalsRowCellStyle="Informe EMA"/>
  </tableColumns>
  <tableStyleInfo name="Informe EM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a12" displayName="Tabla12" ref="A11:C15" totalsRowCount="1" headerRowDxfId="79" dataDxfId="78" totalsRowDxfId="77" headerRowCellStyle="Informe EMA" dataCellStyle="Informe EMA" totalsRowCellStyle="Informe EMA">
  <autoFilter ref="A11:C14" xr:uid="{00000000-0009-0000-0100-00000C000000}"/>
  <tableColumns count="3">
    <tableColumn id="1" xr3:uid="{00000000-0010-0000-0700-000001000000}" name="Provincia" totalsRowLabel="Total" dataDxfId="76" totalsRowDxfId="75" dataCellStyle="Informe EMA" totalsRowCellStyle="Informe EMA"/>
    <tableColumn id="2" xr3:uid="{00000000-0010-0000-0700-000002000000}" name="Madera (m3 con corteza)" dataDxfId="74" totalsRowDxfId="73" dataCellStyle="Informe EMA" totalsRowCellStyle="Informe EMA"/>
    <tableColumn id="3" xr3:uid="{00000000-0010-0000-0700-000003000000}" name="Leñas (t)" totalsRowFunction="sum" dataDxfId="72" totalsRowDxfId="71" dataCellStyle="Informe EMA" totalsRowCellStyle="Informe EMA"/>
  </tableColumns>
  <tableStyleInfo name="Informe EMA"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workbookViewId="0">
      <selection activeCell="A13" sqref="A13"/>
    </sheetView>
  </sheetViews>
  <sheetFormatPr baseColWidth="10" defaultColWidth="11" defaultRowHeight="16.5" x14ac:dyDescent="0.3"/>
  <cols>
    <col min="1" max="1" width="105.125" style="11" customWidth="1"/>
    <col min="2" max="16384" width="11" style="11"/>
  </cols>
  <sheetData>
    <row r="1" spans="1:1" ht="20.25" x14ac:dyDescent="0.35">
      <c r="A1" s="13" t="s">
        <v>0</v>
      </c>
    </row>
    <row r="2" spans="1:1" x14ac:dyDescent="0.3">
      <c r="A2" t="s">
        <v>1</v>
      </c>
    </row>
    <row r="3" spans="1:1" x14ac:dyDescent="0.3">
      <c r="A3" t="s">
        <v>2</v>
      </c>
    </row>
    <row r="4" spans="1:1" x14ac:dyDescent="0.3">
      <c r="A4" t="s">
        <v>3</v>
      </c>
    </row>
    <row r="5" spans="1:1" x14ac:dyDescent="0.3">
      <c r="A5" t="s">
        <v>4</v>
      </c>
    </row>
    <row r="6" spans="1:1" x14ac:dyDescent="0.3">
      <c r="A6" t="s">
        <v>5</v>
      </c>
    </row>
    <row r="7" spans="1:1" x14ac:dyDescent="0.3">
      <c r="A7" t="s">
        <v>6</v>
      </c>
    </row>
    <row r="8" spans="1:1" x14ac:dyDescent="0.3">
      <c r="A8" t="s">
        <v>7</v>
      </c>
    </row>
    <row r="9" spans="1:1" x14ac:dyDescent="0.3">
      <c r="A9" t="s">
        <v>8</v>
      </c>
    </row>
    <row r="10" spans="1:1" x14ac:dyDescent="0.3">
      <c r="A10" t="s">
        <v>9</v>
      </c>
    </row>
    <row r="11" spans="1:1" x14ac:dyDescent="0.3">
      <c r="A11" t="s">
        <v>10</v>
      </c>
    </row>
    <row r="12" spans="1:1" x14ac:dyDescent="0.3">
      <c r="A12" t="s">
        <v>11</v>
      </c>
    </row>
    <row r="13" spans="1:1" x14ac:dyDescent="0.3">
      <c r="A13" t="s">
        <v>825</v>
      </c>
    </row>
    <row r="14" spans="1:1" x14ac:dyDescent="0.3">
      <c r="A14" t="s">
        <v>12</v>
      </c>
    </row>
    <row r="15" spans="1:1" x14ac:dyDescent="0.3">
      <c r="A15" t="s">
        <v>13</v>
      </c>
    </row>
    <row r="16" spans="1:1" x14ac:dyDescent="0.3">
      <c r="A16" t="s">
        <v>14</v>
      </c>
    </row>
    <row r="17" spans="1:1" x14ac:dyDescent="0.3">
      <c r="A17" t="s">
        <v>808</v>
      </c>
    </row>
    <row r="18" spans="1:1" x14ac:dyDescent="0.3">
      <c r="A18"/>
    </row>
    <row r="19" spans="1:1" x14ac:dyDescent="0.3">
      <c r="A19"/>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pageSetUpPr fitToPage="1"/>
  </sheetPr>
  <dimension ref="A1:D28"/>
  <sheetViews>
    <sheetView workbookViewId="0">
      <selection activeCell="C24" sqref="C24"/>
    </sheetView>
  </sheetViews>
  <sheetFormatPr baseColWidth="10" defaultColWidth="9" defaultRowHeight="16.5" x14ac:dyDescent="0.3"/>
  <cols>
    <col min="1" max="1" width="15.625" style="3" customWidth="1"/>
    <col min="2" max="2" width="45.625" style="3" customWidth="1"/>
    <col min="3" max="3" width="27.125" style="3" customWidth="1"/>
    <col min="4" max="4" width="23.625" style="3" customWidth="1"/>
    <col min="5" max="5" width="7.625" style="3" customWidth="1"/>
    <col min="6" max="6" width="48" style="3" customWidth="1"/>
    <col min="7" max="16384" width="9" style="3"/>
  </cols>
  <sheetData>
    <row r="1" spans="1:3" x14ac:dyDescent="0.3">
      <c r="A1" s="16" t="s">
        <v>696</v>
      </c>
      <c r="B1" s="15"/>
      <c r="C1" s="15"/>
    </row>
    <row r="2" spans="1:3" x14ac:dyDescent="0.3">
      <c r="A2" s="15" t="s">
        <v>47</v>
      </c>
      <c r="B2" s="15" t="s">
        <v>74</v>
      </c>
      <c r="C2" s="15" t="s">
        <v>77</v>
      </c>
    </row>
    <row r="3" spans="1:3" x14ac:dyDescent="0.3">
      <c r="A3" s="15" t="s">
        <v>49</v>
      </c>
      <c r="B3" s="15" t="s">
        <v>75</v>
      </c>
      <c r="C3" s="15">
        <v>3958</v>
      </c>
    </row>
    <row r="4" spans="1:3" x14ac:dyDescent="0.3">
      <c r="A4" s="15"/>
      <c r="B4" s="15" t="s">
        <v>76</v>
      </c>
      <c r="C4" s="15">
        <v>19431</v>
      </c>
    </row>
    <row r="5" spans="1:3" x14ac:dyDescent="0.3">
      <c r="A5" s="15" t="s">
        <v>50</v>
      </c>
      <c r="B5" s="15" t="s">
        <v>75</v>
      </c>
      <c r="C5" s="15">
        <v>537</v>
      </c>
    </row>
    <row r="6" spans="1:3" x14ac:dyDescent="0.3">
      <c r="A6" s="15"/>
      <c r="B6" s="15" t="s">
        <v>76</v>
      </c>
      <c r="C6" s="15">
        <v>90796</v>
      </c>
    </row>
    <row r="7" spans="1:3" x14ac:dyDescent="0.3">
      <c r="A7" s="15" t="s">
        <v>51</v>
      </c>
      <c r="B7" s="15" t="s">
        <v>75</v>
      </c>
      <c r="C7" s="15">
        <v>1382.45</v>
      </c>
    </row>
    <row r="8" spans="1:3" x14ac:dyDescent="0.3">
      <c r="A8" s="15"/>
      <c r="B8" s="15" t="s">
        <v>76</v>
      </c>
      <c r="C8" s="15">
        <v>98343</v>
      </c>
    </row>
    <row r="9" spans="1:3" x14ac:dyDescent="0.3">
      <c r="A9" s="15" t="s">
        <v>38</v>
      </c>
      <c r="B9" s="15"/>
      <c r="C9" s="15">
        <f>SUBTOTAL(109,Tabla9[Madera (m3 con corteza)])</f>
        <v>214447.45</v>
      </c>
    </row>
    <row r="10" spans="1:3" x14ac:dyDescent="0.3">
      <c r="A10" s="15"/>
      <c r="B10" s="15"/>
      <c r="C10" s="15"/>
    </row>
    <row r="11" spans="1:3" x14ac:dyDescent="0.3">
      <c r="A11" s="15" t="s">
        <v>47</v>
      </c>
      <c r="B11" s="15" t="s">
        <v>77</v>
      </c>
      <c r="C11" s="15" t="s">
        <v>78</v>
      </c>
    </row>
    <row r="12" spans="1:3" x14ac:dyDescent="0.3">
      <c r="A12" s="15" t="s">
        <v>49</v>
      </c>
      <c r="B12" s="15">
        <f>C3+C4</f>
        <v>23389</v>
      </c>
      <c r="C12" s="15">
        <v>2179</v>
      </c>
    </row>
    <row r="13" spans="1:3" x14ac:dyDescent="0.3">
      <c r="A13" s="15" t="s">
        <v>50</v>
      </c>
      <c r="B13" s="15">
        <f>C5+C6</f>
        <v>91333</v>
      </c>
      <c r="C13" s="15">
        <v>9026</v>
      </c>
    </row>
    <row r="14" spans="1:3" x14ac:dyDescent="0.3">
      <c r="A14" s="15" t="s">
        <v>51</v>
      </c>
      <c r="B14" s="15">
        <f>C7+C8</f>
        <v>99725.45</v>
      </c>
      <c r="C14" s="15">
        <v>8687.8700000000008</v>
      </c>
    </row>
    <row r="15" spans="1:3" x14ac:dyDescent="0.3">
      <c r="A15" s="15" t="s">
        <v>38</v>
      </c>
      <c r="B15" s="15"/>
      <c r="C15" s="15">
        <f>SUBTOTAL(109,Tabla12[Leñas (t)])</f>
        <v>19892.870000000003</v>
      </c>
    </row>
    <row r="18" spans="1:4" x14ac:dyDescent="0.3">
      <c r="A18" s="48"/>
      <c r="B18" s="48"/>
      <c r="C18" s="48"/>
    </row>
    <row r="22" spans="1:4" x14ac:dyDescent="0.3">
      <c r="D22" s="41"/>
    </row>
    <row r="28" spans="1:4" x14ac:dyDescent="0.3">
      <c r="D28" s="48"/>
    </row>
  </sheetData>
  <pageMargins left="0.33" right="0.75" top="0.36" bottom="1" header="0" footer="0"/>
  <pageSetup paperSize="9" scale="59" orientation="landscape" horizontalDpi="300" verticalDpi="300" r:id="rId1"/>
  <headerFooter alignWithMargins="0"/>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pageSetUpPr fitToPage="1"/>
  </sheetPr>
  <dimension ref="A1:C10"/>
  <sheetViews>
    <sheetView workbookViewId="0">
      <selection activeCell="O16" sqref="O16"/>
    </sheetView>
  </sheetViews>
  <sheetFormatPr baseColWidth="10" defaultColWidth="9" defaultRowHeight="16.5" x14ac:dyDescent="0.3"/>
  <cols>
    <col min="1" max="1" width="11.875" style="3" customWidth="1"/>
    <col min="2" max="2" width="24.625" style="3" customWidth="1"/>
    <col min="3" max="3" width="14.5" style="3" customWidth="1"/>
    <col min="4" max="4" width="10" style="3" customWidth="1"/>
    <col min="5" max="5" width="7.625" style="3" customWidth="1"/>
    <col min="6" max="6" width="58" style="3" customWidth="1"/>
    <col min="7" max="16384" width="9" style="3"/>
  </cols>
  <sheetData>
    <row r="1" spans="1:3" x14ac:dyDescent="0.3">
      <c r="A1" s="3" t="s">
        <v>697</v>
      </c>
    </row>
    <row r="2" spans="1:3" x14ac:dyDescent="0.3">
      <c r="A2" s="3" t="s">
        <v>16</v>
      </c>
    </row>
    <row r="3" spans="1:3" x14ac:dyDescent="0.3">
      <c r="A3" s="11" t="s">
        <v>47</v>
      </c>
      <c r="B3" s="11" t="s">
        <v>40</v>
      </c>
      <c r="C3" s="11" t="s">
        <v>80</v>
      </c>
    </row>
    <row r="4" spans="1:3" x14ac:dyDescent="0.3">
      <c r="A4" s="11" t="s">
        <v>49</v>
      </c>
      <c r="B4" s="11" t="s">
        <v>75</v>
      </c>
      <c r="C4" s="52">
        <v>1031</v>
      </c>
    </row>
    <row r="5" spans="1:3" x14ac:dyDescent="0.3">
      <c r="A5" s="11"/>
      <c r="B5" s="11" t="s">
        <v>76</v>
      </c>
      <c r="C5" s="52">
        <v>1148</v>
      </c>
    </row>
    <row r="6" spans="1:3" x14ac:dyDescent="0.3">
      <c r="A6" s="11" t="s">
        <v>50</v>
      </c>
      <c r="B6" s="11" t="s">
        <v>75</v>
      </c>
      <c r="C6" s="52">
        <v>7342</v>
      </c>
    </row>
    <row r="7" spans="1:3" x14ac:dyDescent="0.3">
      <c r="A7" s="11"/>
      <c r="B7" s="11" t="s">
        <v>76</v>
      </c>
      <c r="C7" s="52">
        <v>1684</v>
      </c>
    </row>
    <row r="8" spans="1:3" x14ac:dyDescent="0.3">
      <c r="A8" s="11" t="s">
        <v>51</v>
      </c>
      <c r="B8" s="11" t="s">
        <v>75</v>
      </c>
      <c r="C8" s="52">
        <v>6896.47</v>
      </c>
    </row>
    <row r="9" spans="1:3" x14ac:dyDescent="0.3">
      <c r="A9" s="11"/>
      <c r="B9" s="11" t="s">
        <v>76</v>
      </c>
      <c r="C9" s="52">
        <v>1791.4</v>
      </c>
    </row>
    <row r="10" spans="1:3" x14ac:dyDescent="0.3">
      <c r="A10" s="11" t="s">
        <v>38</v>
      </c>
      <c r="B10" s="11"/>
      <c r="C10" s="52">
        <f>SUBTOTAL(109,Tabla14[Cantidad (t)])</f>
        <v>19892.870000000003</v>
      </c>
    </row>
  </sheetData>
  <pageMargins left="0.75" right="0.75" top="0.33" bottom="1" header="0" footer="0"/>
  <pageSetup paperSize="9" scale="67" orientation="landscape" horizontalDpi="300" verticalDpi="300" r:id="rId1"/>
  <headerFooter alignWithMargins="0"/>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79D4-3045-4A0A-ADF9-D335F2013DA4}">
  <sheetPr>
    <tabColor theme="4" tint="-0.249977111117893"/>
  </sheetPr>
  <dimension ref="A1:F85"/>
  <sheetViews>
    <sheetView workbookViewId="0">
      <selection activeCell="G93" sqref="G93"/>
    </sheetView>
  </sheetViews>
  <sheetFormatPr baseColWidth="10" defaultRowHeight="16.5" x14ac:dyDescent="0.3"/>
  <cols>
    <col min="1" max="1" width="25.625" customWidth="1"/>
    <col min="2" max="2" width="13.125" customWidth="1"/>
    <col min="3" max="3" width="11.875" customWidth="1"/>
  </cols>
  <sheetData>
    <row r="1" spans="1:6" s="1" customFormat="1" x14ac:dyDescent="0.3">
      <c r="A1" s="46" t="s">
        <v>698</v>
      </c>
      <c r="B1" s="17"/>
      <c r="C1" s="17"/>
      <c r="D1" s="14"/>
      <c r="E1" s="14"/>
      <c r="F1" s="14"/>
    </row>
    <row r="2" spans="1:6" s="1" customFormat="1" x14ac:dyDescent="0.3">
      <c r="A2" s="46" t="s">
        <v>16</v>
      </c>
      <c r="B2" s="17"/>
      <c r="C2" s="17"/>
      <c r="D2" s="14"/>
      <c r="E2" s="14"/>
      <c r="F2" s="14"/>
    </row>
    <row r="3" spans="1:6" x14ac:dyDescent="0.3">
      <c r="A3" s="15" t="s">
        <v>81</v>
      </c>
      <c r="B3" s="15" t="s">
        <v>82</v>
      </c>
      <c r="C3" s="15" t="s">
        <v>83</v>
      </c>
    </row>
    <row r="4" spans="1:6" x14ac:dyDescent="0.3">
      <c r="A4" s="15" t="s">
        <v>84</v>
      </c>
      <c r="B4" s="51" t="s">
        <v>85</v>
      </c>
      <c r="C4" s="15">
        <v>30000</v>
      </c>
    </row>
    <row r="5" spans="1:6" x14ac:dyDescent="0.3">
      <c r="A5" s="15" t="s">
        <v>86</v>
      </c>
      <c r="B5" s="51" t="s">
        <v>85</v>
      </c>
      <c r="C5" s="15">
        <v>15000</v>
      </c>
    </row>
    <row r="6" spans="1:6" x14ac:dyDescent="0.3">
      <c r="A6" s="15" t="s">
        <v>87</v>
      </c>
      <c r="B6" s="51" t="s">
        <v>85</v>
      </c>
      <c r="C6" s="15">
        <v>22000</v>
      </c>
    </row>
    <row r="7" spans="1:6" x14ac:dyDescent="0.3">
      <c r="A7" s="15" t="s">
        <v>88</v>
      </c>
      <c r="B7" s="51" t="s">
        <v>85</v>
      </c>
      <c r="C7" s="15">
        <v>5000</v>
      </c>
    </row>
    <row r="8" spans="1:6" x14ac:dyDescent="0.3">
      <c r="A8" s="15" t="s">
        <v>89</v>
      </c>
      <c r="B8" s="51" t="s">
        <v>85</v>
      </c>
      <c r="C8" s="15">
        <v>272000</v>
      </c>
    </row>
    <row r="9" spans="1:6" x14ac:dyDescent="0.3">
      <c r="A9" s="15" t="s">
        <v>90</v>
      </c>
      <c r="B9" s="51" t="s">
        <v>85</v>
      </c>
      <c r="C9" s="15">
        <v>1000</v>
      </c>
    </row>
    <row r="10" spans="1:6" x14ac:dyDescent="0.3">
      <c r="A10" s="15" t="s">
        <v>91</v>
      </c>
      <c r="B10" s="51" t="s">
        <v>85</v>
      </c>
      <c r="C10" s="15">
        <v>21400</v>
      </c>
    </row>
    <row r="11" spans="1:6" x14ac:dyDescent="0.3">
      <c r="A11" s="15" t="s">
        <v>92</v>
      </c>
      <c r="B11" s="51" t="s">
        <v>85</v>
      </c>
      <c r="C11" s="15">
        <v>4200</v>
      </c>
    </row>
    <row r="12" spans="1:6" x14ac:dyDescent="0.3">
      <c r="A12" s="15" t="s">
        <v>93</v>
      </c>
      <c r="B12" s="51" t="s">
        <v>85</v>
      </c>
      <c r="C12" s="15">
        <v>59000</v>
      </c>
    </row>
    <row r="13" spans="1:6" x14ac:dyDescent="0.3">
      <c r="A13" s="15" t="s">
        <v>94</v>
      </c>
      <c r="B13" s="51" t="s">
        <v>85</v>
      </c>
      <c r="C13" s="15">
        <v>1000</v>
      </c>
    </row>
    <row r="14" spans="1:6" x14ac:dyDescent="0.3">
      <c r="A14" s="15" t="s">
        <v>95</v>
      </c>
      <c r="B14" s="51" t="s">
        <v>85</v>
      </c>
      <c r="C14" s="15">
        <v>2200</v>
      </c>
    </row>
    <row r="15" spans="1:6" x14ac:dyDescent="0.3">
      <c r="A15" s="15" t="s">
        <v>96</v>
      </c>
      <c r="B15" s="51" t="s">
        <v>85</v>
      </c>
      <c r="C15" s="15">
        <v>46000</v>
      </c>
    </row>
    <row r="16" spans="1:6" x14ac:dyDescent="0.3">
      <c r="A16" s="15" t="s">
        <v>699</v>
      </c>
      <c r="B16" s="51" t="s">
        <v>97</v>
      </c>
      <c r="C16" s="15">
        <v>9516</v>
      </c>
    </row>
    <row r="17" spans="1:3" x14ac:dyDescent="0.3">
      <c r="A17" s="15" t="s">
        <v>98</v>
      </c>
      <c r="B17" s="51" t="s">
        <v>97</v>
      </c>
      <c r="C17" s="15">
        <v>2000</v>
      </c>
    </row>
    <row r="18" spans="1:3" x14ac:dyDescent="0.3">
      <c r="A18" s="15" t="s">
        <v>99</v>
      </c>
      <c r="B18" s="51" t="s">
        <v>97</v>
      </c>
      <c r="C18" s="15">
        <v>8905</v>
      </c>
    </row>
    <row r="19" spans="1:3" x14ac:dyDescent="0.3">
      <c r="A19" s="15" t="s">
        <v>100</v>
      </c>
      <c r="B19" s="51" t="s">
        <v>97</v>
      </c>
      <c r="C19" s="15">
        <v>448</v>
      </c>
    </row>
    <row r="20" spans="1:3" x14ac:dyDescent="0.3">
      <c r="A20" s="15" t="s">
        <v>101</v>
      </c>
      <c r="B20" s="51" t="s">
        <v>97</v>
      </c>
      <c r="C20" s="15">
        <v>1400</v>
      </c>
    </row>
    <row r="21" spans="1:3" x14ac:dyDescent="0.3">
      <c r="A21" s="15" t="s">
        <v>102</v>
      </c>
      <c r="B21" s="51" t="s">
        <v>97</v>
      </c>
      <c r="C21" s="15">
        <v>700</v>
      </c>
    </row>
    <row r="22" spans="1:3" x14ac:dyDescent="0.3">
      <c r="A22" s="15" t="s">
        <v>103</v>
      </c>
      <c r="B22" s="51" t="s">
        <v>97</v>
      </c>
      <c r="C22" s="15">
        <v>500</v>
      </c>
    </row>
    <row r="23" spans="1:3" x14ac:dyDescent="0.3">
      <c r="A23" s="15" t="s">
        <v>104</v>
      </c>
      <c r="B23" s="51" t="s">
        <v>85</v>
      </c>
      <c r="C23" s="15">
        <v>600</v>
      </c>
    </row>
    <row r="24" spans="1:3" x14ac:dyDescent="0.3">
      <c r="A24" s="15" t="s">
        <v>105</v>
      </c>
      <c r="B24" s="51" t="s">
        <v>85</v>
      </c>
      <c r="C24" s="15">
        <v>600</v>
      </c>
    </row>
    <row r="25" spans="1:3" x14ac:dyDescent="0.3">
      <c r="A25" s="15" t="s">
        <v>106</v>
      </c>
      <c r="B25" s="51" t="s">
        <v>85</v>
      </c>
      <c r="C25" s="15">
        <v>50</v>
      </c>
    </row>
    <row r="26" spans="1:3" x14ac:dyDescent="0.3">
      <c r="A26" s="15" t="s">
        <v>107</v>
      </c>
      <c r="B26" s="51" t="s">
        <v>85</v>
      </c>
      <c r="C26" s="15">
        <v>300</v>
      </c>
    </row>
    <row r="27" spans="1:3" x14ac:dyDescent="0.3">
      <c r="A27" s="15" t="s">
        <v>108</v>
      </c>
      <c r="B27" s="51" t="s">
        <v>85</v>
      </c>
      <c r="C27" s="15">
        <v>50</v>
      </c>
    </row>
    <row r="28" spans="1:3" x14ac:dyDescent="0.3">
      <c r="A28" s="15" t="s">
        <v>109</v>
      </c>
      <c r="B28" s="51" t="s">
        <v>85</v>
      </c>
      <c r="C28" s="15">
        <v>150</v>
      </c>
    </row>
    <row r="29" spans="1:3" x14ac:dyDescent="0.3">
      <c r="A29" s="15" t="s">
        <v>110</v>
      </c>
      <c r="B29" s="51" t="s">
        <v>85</v>
      </c>
      <c r="C29" s="15">
        <v>650</v>
      </c>
    </row>
    <row r="30" spans="1:3" x14ac:dyDescent="0.3">
      <c r="A30" s="15" t="s">
        <v>111</v>
      </c>
      <c r="B30" s="51" t="s">
        <v>85</v>
      </c>
      <c r="C30" s="15">
        <v>1500</v>
      </c>
    </row>
    <row r="31" spans="1:3" ht="18.75" customHeight="1" x14ac:dyDescent="0.3">
      <c r="A31" s="15" t="s">
        <v>112</v>
      </c>
      <c r="B31" s="51" t="s">
        <v>85</v>
      </c>
      <c r="C31" s="15">
        <v>9400</v>
      </c>
    </row>
    <row r="32" spans="1:3" x14ac:dyDescent="0.3">
      <c r="A32" s="15" t="s">
        <v>113</v>
      </c>
      <c r="B32" s="51" t="s">
        <v>85</v>
      </c>
      <c r="C32" s="15">
        <v>350</v>
      </c>
    </row>
    <row r="33" spans="1:3" x14ac:dyDescent="0.3">
      <c r="A33" s="15" t="s">
        <v>114</v>
      </c>
      <c r="B33" s="51" t="s">
        <v>85</v>
      </c>
      <c r="C33" s="15">
        <v>800</v>
      </c>
    </row>
    <row r="34" spans="1:3" x14ac:dyDescent="0.3">
      <c r="A34" s="15" t="s">
        <v>115</v>
      </c>
      <c r="B34" s="51" t="s">
        <v>85</v>
      </c>
      <c r="C34" s="15">
        <v>1850</v>
      </c>
    </row>
    <row r="35" spans="1:3" x14ac:dyDescent="0.3">
      <c r="A35" s="15" t="s">
        <v>116</v>
      </c>
      <c r="B35" s="51" t="s">
        <v>85</v>
      </c>
      <c r="C35" s="15">
        <v>250</v>
      </c>
    </row>
    <row r="36" spans="1:3" x14ac:dyDescent="0.3">
      <c r="A36" s="15" t="s">
        <v>117</v>
      </c>
      <c r="B36" s="51" t="s">
        <v>118</v>
      </c>
      <c r="C36" s="15">
        <v>700</v>
      </c>
    </row>
    <row r="37" spans="1:3" x14ac:dyDescent="0.3">
      <c r="A37" s="15" t="s">
        <v>119</v>
      </c>
      <c r="B37" s="51" t="s">
        <v>118</v>
      </c>
      <c r="C37" s="15">
        <v>500</v>
      </c>
    </row>
    <row r="38" spans="1:3" x14ac:dyDescent="0.3">
      <c r="A38" s="15" t="s">
        <v>120</v>
      </c>
      <c r="B38" s="51" t="s">
        <v>118</v>
      </c>
      <c r="C38" s="15">
        <v>250</v>
      </c>
    </row>
    <row r="39" spans="1:3" x14ac:dyDescent="0.3">
      <c r="A39" s="15" t="s">
        <v>121</v>
      </c>
      <c r="B39" s="51" t="s">
        <v>118</v>
      </c>
      <c r="C39" s="15">
        <v>100</v>
      </c>
    </row>
    <row r="40" spans="1:3" x14ac:dyDescent="0.3">
      <c r="A40" s="15" t="s">
        <v>122</v>
      </c>
      <c r="B40" s="51" t="s">
        <v>118</v>
      </c>
      <c r="C40" s="15">
        <v>500</v>
      </c>
    </row>
    <row r="41" spans="1:3" x14ac:dyDescent="0.3">
      <c r="A41" s="15" t="s">
        <v>123</v>
      </c>
      <c r="B41" s="51" t="s">
        <v>85</v>
      </c>
      <c r="C41" s="15">
        <v>100</v>
      </c>
    </row>
    <row r="42" spans="1:3" x14ac:dyDescent="0.3">
      <c r="A42" s="15" t="s">
        <v>124</v>
      </c>
      <c r="B42" s="51" t="s">
        <v>118</v>
      </c>
      <c r="C42" s="15">
        <v>100</v>
      </c>
    </row>
    <row r="43" spans="1:3" x14ac:dyDescent="0.3">
      <c r="A43" s="15" t="s">
        <v>125</v>
      </c>
      <c r="B43" s="51" t="s">
        <v>118</v>
      </c>
      <c r="C43" s="15">
        <v>7450</v>
      </c>
    </row>
    <row r="44" spans="1:3" x14ac:dyDescent="0.3">
      <c r="A44" s="15" t="s">
        <v>126</v>
      </c>
      <c r="B44" s="51" t="s">
        <v>118</v>
      </c>
      <c r="C44" s="15">
        <v>100</v>
      </c>
    </row>
    <row r="45" spans="1:3" x14ac:dyDescent="0.3">
      <c r="A45" s="15" t="s">
        <v>127</v>
      </c>
      <c r="B45" s="51" t="s">
        <v>118</v>
      </c>
      <c r="C45" s="15">
        <v>250</v>
      </c>
    </row>
    <row r="46" spans="1:3" x14ac:dyDescent="0.3">
      <c r="A46" s="15" t="s">
        <v>128</v>
      </c>
      <c r="B46" s="51" t="s">
        <v>118</v>
      </c>
      <c r="C46" s="15">
        <v>300</v>
      </c>
    </row>
    <row r="47" spans="1:3" x14ac:dyDescent="0.3">
      <c r="A47" s="15" t="s">
        <v>129</v>
      </c>
      <c r="B47" s="51" t="s">
        <v>118</v>
      </c>
      <c r="C47" s="15">
        <v>10</v>
      </c>
    </row>
    <row r="48" spans="1:3" x14ac:dyDescent="0.3">
      <c r="A48" s="15" t="s">
        <v>130</v>
      </c>
      <c r="B48" s="51" t="s">
        <v>118</v>
      </c>
      <c r="C48" s="15">
        <v>3900</v>
      </c>
    </row>
    <row r="49" spans="1:3" x14ac:dyDescent="0.3">
      <c r="A49" s="15" t="s">
        <v>131</v>
      </c>
      <c r="B49" s="51" t="s">
        <v>118</v>
      </c>
      <c r="C49" s="15">
        <v>1400</v>
      </c>
    </row>
    <row r="50" spans="1:3" x14ac:dyDescent="0.3">
      <c r="A50" s="15" t="s">
        <v>132</v>
      </c>
      <c r="B50" s="51"/>
      <c r="C50" s="15">
        <v>100</v>
      </c>
    </row>
    <row r="51" spans="1:3" x14ac:dyDescent="0.3">
      <c r="A51" s="15" t="s">
        <v>133</v>
      </c>
      <c r="B51" s="51">
        <v>10</v>
      </c>
      <c r="C51" s="15">
        <v>10</v>
      </c>
    </row>
    <row r="52" spans="1:3" x14ac:dyDescent="0.3">
      <c r="A52" s="15" t="s">
        <v>134</v>
      </c>
      <c r="B52" s="51">
        <v>100</v>
      </c>
      <c r="C52" s="15">
        <v>2400</v>
      </c>
    </row>
    <row r="53" spans="1:3" x14ac:dyDescent="0.3">
      <c r="A53" s="15" t="s">
        <v>135</v>
      </c>
      <c r="B53" s="51">
        <v>1500</v>
      </c>
      <c r="C53" s="15">
        <v>1500</v>
      </c>
    </row>
    <row r="54" spans="1:3" x14ac:dyDescent="0.3">
      <c r="A54" s="15" t="s">
        <v>136</v>
      </c>
      <c r="B54" s="51">
        <v>100</v>
      </c>
      <c r="C54" s="15">
        <v>100</v>
      </c>
    </row>
    <row r="55" spans="1:3" x14ac:dyDescent="0.3">
      <c r="A55" s="15" t="s">
        <v>137</v>
      </c>
      <c r="B55" s="51">
        <v>300</v>
      </c>
      <c r="C55" s="15">
        <v>300</v>
      </c>
    </row>
    <row r="56" spans="1:3" x14ac:dyDescent="0.3">
      <c r="A56" s="15" t="s">
        <v>138</v>
      </c>
      <c r="B56" s="51">
        <v>300</v>
      </c>
      <c r="C56" s="15">
        <v>300</v>
      </c>
    </row>
    <row r="57" spans="1:3" x14ac:dyDescent="0.3">
      <c r="A57" s="15" t="s">
        <v>139</v>
      </c>
      <c r="B57" s="51" t="s">
        <v>118</v>
      </c>
      <c r="C57" s="15">
        <v>500</v>
      </c>
    </row>
    <row r="58" spans="1:3" x14ac:dyDescent="0.3">
      <c r="A58" s="15" t="s">
        <v>140</v>
      </c>
      <c r="B58" s="51" t="s">
        <v>118</v>
      </c>
      <c r="C58" s="15">
        <v>800</v>
      </c>
    </row>
    <row r="59" spans="1:3" x14ac:dyDescent="0.3">
      <c r="A59" s="15" t="s">
        <v>141</v>
      </c>
      <c r="B59" s="51" t="s">
        <v>118</v>
      </c>
      <c r="C59" s="15">
        <v>200</v>
      </c>
    </row>
    <row r="60" spans="1:3" x14ac:dyDescent="0.3">
      <c r="A60" s="15" t="s">
        <v>142</v>
      </c>
      <c r="B60" s="51" t="s">
        <v>118</v>
      </c>
      <c r="C60" s="15">
        <v>700</v>
      </c>
    </row>
    <row r="61" spans="1:3" x14ac:dyDescent="0.3">
      <c r="A61" s="15" t="s">
        <v>143</v>
      </c>
      <c r="B61" s="51" t="s">
        <v>118</v>
      </c>
      <c r="C61" s="15">
        <v>600</v>
      </c>
    </row>
    <row r="62" spans="1:3" x14ac:dyDescent="0.3">
      <c r="A62" s="15" t="s">
        <v>144</v>
      </c>
      <c r="B62" s="51" t="s">
        <v>118</v>
      </c>
      <c r="C62" s="15">
        <v>1550</v>
      </c>
    </row>
    <row r="63" spans="1:3" x14ac:dyDescent="0.3">
      <c r="A63" s="15" t="s">
        <v>145</v>
      </c>
      <c r="B63" s="51" t="s">
        <v>118</v>
      </c>
      <c r="C63" s="15">
        <v>350</v>
      </c>
    </row>
    <row r="64" spans="1:3" x14ac:dyDescent="0.3">
      <c r="A64" s="15" t="s">
        <v>146</v>
      </c>
      <c r="B64" s="51" t="s">
        <v>118</v>
      </c>
      <c r="C64" s="15">
        <v>950</v>
      </c>
    </row>
    <row r="65" spans="1:3" x14ac:dyDescent="0.3">
      <c r="A65" s="15" t="s">
        <v>147</v>
      </c>
      <c r="B65" s="51" t="s">
        <v>118</v>
      </c>
      <c r="C65" s="15">
        <v>400</v>
      </c>
    </row>
    <row r="66" spans="1:3" x14ac:dyDescent="0.3">
      <c r="A66" s="15" t="s">
        <v>148</v>
      </c>
      <c r="B66" s="51" t="s">
        <v>118</v>
      </c>
      <c r="C66" s="15">
        <v>4800</v>
      </c>
    </row>
    <row r="67" spans="1:3" x14ac:dyDescent="0.3">
      <c r="A67" s="15" t="s">
        <v>149</v>
      </c>
      <c r="B67" s="51" t="s">
        <v>118</v>
      </c>
      <c r="C67" s="15">
        <v>600</v>
      </c>
    </row>
    <row r="68" spans="1:3" x14ac:dyDescent="0.3">
      <c r="A68" s="15" t="s">
        <v>150</v>
      </c>
      <c r="B68" s="51" t="s">
        <v>118</v>
      </c>
      <c r="C68" s="15">
        <v>300</v>
      </c>
    </row>
    <row r="69" spans="1:3" x14ac:dyDescent="0.3">
      <c r="A69" s="15" t="s">
        <v>151</v>
      </c>
      <c r="B69" s="51" t="s">
        <v>118</v>
      </c>
      <c r="C69" s="15">
        <v>250</v>
      </c>
    </row>
    <row r="70" spans="1:3" x14ac:dyDescent="0.3">
      <c r="A70" s="15" t="s">
        <v>152</v>
      </c>
      <c r="B70" s="51" t="s">
        <v>118</v>
      </c>
      <c r="C70" s="15">
        <v>250</v>
      </c>
    </row>
    <row r="71" spans="1:3" x14ac:dyDescent="0.3">
      <c r="A71" s="15" t="s">
        <v>153</v>
      </c>
      <c r="B71" s="51" t="s">
        <v>118</v>
      </c>
      <c r="C71" s="15">
        <v>200</v>
      </c>
    </row>
    <row r="72" spans="1:3" x14ac:dyDescent="0.3">
      <c r="A72" s="15" t="s">
        <v>154</v>
      </c>
      <c r="B72" s="51" t="s">
        <v>118</v>
      </c>
      <c r="C72" s="15">
        <v>100</v>
      </c>
    </row>
    <row r="73" spans="1:3" x14ac:dyDescent="0.3">
      <c r="A73" s="15" t="s">
        <v>155</v>
      </c>
      <c r="B73" s="51" t="s">
        <v>118</v>
      </c>
      <c r="C73" s="15">
        <v>2800</v>
      </c>
    </row>
    <row r="74" spans="1:3" x14ac:dyDescent="0.3">
      <c r="A74" s="15" t="s">
        <v>156</v>
      </c>
      <c r="B74" s="51" t="s">
        <v>118</v>
      </c>
      <c r="C74" s="15">
        <v>5300</v>
      </c>
    </row>
    <row r="75" spans="1:3" x14ac:dyDescent="0.3">
      <c r="A75" s="15" t="s">
        <v>157</v>
      </c>
      <c r="B75" s="51" t="s">
        <v>118</v>
      </c>
      <c r="C75" s="15">
        <v>200</v>
      </c>
    </row>
    <row r="76" spans="1:3" x14ac:dyDescent="0.3">
      <c r="A76" s="15" t="s">
        <v>158</v>
      </c>
      <c r="B76" s="51" t="s">
        <v>118</v>
      </c>
      <c r="C76" s="15">
        <v>200</v>
      </c>
    </row>
    <row r="77" spans="1:3" x14ac:dyDescent="0.3">
      <c r="A77" s="15" t="s">
        <v>159</v>
      </c>
      <c r="B77" s="51" t="s">
        <v>118</v>
      </c>
      <c r="C77" s="15">
        <v>150</v>
      </c>
    </row>
    <row r="78" spans="1:3" x14ac:dyDescent="0.3">
      <c r="A78" s="15" t="s">
        <v>160</v>
      </c>
      <c r="B78" s="51" t="s">
        <v>118</v>
      </c>
      <c r="C78" s="15">
        <v>150</v>
      </c>
    </row>
    <row r="79" spans="1:3" x14ac:dyDescent="0.3">
      <c r="A79" s="15" t="s">
        <v>161</v>
      </c>
      <c r="B79" s="51" t="s">
        <v>118</v>
      </c>
      <c r="C79" s="15">
        <v>100</v>
      </c>
    </row>
    <row r="80" spans="1:3" x14ac:dyDescent="0.3">
      <c r="A80" s="15" t="s">
        <v>162</v>
      </c>
      <c r="B80" s="51" t="s">
        <v>118</v>
      </c>
      <c r="C80" s="15">
        <v>5100</v>
      </c>
    </row>
    <row r="81" spans="1:3" x14ac:dyDescent="0.3">
      <c r="A81" s="15" t="s">
        <v>163</v>
      </c>
      <c r="B81" s="51" t="s">
        <v>118</v>
      </c>
      <c r="C81" s="15">
        <v>900</v>
      </c>
    </row>
    <row r="82" spans="1:3" x14ac:dyDescent="0.3">
      <c r="A82" s="15" t="s">
        <v>164</v>
      </c>
      <c r="B82" s="51" t="s">
        <v>118</v>
      </c>
      <c r="C82" s="15">
        <v>15000</v>
      </c>
    </row>
    <row r="83" spans="1:3" x14ac:dyDescent="0.3">
      <c r="A83" s="15" t="s">
        <v>165</v>
      </c>
      <c r="B83" s="51" t="s">
        <v>118</v>
      </c>
      <c r="C83" s="15">
        <v>800</v>
      </c>
    </row>
    <row r="84" spans="1:3" x14ac:dyDescent="0.3">
      <c r="A84" s="15" t="s">
        <v>166</v>
      </c>
      <c r="B84" s="51" t="s">
        <v>118</v>
      </c>
      <c r="C84" s="15">
        <v>4300</v>
      </c>
    </row>
    <row r="85" spans="1:3" x14ac:dyDescent="0.3">
      <c r="A85" s="15" t="s">
        <v>589</v>
      </c>
      <c r="B85" s="15"/>
      <c r="C85" s="15">
        <f>SUM(C4:C84)</f>
        <v>586739</v>
      </c>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sheetPr>
  <dimension ref="A1:I47"/>
  <sheetViews>
    <sheetView workbookViewId="0">
      <selection activeCell="A2" sqref="A2"/>
    </sheetView>
  </sheetViews>
  <sheetFormatPr baseColWidth="10" defaultColWidth="11.375" defaultRowHeight="16.5" x14ac:dyDescent="0.3"/>
  <cols>
    <col min="1" max="1" width="11.875" style="1" customWidth="1"/>
    <col min="2" max="2" width="39.375" style="1" bestFit="1" customWidth="1"/>
    <col min="3" max="3" width="14.125" style="1" customWidth="1"/>
    <col min="4" max="16384" width="11.375" style="1"/>
  </cols>
  <sheetData>
    <row r="1" spans="1:7" x14ac:dyDescent="0.3">
      <c r="A1" s="16" t="s">
        <v>819</v>
      </c>
      <c r="B1" s="15"/>
      <c r="C1" s="15"/>
      <c r="D1" s="15"/>
      <c r="E1" s="15"/>
      <c r="F1" s="14"/>
      <c r="G1" s="14"/>
    </row>
    <row r="2" spans="1:7" x14ac:dyDescent="0.3">
      <c r="A2" s="16" t="s">
        <v>16</v>
      </c>
      <c r="B2" s="15"/>
      <c r="C2" s="15"/>
      <c r="D2" s="15"/>
      <c r="E2" s="15"/>
      <c r="F2" s="14"/>
      <c r="G2" s="14"/>
    </row>
    <row r="3" spans="1:7" x14ac:dyDescent="0.3">
      <c r="A3" s="15" t="s">
        <v>47</v>
      </c>
      <c r="B3" s="15" t="s">
        <v>40</v>
      </c>
      <c r="C3" s="15" t="s">
        <v>29</v>
      </c>
      <c r="D3" s="15"/>
      <c r="E3" s="15"/>
      <c r="F3" s="14"/>
      <c r="G3" s="14"/>
    </row>
    <row r="4" spans="1:7" x14ac:dyDescent="0.3">
      <c r="A4" s="15" t="s">
        <v>49</v>
      </c>
      <c r="B4" s="15" t="s">
        <v>75</v>
      </c>
      <c r="C4" s="18">
        <v>41.66</v>
      </c>
      <c r="D4" s="15"/>
      <c r="E4" s="15"/>
      <c r="F4" s="14"/>
      <c r="G4" s="14"/>
    </row>
    <row r="5" spans="1:7" x14ac:dyDescent="0.3">
      <c r="A5" s="15"/>
      <c r="B5" s="15" t="s">
        <v>76</v>
      </c>
      <c r="C5" s="18">
        <v>1</v>
      </c>
      <c r="D5" s="15"/>
      <c r="E5" s="15"/>
      <c r="F5" s="11"/>
      <c r="G5" s="11"/>
    </row>
    <row r="6" spans="1:7" x14ac:dyDescent="0.3">
      <c r="A6" s="15" t="s">
        <v>50</v>
      </c>
      <c r="B6" s="15" t="s">
        <v>75</v>
      </c>
      <c r="C6" s="18">
        <v>8.41</v>
      </c>
      <c r="D6" s="15"/>
      <c r="E6" s="15"/>
      <c r="F6" s="11"/>
      <c r="G6" s="11"/>
    </row>
    <row r="7" spans="1:7" x14ac:dyDescent="0.3">
      <c r="A7" s="15"/>
      <c r="B7" s="15" t="s">
        <v>76</v>
      </c>
      <c r="C7" s="18">
        <v>11.26</v>
      </c>
      <c r="D7" s="15"/>
      <c r="E7" s="15"/>
      <c r="F7" s="11"/>
      <c r="G7" s="11"/>
    </row>
    <row r="8" spans="1:7" x14ac:dyDescent="0.3">
      <c r="A8" s="15" t="s">
        <v>51</v>
      </c>
      <c r="B8" s="15" t="s">
        <v>75</v>
      </c>
      <c r="C8" s="18">
        <v>269.33999999999997</v>
      </c>
      <c r="D8" s="15"/>
      <c r="E8" s="15"/>
      <c r="F8" s="11"/>
      <c r="G8" s="11"/>
    </row>
    <row r="9" spans="1:7" x14ac:dyDescent="0.3">
      <c r="A9" s="15"/>
      <c r="B9" s="15" t="s">
        <v>76</v>
      </c>
      <c r="C9" s="18">
        <v>222.42</v>
      </c>
      <c r="D9" s="15"/>
      <c r="E9" s="15"/>
      <c r="F9" s="11"/>
      <c r="G9" s="11"/>
    </row>
    <row r="10" spans="1:7" x14ac:dyDescent="0.3">
      <c r="A10" s="15"/>
      <c r="B10" s="15"/>
      <c r="C10" s="15"/>
      <c r="D10" s="15"/>
      <c r="E10" s="15"/>
      <c r="F10" s="11"/>
      <c r="G10" s="11"/>
    </row>
    <row r="11" spans="1:7" x14ac:dyDescent="0.3">
      <c r="A11" s="15"/>
      <c r="B11" s="15"/>
      <c r="C11" s="15"/>
      <c r="D11" s="15"/>
      <c r="E11" s="15"/>
      <c r="F11" s="11"/>
      <c r="G11" s="11"/>
    </row>
    <row r="12" spans="1:7" x14ac:dyDescent="0.3">
      <c r="A12" s="14"/>
      <c r="B12" s="14"/>
      <c r="C12" s="14"/>
      <c r="D12" s="14"/>
      <c r="E12" s="11"/>
      <c r="F12" s="11"/>
      <c r="G12" s="11"/>
    </row>
    <row r="13" spans="1:7" x14ac:dyDescent="0.3">
      <c r="A13" s="14"/>
      <c r="B13" s="14"/>
      <c r="C13" s="14"/>
      <c r="D13" s="14"/>
      <c r="E13" s="11"/>
      <c r="F13" s="11"/>
      <c r="G13" s="11"/>
    </row>
    <row r="14" spans="1:7" x14ac:dyDescent="0.3">
      <c r="A14" s="14"/>
      <c r="B14" s="14"/>
      <c r="C14" s="14"/>
      <c r="D14" s="14"/>
      <c r="E14" s="11"/>
      <c r="F14" s="11"/>
      <c r="G14" s="11"/>
    </row>
    <row r="15" spans="1:7" x14ac:dyDescent="0.3">
      <c r="A15" s="14"/>
      <c r="B15" s="14"/>
      <c r="C15" s="14"/>
      <c r="D15" s="14"/>
      <c r="E15" s="11"/>
      <c r="F15" s="11"/>
      <c r="G15" s="11"/>
    </row>
    <row r="16" spans="1:7" x14ac:dyDescent="0.3">
      <c r="A16" s="14"/>
      <c r="B16" s="14"/>
      <c r="C16" s="14"/>
      <c r="D16" s="14"/>
      <c r="E16" s="11"/>
      <c r="F16" s="11"/>
      <c r="G16" s="11"/>
    </row>
    <row r="17" spans="1:9" x14ac:dyDescent="0.3">
      <c r="A17" s="14"/>
      <c r="B17" s="14"/>
      <c r="C17" s="14"/>
      <c r="D17" s="14"/>
      <c r="E17" s="11"/>
      <c r="F17" s="11"/>
      <c r="G17" s="11"/>
    </row>
    <row r="18" spans="1:9" x14ac:dyDescent="0.3">
      <c r="A18" s="14"/>
      <c r="B18" s="14"/>
      <c r="C18" s="14"/>
      <c r="D18" s="14"/>
      <c r="E18" s="11"/>
      <c r="F18" s="11"/>
      <c r="G18" s="11"/>
      <c r="H18" s="11"/>
      <c r="I18" s="11"/>
    </row>
    <row r="19" spans="1:9" x14ac:dyDescent="0.3">
      <c r="A19" s="14"/>
      <c r="B19" s="14"/>
      <c r="C19" s="14"/>
      <c r="D19" s="14"/>
      <c r="E19" s="11"/>
      <c r="F19" s="11"/>
      <c r="G19" s="11"/>
      <c r="H19" s="11"/>
      <c r="I19" s="11"/>
    </row>
    <row r="20" spans="1:9" x14ac:dyDescent="0.3">
      <c r="A20" s="14"/>
      <c r="B20" s="14"/>
      <c r="C20" s="14"/>
      <c r="D20" s="14"/>
      <c r="E20" s="11"/>
      <c r="F20" s="11"/>
      <c r="G20" s="11"/>
      <c r="H20" s="11"/>
      <c r="I20" s="11"/>
    </row>
    <row r="21" spans="1:9" x14ac:dyDescent="0.3">
      <c r="A21" s="14"/>
      <c r="B21" s="14"/>
      <c r="C21" s="14"/>
      <c r="D21" s="14"/>
      <c r="E21" s="11"/>
      <c r="F21" s="11"/>
      <c r="G21" s="11"/>
      <c r="H21" s="11"/>
      <c r="I21" s="11"/>
    </row>
    <row r="22" spans="1:9" x14ac:dyDescent="0.3">
      <c r="A22" s="11"/>
      <c r="B22" s="14"/>
      <c r="C22" s="14"/>
      <c r="D22" s="14"/>
      <c r="E22" s="11"/>
      <c r="F22" s="11"/>
      <c r="G22" s="11"/>
      <c r="H22" s="11"/>
      <c r="I22" s="11"/>
    </row>
    <row r="23" spans="1:9" x14ac:dyDescent="0.3">
      <c r="A23" s="11"/>
      <c r="B23" s="11"/>
      <c r="C23" s="11"/>
      <c r="D23" s="11"/>
      <c r="E23" s="11"/>
      <c r="F23" s="11"/>
      <c r="G23" s="11"/>
      <c r="H23" s="11"/>
      <c r="I23" s="11"/>
    </row>
    <row r="24" spans="1:9" x14ac:dyDescent="0.3">
      <c r="A24" s="11"/>
      <c r="B24" s="11"/>
      <c r="C24" s="11"/>
      <c r="D24" s="11"/>
      <c r="E24" s="11"/>
      <c r="F24" s="11"/>
      <c r="G24" s="11"/>
      <c r="H24" s="11"/>
      <c r="I24" s="11"/>
    </row>
    <row r="25" spans="1:9" x14ac:dyDescent="0.3">
      <c r="A25" s="11"/>
      <c r="B25" s="11"/>
      <c r="C25" s="11"/>
      <c r="D25" s="11"/>
      <c r="E25" s="11"/>
      <c r="F25" s="11"/>
      <c r="G25" s="11"/>
      <c r="H25" s="11"/>
      <c r="I25" s="11"/>
    </row>
    <row r="26" spans="1:9" x14ac:dyDescent="0.3">
      <c r="A26" s="11"/>
      <c r="B26" s="11"/>
      <c r="C26" s="11"/>
      <c r="D26" s="14"/>
      <c r="E26" s="14"/>
      <c r="F26" s="14"/>
      <c r="G26" s="14"/>
      <c r="H26" s="14"/>
      <c r="I26" s="14"/>
    </row>
    <row r="27" spans="1:9" x14ac:dyDescent="0.3">
      <c r="A27" s="11"/>
      <c r="B27" s="11"/>
      <c r="C27" s="11"/>
      <c r="D27" s="14"/>
      <c r="E27" s="14"/>
      <c r="F27" s="14"/>
      <c r="G27" s="14"/>
      <c r="H27" s="14"/>
      <c r="I27" s="14"/>
    </row>
    <row r="28" spans="1:9" x14ac:dyDescent="0.3">
      <c r="A28" s="11"/>
      <c r="B28" s="11"/>
      <c r="C28" s="11"/>
      <c r="D28" s="14"/>
      <c r="E28" s="14"/>
      <c r="F28" s="14"/>
      <c r="G28" s="14"/>
      <c r="H28" s="14"/>
      <c r="I28" s="14"/>
    </row>
    <row r="29" spans="1:9" x14ac:dyDescent="0.3">
      <c r="A29" s="11"/>
      <c r="B29" s="11"/>
      <c r="C29" s="11"/>
      <c r="D29" s="14"/>
      <c r="E29" s="14"/>
      <c r="F29" s="14"/>
      <c r="G29" s="14"/>
      <c r="H29" s="14"/>
      <c r="I29" s="14"/>
    </row>
    <row r="30" spans="1:9" x14ac:dyDescent="0.3">
      <c r="A30" s="11"/>
      <c r="B30" s="11"/>
      <c r="C30" s="11"/>
      <c r="D30" s="14"/>
      <c r="E30" s="14"/>
      <c r="F30" s="14"/>
      <c r="G30" s="14"/>
      <c r="H30" s="14"/>
      <c r="I30" s="14"/>
    </row>
    <row r="31" spans="1:9" x14ac:dyDescent="0.3">
      <c r="A31" s="11"/>
      <c r="B31" s="11"/>
      <c r="C31" s="11"/>
      <c r="D31" s="14"/>
      <c r="E31" s="14"/>
      <c r="F31" s="14"/>
      <c r="G31" s="14"/>
      <c r="H31" s="14"/>
      <c r="I31" s="14"/>
    </row>
    <row r="32" spans="1:9" x14ac:dyDescent="0.3">
      <c r="A32" s="11"/>
      <c r="B32" s="11"/>
      <c r="C32" s="11"/>
      <c r="D32" s="14"/>
      <c r="E32" s="14"/>
      <c r="F32" s="14"/>
      <c r="G32" s="14"/>
      <c r="H32" s="14"/>
      <c r="I32" s="14"/>
    </row>
    <row r="33" spans="1:9" x14ac:dyDescent="0.3">
      <c r="A33" s="11"/>
      <c r="B33" s="11"/>
      <c r="C33" s="11"/>
      <c r="D33" s="14"/>
      <c r="E33" s="14"/>
      <c r="F33" s="14"/>
      <c r="G33" s="14"/>
      <c r="H33" s="14"/>
      <c r="I33" s="14"/>
    </row>
    <row r="34" spans="1:9" x14ac:dyDescent="0.3">
      <c r="D34" s="14"/>
      <c r="E34" s="14"/>
      <c r="F34" s="14"/>
      <c r="G34" s="14"/>
      <c r="H34" s="14"/>
      <c r="I34" s="14"/>
    </row>
    <row r="35" spans="1:9" x14ac:dyDescent="0.3">
      <c r="D35" s="14"/>
      <c r="E35" s="14"/>
      <c r="F35" s="14"/>
      <c r="G35" s="14"/>
      <c r="H35" s="14"/>
      <c r="I35" s="14"/>
    </row>
    <row r="36" spans="1:9" x14ac:dyDescent="0.3">
      <c r="D36" s="14"/>
      <c r="E36" s="14"/>
      <c r="F36" s="14"/>
      <c r="G36" s="14"/>
      <c r="H36" s="14"/>
      <c r="I36" s="14"/>
    </row>
    <row r="37" spans="1:9" x14ac:dyDescent="0.3">
      <c r="D37" s="14"/>
      <c r="E37" s="14"/>
      <c r="F37" s="14"/>
      <c r="G37" s="14"/>
      <c r="H37" s="14"/>
      <c r="I37" s="14"/>
    </row>
    <row r="38" spans="1:9" x14ac:dyDescent="0.3">
      <c r="D38" s="14"/>
      <c r="E38" s="14"/>
      <c r="F38" s="14"/>
      <c r="G38" s="14"/>
      <c r="H38" s="14"/>
      <c r="I38" s="14"/>
    </row>
    <row r="39" spans="1:9" x14ac:dyDescent="0.3">
      <c r="D39" s="14"/>
      <c r="E39" s="14"/>
      <c r="F39" s="14"/>
      <c r="G39" s="14"/>
      <c r="H39" s="14"/>
      <c r="I39" s="14"/>
    </row>
    <row r="40" spans="1:9" x14ac:dyDescent="0.3">
      <c r="D40" s="14"/>
      <c r="E40" s="14"/>
      <c r="F40" s="14"/>
      <c r="G40" s="14"/>
      <c r="H40" s="14"/>
      <c r="I40" s="14"/>
    </row>
    <row r="41" spans="1:9" x14ac:dyDescent="0.3">
      <c r="D41" s="14"/>
      <c r="E41" s="14"/>
      <c r="F41" s="14"/>
      <c r="G41" s="14"/>
      <c r="H41" s="14"/>
      <c r="I41" s="14"/>
    </row>
    <row r="42" spans="1:9" x14ac:dyDescent="0.3">
      <c r="D42" s="14"/>
      <c r="E42" s="14"/>
      <c r="F42" s="14"/>
      <c r="G42" s="14"/>
      <c r="H42" s="14"/>
      <c r="I42" s="14"/>
    </row>
    <row r="43" spans="1:9" x14ac:dyDescent="0.3">
      <c r="D43" s="14"/>
      <c r="E43" s="14"/>
      <c r="F43" s="14"/>
      <c r="G43" s="14"/>
      <c r="H43" s="14"/>
      <c r="I43" s="14"/>
    </row>
    <row r="44" spans="1:9" x14ac:dyDescent="0.3">
      <c r="D44" s="11"/>
      <c r="E44" s="11"/>
      <c r="F44" s="11"/>
      <c r="G44" s="11"/>
      <c r="H44" s="11"/>
      <c r="I44" s="11"/>
    </row>
    <row r="45" spans="1:9" x14ac:dyDescent="0.3">
      <c r="D45" s="11"/>
      <c r="E45" s="11"/>
      <c r="F45" s="11"/>
      <c r="G45" s="11"/>
      <c r="H45" s="11"/>
      <c r="I45" s="11"/>
    </row>
    <row r="46" spans="1:9" x14ac:dyDescent="0.3">
      <c r="D46" s="11"/>
      <c r="E46" s="11"/>
      <c r="F46" s="11"/>
      <c r="G46" s="11"/>
      <c r="H46" s="11"/>
      <c r="I46" s="11"/>
    </row>
    <row r="47" spans="1:9" x14ac:dyDescent="0.3">
      <c r="D47" s="11"/>
      <c r="E47" s="11"/>
      <c r="F47" s="11"/>
      <c r="G47" s="11"/>
      <c r="H47" s="11"/>
      <c r="I47" s="11"/>
    </row>
  </sheetData>
  <pageMargins left="0.7" right="0.7" top="0.75" bottom="0.75" header="0.3" footer="0.3"/>
  <pageSetup paperSize="9" orientation="portrait" verticalDpi="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F95"/>
  <sheetViews>
    <sheetView workbookViewId="0">
      <selection activeCell="B34" sqref="B34"/>
    </sheetView>
  </sheetViews>
  <sheetFormatPr baseColWidth="10" defaultColWidth="11.375" defaultRowHeight="16.5" x14ac:dyDescent="0.3"/>
  <cols>
    <col min="1" max="1" width="24.625" style="1" customWidth="1"/>
    <col min="2" max="2" width="55.5" style="1" customWidth="1"/>
    <col min="3" max="16384" width="11.375" style="1"/>
  </cols>
  <sheetData>
    <row r="1" spans="1:6" x14ac:dyDescent="0.3">
      <c r="A1" s="47" t="s">
        <v>727</v>
      </c>
      <c r="B1" s="47"/>
      <c r="C1" s="47"/>
      <c r="D1" s="47"/>
      <c r="E1" s="11"/>
      <c r="F1" s="11"/>
    </row>
    <row r="2" spans="1:6" x14ac:dyDescent="0.3">
      <c r="A2" t="s">
        <v>16</v>
      </c>
    </row>
    <row r="3" spans="1:6" x14ac:dyDescent="0.3">
      <c r="A3" s="15" t="s">
        <v>81</v>
      </c>
      <c r="B3" s="15" t="s">
        <v>700</v>
      </c>
    </row>
    <row r="4" spans="1:6" x14ac:dyDescent="0.3">
      <c r="A4" s="15" t="s">
        <v>167</v>
      </c>
      <c r="B4" s="15" t="s">
        <v>168</v>
      </c>
    </row>
    <row r="5" spans="1:6" x14ac:dyDescent="0.3">
      <c r="A5" s="15" t="s">
        <v>703</v>
      </c>
      <c r="B5" s="15" t="s">
        <v>169</v>
      </c>
    </row>
    <row r="6" spans="1:6" x14ac:dyDescent="0.3">
      <c r="A6" s="15" t="s">
        <v>703</v>
      </c>
      <c r="B6" s="15" t="s">
        <v>170</v>
      </c>
    </row>
    <row r="7" spans="1:6" x14ac:dyDescent="0.3">
      <c r="A7" s="15" t="s">
        <v>703</v>
      </c>
      <c r="B7" s="15" t="s">
        <v>171</v>
      </c>
    </row>
    <row r="8" spans="1:6" x14ac:dyDescent="0.3">
      <c r="A8" s="15" t="s">
        <v>703</v>
      </c>
      <c r="B8" s="15" t="s">
        <v>172</v>
      </c>
    </row>
    <row r="9" spans="1:6" x14ac:dyDescent="0.3">
      <c r="A9" s="15" t="s">
        <v>704</v>
      </c>
      <c r="B9" s="15" t="s">
        <v>705</v>
      </c>
    </row>
    <row r="10" spans="1:6" x14ac:dyDescent="0.3">
      <c r="A10" s="15" t="s">
        <v>704</v>
      </c>
      <c r="B10" s="15" t="s">
        <v>173</v>
      </c>
    </row>
    <row r="11" spans="1:6" x14ac:dyDescent="0.3">
      <c r="A11" s="15" t="s">
        <v>704</v>
      </c>
      <c r="B11" s="15" t="s">
        <v>174</v>
      </c>
    </row>
    <row r="12" spans="1:6" x14ac:dyDescent="0.3">
      <c r="A12" s="15" t="s">
        <v>706</v>
      </c>
      <c r="B12" s="15" t="s">
        <v>707</v>
      </c>
    </row>
    <row r="13" spans="1:6" x14ac:dyDescent="0.3">
      <c r="A13" s="15" t="s">
        <v>175</v>
      </c>
      <c r="B13" s="15" t="s">
        <v>176</v>
      </c>
    </row>
    <row r="14" spans="1:6" x14ac:dyDescent="0.3">
      <c r="A14" s="15" t="s">
        <v>708</v>
      </c>
      <c r="B14" s="15" t="s">
        <v>177</v>
      </c>
    </row>
    <row r="15" spans="1:6" x14ac:dyDescent="0.3">
      <c r="A15" s="15" t="s">
        <v>708</v>
      </c>
      <c r="B15" s="15" t="s">
        <v>178</v>
      </c>
    </row>
    <row r="16" spans="1:6" x14ac:dyDescent="0.3">
      <c r="A16" s="15" t="s">
        <v>709</v>
      </c>
      <c r="B16" s="15" t="s">
        <v>179</v>
      </c>
    </row>
    <row r="17" spans="1:2" x14ac:dyDescent="0.3">
      <c r="A17" s="15" t="s">
        <v>710</v>
      </c>
      <c r="B17" s="15" t="s">
        <v>711</v>
      </c>
    </row>
    <row r="18" spans="1:2" x14ac:dyDescent="0.3">
      <c r="A18" s="15" t="s">
        <v>180</v>
      </c>
      <c r="B18" s="15" t="s">
        <v>181</v>
      </c>
    </row>
    <row r="19" spans="1:2" x14ac:dyDescent="0.3">
      <c r="A19" s="15" t="s">
        <v>712</v>
      </c>
      <c r="B19" s="15" t="s">
        <v>182</v>
      </c>
    </row>
    <row r="20" spans="1:2" x14ac:dyDescent="0.3">
      <c r="A20" s="15" t="s">
        <v>712</v>
      </c>
      <c r="B20" s="15" t="s">
        <v>183</v>
      </c>
    </row>
    <row r="21" spans="1:2" x14ac:dyDescent="0.3">
      <c r="A21" s="15" t="s">
        <v>712</v>
      </c>
      <c r="B21" s="15" t="s">
        <v>713</v>
      </c>
    </row>
    <row r="22" spans="1:2" x14ac:dyDescent="0.3">
      <c r="A22" s="15" t="s">
        <v>712</v>
      </c>
      <c r="B22" s="15" t="s">
        <v>184</v>
      </c>
    </row>
    <row r="23" spans="1:2" x14ac:dyDescent="0.3">
      <c r="A23" s="15" t="s">
        <v>714</v>
      </c>
      <c r="B23" s="15" t="s">
        <v>185</v>
      </c>
    </row>
    <row r="24" spans="1:2" x14ac:dyDescent="0.3">
      <c r="A24" s="15" t="s">
        <v>186</v>
      </c>
      <c r="B24" s="15" t="s">
        <v>187</v>
      </c>
    </row>
    <row r="25" spans="1:2" x14ac:dyDescent="0.3">
      <c r="A25" s="15" t="s">
        <v>186</v>
      </c>
      <c r="B25" s="15" t="s">
        <v>188</v>
      </c>
    </row>
    <row r="26" spans="1:2" x14ac:dyDescent="0.3">
      <c r="A26" s="15" t="s">
        <v>715</v>
      </c>
      <c r="B26" s="15" t="s">
        <v>189</v>
      </c>
    </row>
    <row r="27" spans="1:2" x14ac:dyDescent="0.3">
      <c r="A27" s="15" t="s">
        <v>716</v>
      </c>
      <c r="B27" s="15" t="s">
        <v>190</v>
      </c>
    </row>
    <row r="28" spans="1:2" x14ac:dyDescent="0.3">
      <c r="A28" s="15" t="s">
        <v>717</v>
      </c>
      <c r="B28" s="15" t="s">
        <v>191</v>
      </c>
    </row>
    <row r="29" spans="1:2" x14ac:dyDescent="0.3">
      <c r="A29" s="15" t="s">
        <v>717</v>
      </c>
      <c r="B29" s="15" t="s">
        <v>192</v>
      </c>
    </row>
    <row r="30" spans="1:2" x14ac:dyDescent="0.3">
      <c r="A30" s="15" t="s">
        <v>718</v>
      </c>
      <c r="B30" s="15" t="s">
        <v>193</v>
      </c>
    </row>
    <row r="31" spans="1:2" x14ac:dyDescent="0.3">
      <c r="A31" s="15" t="s">
        <v>194</v>
      </c>
      <c r="B31" s="15" t="s">
        <v>168</v>
      </c>
    </row>
    <row r="32" spans="1:2" x14ac:dyDescent="0.3">
      <c r="A32" s="15" t="s">
        <v>195</v>
      </c>
      <c r="B32" s="15" t="s">
        <v>196</v>
      </c>
    </row>
    <row r="33" spans="1:2" x14ac:dyDescent="0.3">
      <c r="A33" s="15" t="s">
        <v>701</v>
      </c>
      <c r="B33" s="15" t="s">
        <v>197</v>
      </c>
    </row>
    <row r="34" spans="1:2" x14ac:dyDescent="0.3">
      <c r="A34" s="15" t="s">
        <v>719</v>
      </c>
      <c r="B34" s="15" t="s">
        <v>198</v>
      </c>
    </row>
    <row r="35" spans="1:2" x14ac:dyDescent="0.3">
      <c r="A35" s="15" t="s">
        <v>719</v>
      </c>
      <c r="B35" s="15" t="s">
        <v>199</v>
      </c>
    </row>
    <row r="36" spans="1:2" x14ac:dyDescent="0.3">
      <c r="A36" s="15" t="s">
        <v>719</v>
      </c>
      <c r="B36" s="15" t="s">
        <v>200</v>
      </c>
    </row>
    <row r="37" spans="1:2" x14ac:dyDescent="0.3">
      <c r="A37" s="15" t="s">
        <v>719</v>
      </c>
      <c r="B37" s="15" t="s">
        <v>201</v>
      </c>
    </row>
    <row r="38" spans="1:2" x14ac:dyDescent="0.3">
      <c r="A38" s="15" t="s">
        <v>719</v>
      </c>
      <c r="B38" s="15" t="s">
        <v>202</v>
      </c>
    </row>
    <row r="39" spans="1:2" x14ac:dyDescent="0.3">
      <c r="A39" s="15" t="s">
        <v>719</v>
      </c>
      <c r="B39" s="15" t="s">
        <v>203</v>
      </c>
    </row>
    <row r="40" spans="1:2" x14ac:dyDescent="0.3">
      <c r="A40" s="15" t="s">
        <v>719</v>
      </c>
      <c r="B40" s="15" t="s">
        <v>170</v>
      </c>
    </row>
    <row r="41" spans="1:2" x14ac:dyDescent="0.3">
      <c r="A41" s="15" t="s">
        <v>719</v>
      </c>
      <c r="B41" s="15" t="s">
        <v>204</v>
      </c>
    </row>
    <row r="42" spans="1:2" x14ac:dyDescent="0.3">
      <c r="A42" s="15" t="s">
        <v>719</v>
      </c>
      <c r="B42" s="15" t="s">
        <v>205</v>
      </c>
    </row>
    <row r="43" spans="1:2" x14ac:dyDescent="0.3">
      <c r="A43" s="15" t="s">
        <v>719</v>
      </c>
      <c r="B43" s="15" t="s">
        <v>206</v>
      </c>
    </row>
    <row r="44" spans="1:2" x14ac:dyDescent="0.3">
      <c r="A44" s="15" t="s">
        <v>719</v>
      </c>
      <c r="B44" s="15" t="s">
        <v>207</v>
      </c>
    </row>
    <row r="45" spans="1:2" x14ac:dyDescent="0.3">
      <c r="A45" s="15" t="s">
        <v>719</v>
      </c>
      <c r="B45" s="15" t="s">
        <v>208</v>
      </c>
    </row>
    <row r="46" spans="1:2" x14ac:dyDescent="0.3">
      <c r="A46" s="15" t="s">
        <v>719</v>
      </c>
      <c r="B46" s="15" t="s">
        <v>209</v>
      </c>
    </row>
    <row r="47" spans="1:2" x14ac:dyDescent="0.3">
      <c r="A47" s="15" t="s">
        <v>719</v>
      </c>
      <c r="B47" s="15" t="s">
        <v>210</v>
      </c>
    </row>
    <row r="48" spans="1:2" x14ac:dyDescent="0.3">
      <c r="A48" s="15" t="s">
        <v>719</v>
      </c>
      <c r="B48" s="15" t="s">
        <v>211</v>
      </c>
    </row>
    <row r="49" spans="1:2" x14ac:dyDescent="0.3">
      <c r="A49" s="15" t="s">
        <v>719</v>
      </c>
      <c r="B49" s="15" t="s">
        <v>171</v>
      </c>
    </row>
    <row r="50" spans="1:2" x14ac:dyDescent="0.3">
      <c r="A50" s="15" t="s">
        <v>719</v>
      </c>
      <c r="B50" s="15" t="s">
        <v>212</v>
      </c>
    </row>
    <row r="51" spans="1:2" x14ac:dyDescent="0.3">
      <c r="A51" s="15" t="s">
        <v>719</v>
      </c>
      <c r="B51" s="15" t="s">
        <v>213</v>
      </c>
    </row>
    <row r="52" spans="1:2" x14ac:dyDescent="0.3">
      <c r="A52" s="15" t="s">
        <v>719</v>
      </c>
      <c r="B52" s="15" t="s">
        <v>214</v>
      </c>
    </row>
    <row r="53" spans="1:2" x14ac:dyDescent="0.3">
      <c r="A53" s="15" t="s">
        <v>719</v>
      </c>
      <c r="B53" s="15" t="s">
        <v>215</v>
      </c>
    </row>
    <row r="54" spans="1:2" x14ac:dyDescent="0.3">
      <c r="A54" s="15" t="s">
        <v>719</v>
      </c>
      <c r="B54" s="15" t="s">
        <v>216</v>
      </c>
    </row>
    <row r="55" spans="1:2" x14ac:dyDescent="0.3">
      <c r="A55" s="15" t="s">
        <v>719</v>
      </c>
      <c r="B55" s="15" t="s">
        <v>217</v>
      </c>
    </row>
    <row r="56" spans="1:2" x14ac:dyDescent="0.3">
      <c r="A56" s="15" t="s">
        <v>720</v>
      </c>
      <c r="B56" s="15" t="s">
        <v>168</v>
      </c>
    </row>
    <row r="57" spans="1:2" x14ac:dyDescent="0.3">
      <c r="A57" s="15" t="s">
        <v>721</v>
      </c>
      <c r="B57" s="15" t="s">
        <v>218</v>
      </c>
    </row>
    <row r="58" spans="1:2" x14ac:dyDescent="0.3">
      <c r="A58" s="15" t="s">
        <v>721</v>
      </c>
      <c r="B58" s="15" t="s">
        <v>219</v>
      </c>
    </row>
    <row r="59" spans="1:2" x14ac:dyDescent="0.3">
      <c r="A59" s="15" t="s">
        <v>721</v>
      </c>
      <c r="B59" s="15" t="s">
        <v>220</v>
      </c>
    </row>
    <row r="60" spans="1:2" x14ac:dyDescent="0.3">
      <c r="A60" s="15" t="s">
        <v>721</v>
      </c>
      <c r="B60" s="15" t="s">
        <v>221</v>
      </c>
    </row>
    <row r="61" spans="1:2" x14ac:dyDescent="0.3">
      <c r="A61" s="15" t="s">
        <v>721</v>
      </c>
      <c r="B61" s="15" t="s">
        <v>222</v>
      </c>
    </row>
    <row r="62" spans="1:2" x14ac:dyDescent="0.3">
      <c r="A62" s="15" t="s">
        <v>722</v>
      </c>
      <c r="B62" s="15" t="s">
        <v>223</v>
      </c>
    </row>
    <row r="63" spans="1:2" x14ac:dyDescent="0.3">
      <c r="A63" s="15" t="s">
        <v>722</v>
      </c>
      <c r="B63" s="15" t="s">
        <v>224</v>
      </c>
    </row>
    <row r="64" spans="1:2" x14ac:dyDescent="0.3">
      <c r="A64" s="15" t="s">
        <v>722</v>
      </c>
      <c r="B64" s="15" t="s">
        <v>225</v>
      </c>
    </row>
    <row r="65" spans="1:2" x14ac:dyDescent="0.3">
      <c r="A65" s="15" t="s">
        <v>722</v>
      </c>
      <c r="B65" s="15" t="s">
        <v>226</v>
      </c>
    </row>
    <row r="66" spans="1:2" x14ac:dyDescent="0.3">
      <c r="A66" s="15" t="s">
        <v>722</v>
      </c>
      <c r="B66" s="15" t="s">
        <v>227</v>
      </c>
    </row>
    <row r="67" spans="1:2" x14ac:dyDescent="0.3">
      <c r="A67" s="15" t="s">
        <v>722</v>
      </c>
      <c r="B67" s="15" t="s">
        <v>228</v>
      </c>
    </row>
    <row r="68" spans="1:2" x14ac:dyDescent="0.3">
      <c r="A68" s="15" t="s">
        <v>722</v>
      </c>
      <c r="B68" s="15" t="s">
        <v>229</v>
      </c>
    </row>
    <row r="69" spans="1:2" x14ac:dyDescent="0.3">
      <c r="A69" s="15" t="s">
        <v>722</v>
      </c>
      <c r="B69" s="15" t="s">
        <v>230</v>
      </c>
    </row>
    <row r="70" spans="1:2" x14ac:dyDescent="0.3">
      <c r="A70" s="15" t="s">
        <v>722</v>
      </c>
      <c r="B70" s="15" t="s">
        <v>231</v>
      </c>
    </row>
    <row r="71" spans="1:2" x14ac:dyDescent="0.3">
      <c r="A71" s="15" t="s">
        <v>722</v>
      </c>
      <c r="B71" s="15" t="s">
        <v>232</v>
      </c>
    </row>
    <row r="72" spans="1:2" x14ac:dyDescent="0.3">
      <c r="A72" s="15" t="s">
        <v>722</v>
      </c>
      <c r="B72" s="15" t="s">
        <v>233</v>
      </c>
    </row>
    <row r="73" spans="1:2" x14ac:dyDescent="0.3">
      <c r="A73" s="15" t="s">
        <v>722</v>
      </c>
      <c r="B73" s="15" t="s">
        <v>234</v>
      </c>
    </row>
    <row r="74" spans="1:2" x14ac:dyDescent="0.3">
      <c r="A74" s="15" t="s">
        <v>722</v>
      </c>
      <c r="B74" s="15" t="s">
        <v>235</v>
      </c>
    </row>
    <row r="75" spans="1:2" x14ac:dyDescent="0.3">
      <c r="A75" s="15" t="s">
        <v>722</v>
      </c>
      <c r="B75" s="15" t="s">
        <v>236</v>
      </c>
    </row>
    <row r="76" spans="1:2" x14ac:dyDescent="0.3">
      <c r="A76" s="15" t="s">
        <v>722</v>
      </c>
      <c r="B76" s="15" t="s">
        <v>237</v>
      </c>
    </row>
    <row r="77" spans="1:2" x14ac:dyDescent="0.3">
      <c r="A77" s="15" t="s">
        <v>723</v>
      </c>
      <c r="B77" s="15" t="s">
        <v>238</v>
      </c>
    </row>
    <row r="78" spans="1:2" x14ac:dyDescent="0.3">
      <c r="A78" s="15" t="s">
        <v>723</v>
      </c>
      <c r="B78" s="15" t="s">
        <v>239</v>
      </c>
    </row>
    <row r="79" spans="1:2" x14ac:dyDescent="0.3">
      <c r="A79" s="15" t="s">
        <v>723</v>
      </c>
      <c r="B79" s="15" t="s">
        <v>240</v>
      </c>
    </row>
    <row r="80" spans="1:2" x14ac:dyDescent="0.3">
      <c r="A80" s="15" t="s">
        <v>723</v>
      </c>
      <c r="B80" s="15" t="s">
        <v>241</v>
      </c>
    </row>
    <row r="81" spans="1:2" x14ac:dyDescent="0.3">
      <c r="A81" s="15" t="s">
        <v>723</v>
      </c>
      <c r="B81" s="15" t="s">
        <v>229</v>
      </c>
    </row>
    <row r="82" spans="1:2" x14ac:dyDescent="0.3">
      <c r="A82" s="15" t="s">
        <v>723</v>
      </c>
      <c r="B82" s="15" t="s">
        <v>242</v>
      </c>
    </row>
    <row r="83" spans="1:2" x14ac:dyDescent="0.3">
      <c r="A83" s="15" t="s">
        <v>723</v>
      </c>
      <c r="B83" s="15" t="s">
        <v>243</v>
      </c>
    </row>
    <row r="84" spans="1:2" x14ac:dyDescent="0.3">
      <c r="A84" s="15" t="s">
        <v>723</v>
      </c>
      <c r="B84" s="15" t="s">
        <v>244</v>
      </c>
    </row>
    <row r="85" spans="1:2" x14ac:dyDescent="0.3">
      <c r="A85" s="15" t="s">
        <v>723</v>
      </c>
      <c r="B85" s="15" t="s">
        <v>245</v>
      </c>
    </row>
    <row r="86" spans="1:2" x14ac:dyDescent="0.3">
      <c r="A86" s="15" t="s">
        <v>723</v>
      </c>
      <c r="B86" s="15" t="s">
        <v>246</v>
      </c>
    </row>
    <row r="87" spans="1:2" x14ac:dyDescent="0.3">
      <c r="A87" s="15" t="s">
        <v>723</v>
      </c>
      <c r="B87" s="15" t="s">
        <v>212</v>
      </c>
    </row>
    <row r="88" spans="1:2" x14ac:dyDescent="0.3">
      <c r="A88" s="15" t="s">
        <v>723</v>
      </c>
      <c r="B88" s="15" t="s">
        <v>247</v>
      </c>
    </row>
    <row r="89" spans="1:2" x14ac:dyDescent="0.3">
      <c r="A89" s="15" t="s">
        <v>724</v>
      </c>
      <c r="B89" s="15" t="s">
        <v>248</v>
      </c>
    </row>
    <row r="90" spans="1:2" x14ac:dyDescent="0.3">
      <c r="A90" s="15" t="s">
        <v>725</v>
      </c>
      <c r="B90" s="15" t="s">
        <v>249</v>
      </c>
    </row>
    <row r="91" spans="1:2" x14ac:dyDescent="0.3">
      <c r="A91" s="15" t="s">
        <v>726</v>
      </c>
      <c r="B91" s="15" t="s">
        <v>250</v>
      </c>
    </row>
    <row r="92" spans="1:2" x14ac:dyDescent="0.3">
      <c r="A92" s="15" t="s">
        <v>251</v>
      </c>
      <c r="B92" s="15" t="s">
        <v>252</v>
      </c>
    </row>
    <row r="93" spans="1:2" x14ac:dyDescent="0.3">
      <c r="A93" s="15" t="s">
        <v>251</v>
      </c>
      <c r="B93" s="15" t="s">
        <v>253</v>
      </c>
    </row>
    <row r="94" spans="1:2" x14ac:dyDescent="0.3">
      <c r="A94" s="15" t="s">
        <v>251</v>
      </c>
      <c r="B94" s="15" t="s">
        <v>254</v>
      </c>
    </row>
    <row r="95" spans="1:2" x14ac:dyDescent="0.3">
      <c r="A95" s="15" t="s">
        <v>702</v>
      </c>
      <c r="B95" s="15" t="s">
        <v>255</v>
      </c>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D1315"/>
  <sheetViews>
    <sheetView zoomScale="125" zoomScaleNormal="125" workbookViewId="0">
      <selection activeCell="A2" sqref="A2"/>
    </sheetView>
  </sheetViews>
  <sheetFormatPr baseColWidth="10" defaultColWidth="11.375" defaultRowHeight="16.5" x14ac:dyDescent="0.3"/>
  <cols>
    <col min="1" max="1" width="24.125" style="53" customWidth="1"/>
    <col min="2" max="2" width="47.875" style="53" customWidth="1"/>
    <col min="3" max="3" width="12.875" style="53" customWidth="1"/>
    <col min="4" max="4" width="11" style="53" customWidth="1"/>
    <col min="5" max="16384" width="11.375" style="53"/>
  </cols>
  <sheetData>
    <row r="1" spans="1:4" x14ac:dyDescent="0.3">
      <c r="A1" s="16" t="s">
        <v>813</v>
      </c>
      <c r="B1" s="15"/>
      <c r="C1" s="15"/>
      <c r="D1" s="15"/>
    </row>
    <row r="2" spans="1:4" x14ac:dyDescent="0.3">
      <c r="A2" s="16" t="s">
        <v>17</v>
      </c>
      <c r="B2" s="15"/>
      <c r="C2" s="15"/>
      <c r="D2" s="15"/>
    </row>
    <row r="3" spans="1:4" s="54" customFormat="1" ht="29.25" customHeight="1" x14ac:dyDescent="0.3">
      <c r="A3" s="15" t="s">
        <v>256</v>
      </c>
      <c r="B3" s="15" t="s">
        <v>257</v>
      </c>
      <c r="C3" s="15" t="s">
        <v>258</v>
      </c>
      <c r="D3" s="15" t="s">
        <v>259</v>
      </c>
    </row>
    <row r="4" spans="1:4" ht="17.25" customHeight="1" x14ac:dyDescent="0.3">
      <c r="A4" s="15" t="s">
        <v>260</v>
      </c>
      <c r="B4" s="15" t="s">
        <v>261</v>
      </c>
      <c r="C4" s="15">
        <v>18</v>
      </c>
      <c r="D4" s="15">
        <v>0</v>
      </c>
    </row>
    <row r="5" spans="1:4" ht="17.25" customHeight="1" x14ac:dyDescent="0.3">
      <c r="A5" s="15" t="s">
        <v>262</v>
      </c>
      <c r="B5" s="15" t="s">
        <v>261</v>
      </c>
      <c r="C5" s="15">
        <v>58</v>
      </c>
      <c r="D5" s="15">
        <v>0</v>
      </c>
    </row>
    <row r="6" spans="1:4" x14ac:dyDescent="0.3">
      <c r="A6" s="15" t="s">
        <v>263</v>
      </c>
      <c r="B6" s="15" t="s">
        <v>264</v>
      </c>
      <c r="C6" s="15">
        <v>69</v>
      </c>
      <c r="D6" s="15">
        <v>70</v>
      </c>
    </row>
    <row r="7" spans="1:4" x14ac:dyDescent="0.3">
      <c r="A7" s="15" t="s">
        <v>263</v>
      </c>
      <c r="B7" s="15" t="s">
        <v>265</v>
      </c>
      <c r="C7" s="15">
        <v>1</v>
      </c>
      <c r="D7" s="15">
        <v>1</v>
      </c>
    </row>
    <row r="8" spans="1:4" x14ac:dyDescent="0.3">
      <c r="A8" s="15" t="s">
        <v>263</v>
      </c>
      <c r="B8" s="15" t="s">
        <v>266</v>
      </c>
      <c r="C8" s="15">
        <v>1</v>
      </c>
      <c r="D8" s="15">
        <v>1</v>
      </c>
    </row>
    <row r="9" spans="1:4" x14ac:dyDescent="0.3">
      <c r="A9" s="15" t="s">
        <v>263</v>
      </c>
      <c r="B9" s="15" t="s">
        <v>267</v>
      </c>
      <c r="C9" s="15">
        <v>1</v>
      </c>
      <c r="D9" s="15">
        <v>1</v>
      </c>
    </row>
    <row r="10" spans="1:4" x14ac:dyDescent="0.3">
      <c r="A10" s="15" t="s">
        <v>263</v>
      </c>
      <c r="B10" s="15" t="s">
        <v>268</v>
      </c>
      <c r="C10" s="15">
        <v>1</v>
      </c>
      <c r="D10" s="15">
        <v>1</v>
      </c>
    </row>
    <row r="11" spans="1:4" x14ac:dyDescent="0.3">
      <c r="A11" s="15" t="s">
        <v>263</v>
      </c>
      <c r="B11" s="15" t="s">
        <v>269</v>
      </c>
      <c r="C11" s="15">
        <v>264</v>
      </c>
      <c r="D11" s="15">
        <v>1</v>
      </c>
    </row>
    <row r="12" spans="1:4" ht="16.5" customHeight="1" x14ac:dyDescent="0.3">
      <c r="A12" s="15" t="s">
        <v>263</v>
      </c>
      <c r="B12" s="15" t="s">
        <v>270</v>
      </c>
      <c r="C12" s="15">
        <v>157</v>
      </c>
      <c r="D12" s="15">
        <v>12</v>
      </c>
    </row>
    <row r="13" spans="1:4" ht="17.25" customHeight="1" x14ac:dyDescent="0.3">
      <c r="A13" s="15" t="s">
        <v>263</v>
      </c>
      <c r="B13" s="15" t="s">
        <v>728</v>
      </c>
      <c r="C13" s="15">
        <v>1046</v>
      </c>
      <c r="D13" s="15">
        <v>56</v>
      </c>
    </row>
    <row r="14" spans="1:4" x14ac:dyDescent="0.3">
      <c r="A14" s="15" t="s">
        <v>271</v>
      </c>
      <c r="B14" s="15" t="s">
        <v>261</v>
      </c>
      <c r="C14" s="15">
        <v>264</v>
      </c>
      <c r="D14" s="15">
        <v>0</v>
      </c>
    </row>
    <row r="15" spans="1:4" x14ac:dyDescent="0.3">
      <c r="A15" s="15" t="s">
        <v>272</v>
      </c>
      <c r="B15" s="15" t="s">
        <v>261</v>
      </c>
      <c r="C15" s="15">
        <v>264</v>
      </c>
      <c r="D15" s="15">
        <v>0</v>
      </c>
    </row>
    <row r="16" spans="1:4" x14ac:dyDescent="0.3">
      <c r="A16" s="15" t="s">
        <v>273</v>
      </c>
      <c r="B16" s="15" t="s">
        <v>261</v>
      </c>
      <c r="C16" s="15">
        <v>232</v>
      </c>
      <c r="D16" s="15">
        <v>1</v>
      </c>
    </row>
    <row r="17" spans="1:4" x14ac:dyDescent="0.3">
      <c r="A17" s="15" t="s">
        <v>274</v>
      </c>
      <c r="B17" s="15" t="s">
        <v>261</v>
      </c>
      <c r="C17" s="15">
        <v>296</v>
      </c>
      <c r="D17" s="15">
        <v>0</v>
      </c>
    </row>
    <row r="18" spans="1:4" x14ac:dyDescent="0.3">
      <c r="A18" s="15" t="s">
        <v>274</v>
      </c>
      <c r="B18" s="15" t="s">
        <v>264</v>
      </c>
      <c r="C18" s="15">
        <v>22</v>
      </c>
      <c r="D18" s="15">
        <v>0</v>
      </c>
    </row>
    <row r="19" spans="1:4" x14ac:dyDescent="0.3">
      <c r="A19" s="15" t="s">
        <v>275</v>
      </c>
      <c r="B19" s="15" t="s">
        <v>261</v>
      </c>
      <c r="C19" s="15">
        <v>190</v>
      </c>
      <c r="D19" s="15">
        <v>0</v>
      </c>
    </row>
    <row r="20" spans="1:4" x14ac:dyDescent="0.3">
      <c r="A20" s="15" t="s">
        <v>275</v>
      </c>
      <c r="B20" s="15" t="s">
        <v>264</v>
      </c>
      <c r="C20" s="15">
        <v>28</v>
      </c>
      <c r="D20" s="15">
        <v>0</v>
      </c>
    </row>
    <row r="21" spans="1:4" x14ac:dyDescent="0.3">
      <c r="A21" s="15" t="s">
        <v>276</v>
      </c>
      <c r="B21" s="15" t="s">
        <v>261</v>
      </c>
      <c r="C21" s="15">
        <v>285</v>
      </c>
      <c r="D21" s="15">
        <v>0</v>
      </c>
    </row>
    <row r="22" spans="1:4" x14ac:dyDescent="0.3">
      <c r="A22" s="15" t="s">
        <v>276</v>
      </c>
      <c r="B22" s="15" t="s">
        <v>264</v>
      </c>
      <c r="C22" s="15">
        <v>28</v>
      </c>
      <c r="D22" s="15">
        <v>0</v>
      </c>
    </row>
    <row r="23" spans="1:4" x14ac:dyDescent="0.3">
      <c r="A23" s="15" t="s">
        <v>277</v>
      </c>
      <c r="B23" s="15" t="s">
        <v>261</v>
      </c>
      <c r="C23" s="15">
        <v>178</v>
      </c>
      <c r="D23" s="15">
        <v>0</v>
      </c>
    </row>
    <row r="24" spans="1:4" x14ac:dyDescent="0.3">
      <c r="A24" s="15" t="s">
        <v>277</v>
      </c>
      <c r="B24" s="15" t="s">
        <v>264</v>
      </c>
      <c r="C24" s="15">
        <v>3</v>
      </c>
      <c r="D24" s="15">
        <v>0</v>
      </c>
    </row>
    <row r="25" spans="1:4" x14ac:dyDescent="0.3">
      <c r="A25" s="15" t="s">
        <v>278</v>
      </c>
      <c r="B25" s="15" t="s">
        <v>261</v>
      </c>
      <c r="C25" s="15">
        <v>286</v>
      </c>
      <c r="D25" s="15">
        <v>0</v>
      </c>
    </row>
    <row r="26" spans="1:4" x14ac:dyDescent="0.3">
      <c r="A26" s="52"/>
      <c r="B26" s="52"/>
      <c r="C26" s="52"/>
      <c r="D26" s="52"/>
    </row>
    <row r="27" spans="1:4" x14ac:dyDescent="0.3">
      <c r="A27" s="52"/>
      <c r="B27" s="52"/>
      <c r="C27" s="52"/>
      <c r="D27" s="52"/>
    </row>
    <row r="28" spans="1:4" x14ac:dyDescent="0.3">
      <c r="A28" s="52"/>
      <c r="B28" s="52"/>
      <c r="C28" s="52"/>
      <c r="D28" s="52"/>
    </row>
    <row r="29" spans="1:4" x14ac:dyDescent="0.3">
      <c r="A29" s="52"/>
      <c r="B29" s="52"/>
      <c r="C29" s="52"/>
      <c r="D29" s="52"/>
    </row>
    <row r="30" spans="1:4" x14ac:dyDescent="0.3">
      <c r="A30" s="52"/>
      <c r="B30" s="52"/>
      <c r="C30" s="52"/>
      <c r="D30" s="52"/>
    </row>
    <row r="31" spans="1:4" x14ac:dyDescent="0.3">
      <c r="A31" s="52"/>
      <c r="B31" s="52"/>
      <c r="C31" s="52"/>
      <c r="D31" s="52"/>
    </row>
    <row r="1312" spans="1:4" x14ac:dyDescent="0.3">
      <c r="A1312" s="52"/>
      <c r="B1312" s="52"/>
      <c r="C1312" s="52"/>
      <c r="D1312" s="52"/>
    </row>
    <row r="1313" spans="1:4" x14ac:dyDescent="0.3">
      <c r="A1313" s="52"/>
      <c r="B1313" s="52"/>
      <c r="C1313" s="52"/>
      <c r="D1313" s="52"/>
    </row>
    <row r="1314" spans="1:4" x14ac:dyDescent="0.3">
      <c r="A1314" s="52"/>
      <c r="B1314" s="52"/>
      <c r="C1314" s="52"/>
      <c r="D1314" s="52"/>
    </row>
    <row r="1315" spans="1:4" x14ac:dyDescent="0.3">
      <c r="A1315" s="52"/>
      <c r="B1315" s="52"/>
      <c r="C1315" s="52"/>
      <c r="D1315" s="52"/>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M19"/>
  <sheetViews>
    <sheetView zoomScale="125" zoomScaleNormal="125" workbookViewId="0">
      <selection activeCell="N21" sqref="N21"/>
    </sheetView>
  </sheetViews>
  <sheetFormatPr baseColWidth="10" defaultColWidth="11.375" defaultRowHeight="16.5" x14ac:dyDescent="0.3"/>
  <cols>
    <col min="1" max="1" width="19.375" style="1" customWidth="1"/>
    <col min="2" max="10" width="11.375" style="1"/>
    <col min="11" max="11" width="11.375" style="1" bestFit="1" customWidth="1"/>
    <col min="12" max="16384" width="11.375" style="1"/>
  </cols>
  <sheetData>
    <row r="1" spans="1:13" x14ac:dyDescent="0.3">
      <c r="A1" s="16" t="s">
        <v>820</v>
      </c>
      <c r="B1" s="15"/>
      <c r="C1" s="15"/>
    </row>
    <row r="2" spans="1:13" x14ac:dyDescent="0.3">
      <c r="A2" s="16" t="s">
        <v>753</v>
      </c>
      <c r="B2" s="15"/>
      <c r="C2" s="15"/>
      <c r="M2"/>
    </row>
    <row r="3" spans="1:13" x14ac:dyDescent="0.3">
      <c r="A3" s="15" t="s">
        <v>81</v>
      </c>
      <c r="B3" s="15" t="s">
        <v>83</v>
      </c>
      <c r="C3" s="15" t="s">
        <v>41</v>
      </c>
      <c r="M3"/>
    </row>
    <row r="4" spans="1:13" x14ac:dyDescent="0.3">
      <c r="A4" s="15" t="s">
        <v>830</v>
      </c>
      <c r="B4" s="15">
        <v>47</v>
      </c>
      <c r="C4" s="15">
        <f t="shared" ref="C4:C18" si="0">B4*100/$B$19</f>
        <v>0.64198879934435182</v>
      </c>
      <c r="M4"/>
    </row>
    <row r="5" spans="1:13" x14ac:dyDescent="0.3">
      <c r="A5" s="15" t="s">
        <v>828</v>
      </c>
      <c r="B5" s="15">
        <v>83</v>
      </c>
      <c r="C5" s="15">
        <f t="shared" si="0"/>
        <v>1.1337249009698129</v>
      </c>
      <c r="M5"/>
    </row>
    <row r="6" spans="1:13" x14ac:dyDescent="0.3">
      <c r="A6" s="15" t="s">
        <v>94</v>
      </c>
      <c r="B6" s="15">
        <v>85</v>
      </c>
      <c r="C6" s="15">
        <f t="shared" si="0"/>
        <v>1.1610435732823385</v>
      </c>
      <c r="M6"/>
    </row>
    <row r="7" spans="1:13" x14ac:dyDescent="0.3">
      <c r="A7" s="15" t="s">
        <v>829</v>
      </c>
      <c r="B7" s="15">
        <v>122</v>
      </c>
      <c r="C7" s="15">
        <f t="shared" si="0"/>
        <v>1.6664390110640623</v>
      </c>
      <c r="M7"/>
    </row>
    <row r="8" spans="1:13" x14ac:dyDescent="0.3">
      <c r="A8" s="15" t="s">
        <v>826</v>
      </c>
      <c r="B8" s="15">
        <v>165</v>
      </c>
      <c r="C8" s="15">
        <f t="shared" si="0"/>
        <v>2.253790465783363</v>
      </c>
      <c r="M8"/>
    </row>
    <row r="9" spans="1:13" x14ac:dyDescent="0.3">
      <c r="A9" s="15" t="s">
        <v>827</v>
      </c>
      <c r="B9" s="15">
        <v>173</v>
      </c>
      <c r="C9" s="15">
        <f t="shared" si="0"/>
        <v>2.3630651550334654</v>
      </c>
      <c r="M9"/>
    </row>
    <row r="10" spans="1:13" x14ac:dyDescent="0.3">
      <c r="A10" s="15" t="s">
        <v>186</v>
      </c>
      <c r="B10" s="15">
        <v>177</v>
      </c>
      <c r="C10" s="15">
        <f t="shared" si="0"/>
        <v>2.4177024996585166</v>
      </c>
      <c r="M10"/>
    </row>
    <row r="11" spans="1:13" x14ac:dyDescent="0.3">
      <c r="A11" s="15" t="s">
        <v>90</v>
      </c>
      <c r="B11" s="15">
        <v>185</v>
      </c>
      <c r="C11" s="15">
        <f t="shared" si="0"/>
        <v>2.526977188908619</v>
      </c>
      <c r="M11"/>
    </row>
    <row r="12" spans="1:13" x14ac:dyDescent="0.3">
      <c r="A12" s="15" t="s">
        <v>96</v>
      </c>
      <c r="B12" s="15">
        <v>191</v>
      </c>
      <c r="C12" s="15">
        <f t="shared" si="0"/>
        <v>2.608933205846196</v>
      </c>
      <c r="M12"/>
    </row>
    <row r="13" spans="1:13" x14ac:dyDescent="0.3">
      <c r="A13" s="15" t="s">
        <v>88</v>
      </c>
      <c r="B13" s="15">
        <v>257</v>
      </c>
      <c r="C13" s="15">
        <f t="shared" si="0"/>
        <v>3.5104493921595412</v>
      </c>
      <c r="M13"/>
    </row>
    <row r="14" spans="1:13" x14ac:dyDescent="0.3">
      <c r="A14" s="15" t="s">
        <v>831</v>
      </c>
      <c r="B14" s="15">
        <v>616</v>
      </c>
      <c r="C14" s="15">
        <f t="shared" si="0"/>
        <v>8.4141510722578889</v>
      </c>
      <c r="M14"/>
    </row>
    <row r="15" spans="1:13" x14ac:dyDescent="0.3">
      <c r="A15" s="15" t="s">
        <v>93</v>
      </c>
      <c r="B15" s="15">
        <v>1145</v>
      </c>
      <c r="C15" s="15">
        <f t="shared" si="0"/>
        <v>15.639939898920913</v>
      </c>
      <c r="M15"/>
    </row>
    <row r="16" spans="1:13" x14ac:dyDescent="0.3">
      <c r="A16" s="15" t="s">
        <v>86</v>
      </c>
      <c r="B16" s="15">
        <v>1167</v>
      </c>
      <c r="C16" s="15">
        <f t="shared" si="0"/>
        <v>15.940445294358694</v>
      </c>
      <c r="M16"/>
    </row>
    <row r="17" spans="1:13" x14ac:dyDescent="0.3">
      <c r="A17" s="15" t="s">
        <v>89</v>
      </c>
      <c r="B17" s="15">
        <v>1180</v>
      </c>
      <c r="C17" s="15">
        <f t="shared" si="0"/>
        <v>16.118016664390112</v>
      </c>
      <c r="M17"/>
    </row>
    <row r="18" spans="1:13" x14ac:dyDescent="0.3">
      <c r="A18" s="15" t="s">
        <v>84</v>
      </c>
      <c r="B18" s="15">
        <v>1728</v>
      </c>
      <c r="C18" s="15">
        <f t="shared" si="0"/>
        <v>23.60333287802213</v>
      </c>
    </row>
    <row r="19" spans="1:13" x14ac:dyDescent="0.3">
      <c r="A19" s="15" t="s">
        <v>589</v>
      </c>
      <c r="B19" s="15">
        <f>SUM(B4:B18)</f>
        <v>7321</v>
      </c>
      <c r="C19" s="15"/>
    </row>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368E-3D5A-7D42-AA89-26A0F94C3632}">
  <sheetPr>
    <tabColor theme="4" tint="-0.249977111117893"/>
  </sheetPr>
  <dimension ref="A1:L11"/>
  <sheetViews>
    <sheetView zoomScale="125" zoomScaleNormal="125" workbookViewId="0">
      <selection activeCell="M9" sqref="M9"/>
    </sheetView>
  </sheetViews>
  <sheetFormatPr baseColWidth="10" defaultRowHeight="16.5" x14ac:dyDescent="0.3"/>
  <cols>
    <col min="1" max="1" width="13" customWidth="1"/>
    <col min="2" max="2" width="17.625" customWidth="1"/>
    <col min="3" max="3" width="10.875" customWidth="1"/>
    <col min="4" max="4" width="11.125" customWidth="1"/>
    <col min="5" max="5" width="13" customWidth="1"/>
    <col min="6" max="7" width="9.375" customWidth="1"/>
    <col min="8" max="8" width="9" customWidth="1"/>
    <col min="9" max="9" width="9.375" customWidth="1"/>
    <col min="10" max="10" width="9.875" customWidth="1"/>
    <col min="11" max="11" width="10" customWidth="1"/>
    <col min="12" max="12" width="7.875" bestFit="1" customWidth="1"/>
  </cols>
  <sheetData>
    <row r="1" spans="1:12" x14ac:dyDescent="0.3">
      <c r="A1" s="16" t="s">
        <v>752</v>
      </c>
      <c r="B1" s="15"/>
      <c r="C1" s="15"/>
      <c r="D1" s="15"/>
      <c r="E1" s="15"/>
      <c r="F1" s="15"/>
      <c r="G1" s="15"/>
      <c r="H1" s="15"/>
      <c r="I1" s="15"/>
      <c r="J1" s="15"/>
      <c r="K1" s="15"/>
      <c r="L1" s="15"/>
    </row>
    <row r="2" spans="1:12" x14ac:dyDescent="0.3">
      <c r="A2" s="16" t="s">
        <v>753</v>
      </c>
      <c r="B2" s="15"/>
      <c r="C2" s="15"/>
      <c r="D2" s="15"/>
      <c r="E2" s="15"/>
      <c r="F2" s="15"/>
      <c r="G2" s="15"/>
      <c r="H2" s="15"/>
      <c r="I2" s="15"/>
      <c r="J2" s="15"/>
      <c r="K2" s="15"/>
      <c r="L2" s="15"/>
    </row>
    <row r="3" spans="1:12" ht="49.5" x14ac:dyDescent="0.3">
      <c r="A3" s="15" t="s">
        <v>729</v>
      </c>
      <c r="B3" s="15" t="s">
        <v>319</v>
      </c>
      <c r="C3" s="15" t="s">
        <v>730</v>
      </c>
      <c r="D3" s="15" t="s">
        <v>731</v>
      </c>
      <c r="E3" s="15" t="s">
        <v>732</v>
      </c>
      <c r="F3" s="15" t="s">
        <v>733</v>
      </c>
      <c r="G3" s="15" t="s">
        <v>734</v>
      </c>
      <c r="H3" s="15" t="s">
        <v>735</v>
      </c>
      <c r="I3" s="15" t="s">
        <v>736</v>
      </c>
      <c r="J3" s="15" t="s">
        <v>737</v>
      </c>
      <c r="K3" s="15" t="s">
        <v>738</v>
      </c>
      <c r="L3" s="15" t="s">
        <v>38</v>
      </c>
    </row>
    <row r="4" spans="1:12" x14ac:dyDescent="0.3">
      <c r="A4" s="15" t="s">
        <v>739</v>
      </c>
      <c r="B4" s="15" t="s">
        <v>740</v>
      </c>
      <c r="C4" s="56">
        <v>44707</v>
      </c>
      <c r="D4" s="56">
        <v>44753</v>
      </c>
      <c r="E4" s="56">
        <v>44875</v>
      </c>
      <c r="F4" s="15">
        <v>3</v>
      </c>
      <c r="G4" s="15">
        <v>2</v>
      </c>
      <c r="H4" s="15">
        <v>1</v>
      </c>
      <c r="I4" s="15">
        <v>2</v>
      </c>
      <c r="J4" s="15">
        <v>4</v>
      </c>
      <c r="K4" s="15">
        <v>4</v>
      </c>
      <c r="L4" s="15">
        <f>Tabla4[[#This Row],[Total de capturas hembras]]+Tabla4[[#This Row],[Total de capturas machos]]</f>
        <v>8</v>
      </c>
    </row>
    <row r="5" spans="1:12" x14ac:dyDescent="0.3">
      <c r="A5" s="15" t="s">
        <v>741</v>
      </c>
      <c r="B5" s="15" t="s">
        <v>742</v>
      </c>
      <c r="C5" s="56">
        <v>44708</v>
      </c>
      <c r="D5" s="56">
        <v>44762</v>
      </c>
      <c r="E5" s="56">
        <v>44867</v>
      </c>
      <c r="F5" s="15">
        <v>4</v>
      </c>
      <c r="G5" s="15">
        <v>9</v>
      </c>
      <c r="H5" s="15">
        <v>17</v>
      </c>
      <c r="I5" s="15">
        <v>15</v>
      </c>
      <c r="J5" s="15">
        <v>21</v>
      </c>
      <c r="K5" s="15">
        <v>24</v>
      </c>
      <c r="L5" s="15">
        <f>Tabla4[[#This Row],[Total de capturas hembras]]+Tabla4[[#This Row],[Total de capturas machos]]</f>
        <v>45</v>
      </c>
    </row>
    <row r="6" spans="1:12" x14ac:dyDescent="0.3">
      <c r="A6" s="15" t="s">
        <v>743</v>
      </c>
      <c r="B6" s="15" t="s">
        <v>744</v>
      </c>
      <c r="C6" s="56">
        <v>44727</v>
      </c>
      <c r="D6" s="56">
        <v>44774</v>
      </c>
      <c r="E6" s="56">
        <v>44889</v>
      </c>
      <c r="F6" s="15">
        <v>8</v>
      </c>
      <c r="G6" s="15">
        <v>3</v>
      </c>
      <c r="H6" s="15">
        <v>48</v>
      </c>
      <c r="I6" s="15">
        <v>37</v>
      </c>
      <c r="J6" s="15">
        <v>56</v>
      </c>
      <c r="K6" s="15">
        <v>40</v>
      </c>
      <c r="L6" s="15">
        <f>Tabla4[[#This Row],[Total de capturas hembras]]+Tabla4[[#This Row],[Total de capturas machos]]</f>
        <v>96</v>
      </c>
    </row>
    <row r="7" spans="1:12" x14ac:dyDescent="0.3">
      <c r="A7" s="15" t="s">
        <v>745</v>
      </c>
      <c r="B7" s="15" t="s">
        <v>746</v>
      </c>
      <c r="C7" s="56">
        <v>44706</v>
      </c>
      <c r="D7" s="56">
        <v>44757</v>
      </c>
      <c r="E7" s="56">
        <v>44879</v>
      </c>
      <c r="F7" s="15">
        <v>26</v>
      </c>
      <c r="G7" s="15">
        <v>15</v>
      </c>
      <c r="H7" s="15">
        <v>4</v>
      </c>
      <c r="I7" s="15">
        <v>5</v>
      </c>
      <c r="J7" s="15">
        <v>30</v>
      </c>
      <c r="K7" s="15">
        <v>20</v>
      </c>
      <c r="L7" s="15">
        <f>Tabla4[[#This Row],[Total de capturas hembras]]+Tabla4[[#This Row],[Total de capturas machos]]</f>
        <v>50</v>
      </c>
    </row>
    <row r="8" spans="1:12" x14ac:dyDescent="0.3">
      <c r="A8" s="15" t="s">
        <v>747</v>
      </c>
      <c r="B8" s="15" t="s">
        <v>748</v>
      </c>
      <c r="C8" s="56">
        <v>44721</v>
      </c>
      <c r="D8" s="56">
        <v>44819</v>
      </c>
      <c r="E8" s="56">
        <v>44880</v>
      </c>
      <c r="F8" s="15">
        <v>15</v>
      </c>
      <c r="G8" s="15">
        <v>3</v>
      </c>
      <c r="H8" s="15">
        <v>45</v>
      </c>
      <c r="I8" s="15">
        <v>46</v>
      </c>
      <c r="J8" s="15">
        <v>60</v>
      </c>
      <c r="K8" s="15">
        <v>49</v>
      </c>
      <c r="L8" s="15">
        <f>Tabla4[[#This Row],[Total de capturas hembras]]+Tabla4[[#This Row],[Total de capturas machos]]</f>
        <v>109</v>
      </c>
    </row>
    <row r="9" spans="1:12" x14ac:dyDescent="0.3">
      <c r="A9" s="15" t="s">
        <v>749</v>
      </c>
      <c r="B9" s="15" t="s">
        <v>750</v>
      </c>
      <c r="C9" s="56">
        <v>44714</v>
      </c>
      <c r="D9" s="56">
        <v>44769</v>
      </c>
      <c r="E9" s="56">
        <v>44860</v>
      </c>
      <c r="F9" s="15">
        <v>54</v>
      </c>
      <c r="G9" s="15">
        <v>44</v>
      </c>
      <c r="H9" s="15">
        <v>26</v>
      </c>
      <c r="I9" s="15">
        <v>17</v>
      </c>
      <c r="J9" s="15">
        <v>80</v>
      </c>
      <c r="K9" s="15">
        <v>61</v>
      </c>
      <c r="L9" s="15">
        <f>Tabla4[[#This Row],[Total de capturas hembras]]+Tabla4[[#This Row],[Total de capturas machos]]</f>
        <v>141</v>
      </c>
    </row>
    <row r="10" spans="1:12" x14ac:dyDescent="0.3">
      <c r="A10" s="15" t="s">
        <v>751</v>
      </c>
      <c r="B10" s="15" t="s">
        <v>394</v>
      </c>
      <c r="C10" s="56">
        <v>44713</v>
      </c>
      <c r="D10" s="56">
        <v>44756</v>
      </c>
      <c r="E10" s="56">
        <v>44880</v>
      </c>
      <c r="F10" s="15">
        <v>114</v>
      </c>
      <c r="G10" s="15">
        <v>55</v>
      </c>
      <c r="H10" s="15">
        <v>168</v>
      </c>
      <c r="I10" s="15">
        <v>83</v>
      </c>
      <c r="J10" s="15">
        <v>282</v>
      </c>
      <c r="K10" s="15">
        <v>138</v>
      </c>
      <c r="L10" s="15">
        <f>Tabla4[[#This Row],[Total de capturas hembras]]+Tabla4[[#This Row],[Total de capturas machos]]</f>
        <v>420</v>
      </c>
    </row>
    <row r="11" spans="1:12" x14ac:dyDescent="0.3">
      <c r="A11" s="24" t="s">
        <v>38</v>
      </c>
      <c r="B11" s="57"/>
      <c r="C11" s="57"/>
      <c r="D11" s="57"/>
      <c r="E11" s="57"/>
      <c r="F11" s="57">
        <f>SUM(F4:F10)</f>
        <v>224</v>
      </c>
      <c r="G11" s="57">
        <f t="shared" ref="G11:L11" si="0">SUM(G4:G10)</f>
        <v>131</v>
      </c>
      <c r="H11" s="57">
        <f t="shared" si="0"/>
        <v>309</v>
      </c>
      <c r="I11" s="57">
        <f t="shared" si="0"/>
        <v>205</v>
      </c>
      <c r="J11" s="57">
        <f t="shared" si="0"/>
        <v>533</v>
      </c>
      <c r="K11" s="57">
        <f t="shared" si="0"/>
        <v>336</v>
      </c>
      <c r="L11" s="57">
        <f t="shared" si="0"/>
        <v>869</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0F66-E738-7B44-ADC3-60100C08A59C}">
  <sheetPr>
    <tabColor theme="4" tint="-0.249977111117893"/>
  </sheetPr>
  <dimension ref="A1:K12"/>
  <sheetViews>
    <sheetView zoomScale="125" zoomScaleNormal="125" workbookViewId="0">
      <selection activeCell="K12" sqref="K12"/>
    </sheetView>
  </sheetViews>
  <sheetFormatPr baseColWidth="10" defaultRowHeight="16.5" x14ac:dyDescent="0.3"/>
  <cols>
    <col min="1" max="1" width="8.125" customWidth="1"/>
    <col min="2" max="2" width="11.625" customWidth="1"/>
    <col min="3" max="3" width="10.5" customWidth="1"/>
    <col min="4" max="4" width="9.625" customWidth="1"/>
    <col min="5" max="5" width="9.125" customWidth="1"/>
    <col min="6" max="6" width="9.625" customWidth="1"/>
    <col min="7" max="7" width="8.625" customWidth="1"/>
    <col min="8" max="8" width="9" customWidth="1"/>
    <col min="9" max="9" width="10.125" customWidth="1"/>
    <col min="10" max="10" width="10" customWidth="1"/>
  </cols>
  <sheetData>
    <row r="1" spans="1:11" x14ac:dyDescent="0.3">
      <c r="A1" s="16" t="s">
        <v>754</v>
      </c>
      <c r="B1" s="15"/>
      <c r="C1" s="15"/>
      <c r="D1" s="15"/>
      <c r="E1" s="15"/>
      <c r="F1" s="15"/>
      <c r="G1" s="15"/>
      <c r="H1" s="15"/>
      <c r="I1" s="15"/>
      <c r="J1" s="15"/>
      <c r="K1" s="15"/>
    </row>
    <row r="2" spans="1:11" x14ac:dyDescent="0.3">
      <c r="A2" s="16" t="s">
        <v>753</v>
      </c>
      <c r="B2" s="15"/>
      <c r="C2" s="15"/>
      <c r="D2" s="15"/>
      <c r="E2" s="15"/>
      <c r="F2" s="15"/>
      <c r="G2" s="15"/>
      <c r="H2" s="15"/>
      <c r="I2" s="15"/>
      <c r="J2" s="15"/>
      <c r="K2" s="15"/>
    </row>
    <row r="3" spans="1:11" ht="49.5" x14ac:dyDescent="0.3">
      <c r="A3" s="15" t="s">
        <v>755</v>
      </c>
      <c r="B3" s="15" t="s">
        <v>730</v>
      </c>
      <c r="C3" s="15" t="s">
        <v>731</v>
      </c>
      <c r="D3" s="15" t="s">
        <v>732</v>
      </c>
      <c r="E3" s="15" t="s">
        <v>756</v>
      </c>
      <c r="F3" s="15" t="s">
        <v>757</v>
      </c>
      <c r="G3" s="15" t="s">
        <v>735</v>
      </c>
      <c r="H3" s="15" t="s">
        <v>758</v>
      </c>
      <c r="I3" s="15" t="s">
        <v>737</v>
      </c>
      <c r="J3" s="15" t="s">
        <v>759</v>
      </c>
      <c r="K3" s="15" t="s">
        <v>38</v>
      </c>
    </row>
    <row r="4" spans="1:11" x14ac:dyDescent="0.3">
      <c r="A4" s="15" t="s">
        <v>760</v>
      </c>
      <c r="B4" s="56">
        <v>44728</v>
      </c>
      <c r="C4" s="56">
        <v>44783</v>
      </c>
      <c r="D4" s="56">
        <v>44861</v>
      </c>
      <c r="E4" s="15">
        <v>4</v>
      </c>
      <c r="F4" s="15">
        <v>3</v>
      </c>
      <c r="G4" s="15">
        <v>0</v>
      </c>
      <c r="H4" s="15">
        <v>0</v>
      </c>
      <c r="I4" s="15">
        <v>4</v>
      </c>
      <c r="J4" s="15">
        <v>3</v>
      </c>
      <c r="K4" s="15">
        <f>Tabla31[[#This Row],[Total de capturas hembras]]+Tabla31[[#This Row],[Toral de capturas Machos]]</f>
        <v>7</v>
      </c>
    </row>
    <row r="5" spans="1:11" x14ac:dyDescent="0.3">
      <c r="A5" s="15" t="s">
        <v>761</v>
      </c>
      <c r="B5" s="56">
        <v>44728</v>
      </c>
      <c r="C5" s="56">
        <v>44783</v>
      </c>
      <c r="D5" s="56">
        <v>44861</v>
      </c>
      <c r="E5" s="15">
        <v>3</v>
      </c>
      <c r="F5" s="15">
        <v>1</v>
      </c>
      <c r="G5" s="15">
        <v>0</v>
      </c>
      <c r="H5" s="15">
        <v>0</v>
      </c>
      <c r="I5" s="15">
        <v>3</v>
      </c>
      <c r="J5" s="15">
        <v>1</v>
      </c>
      <c r="K5" s="15">
        <f>Tabla31[[#This Row],[Total de capturas hembras]]+Tabla31[[#This Row],[Toral de capturas Machos]]</f>
        <v>4</v>
      </c>
    </row>
    <row r="6" spans="1:11" x14ac:dyDescent="0.3">
      <c r="A6" s="15" t="s">
        <v>762</v>
      </c>
      <c r="B6" s="56">
        <v>44728</v>
      </c>
      <c r="C6" s="56">
        <v>44783</v>
      </c>
      <c r="D6" s="56">
        <v>44861</v>
      </c>
      <c r="E6" s="15">
        <v>3</v>
      </c>
      <c r="F6" s="15">
        <v>4</v>
      </c>
      <c r="G6" s="15">
        <v>1</v>
      </c>
      <c r="H6" s="15">
        <v>0</v>
      </c>
      <c r="I6" s="15">
        <v>4</v>
      </c>
      <c r="J6" s="15">
        <v>4</v>
      </c>
      <c r="K6" s="15">
        <f>Tabla31[[#This Row],[Total de capturas hembras]]+Tabla31[[#This Row],[Toral de capturas Machos]]</f>
        <v>8</v>
      </c>
    </row>
    <row r="7" spans="1:11" x14ac:dyDescent="0.3">
      <c r="A7" s="15" t="s">
        <v>763</v>
      </c>
      <c r="B7" s="56">
        <v>44728</v>
      </c>
      <c r="C7" s="56">
        <v>44783</v>
      </c>
      <c r="D7" s="56">
        <v>44861</v>
      </c>
      <c r="E7" s="15">
        <v>3</v>
      </c>
      <c r="F7" s="15">
        <v>1</v>
      </c>
      <c r="G7" s="15">
        <v>0</v>
      </c>
      <c r="H7" s="15">
        <v>0</v>
      </c>
      <c r="I7" s="15">
        <v>3</v>
      </c>
      <c r="J7" s="15">
        <v>1</v>
      </c>
      <c r="K7" s="15">
        <f>Tabla31[[#This Row],[Total de capturas hembras]]+Tabla31[[#This Row],[Toral de capturas Machos]]</f>
        <v>4</v>
      </c>
    </row>
    <row r="8" spans="1:11" x14ac:dyDescent="0.3">
      <c r="A8" s="15" t="s">
        <v>764</v>
      </c>
      <c r="B8" s="56">
        <v>44728</v>
      </c>
      <c r="C8" s="56">
        <v>44783</v>
      </c>
      <c r="D8" s="56">
        <v>44861</v>
      </c>
      <c r="E8" s="15">
        <v>5</v>
      </c>
      <c r="F8" s="15">
        <v>4</v>
      </c>
      <c r="G8" s="15">
        <v>1</v>
      </c>
      <c r="H8" s="15">
        <v>2</v>
      </c>
      <c r="I8" s="15">
        <v>6</v>
      </c>
      <c r="J8" s="15">
        <v>6</v>
      </c>
      <c r="K8" s="15">
        <f>Tabla31[[#This Row],[Total de capturas hembras]]+Tabla31[[#This Row],[Toral de capturas Machos]]</f>
        <v>12</v>
      </c>
    </row>
    <row r="9" spans="1:11" x14ac:dyDescent="0.3">
      <c r="A9" s="15" t="s">
        <v>765</v>
      </c>
      <c r="B9" s="56">
        <v>44728</v>
      </c>
      <c r="C9" s="56">
        <v>44783</v>
      </c>
      <c r="D9" s="56">
        <v>44861</v>
      </c>
      <c r="E9" s="15">
        <v>2</v>
      </c>
      <c r="F9" s="15">
        <v>0</v>
      </c>
      <c r="G9" s="15">
        <v>0</v>
      </c>
      <c r="H9" s="15">
        <v>0</v>
      </c>
      <c r="I9" s="15">
        <v>2</v>
      </c>
      <c r="J9" s="15">
        <v>0</v>
      </c>
      <c r="K9" s="15">
        <f>Tabla31[[#This Row],[Total de capturas hembras]]+Tabla31[[#This Row],[Toral de capturas Machos]]</f>
        <v>2</v>
      </c>
    </row>
    <row r="10" spans="1:11" x14ac:dyDescent="0.3">
      <c r="A10" s="15" t="s">
        <v>766</v>
      </c>
      <c r="B10" s="56">
        <v>44728</v>
      </c>
      <c r="C10" s="56">
        <v>44783</v>
      </c>
      <c r="D10" s="56">
        <v>44861</v>
      </c>
      <c r="E10" s="15">
        <v>3</v>
      </c>
      <c r="F10" s="15">
        <v>2</v>
      </c>
      <c r="G10" s="15">
        <v>2</v>
      </c>
      <c r="H10" s="15">
        <v>6</v>
      </c>
      <c r="I10" s="15">
        <v>5</v>
      </c>
      <c r="J10" s="15">
        <v>8</v>
      </c>
      <c r="K10" s="15">
        <f>Tabla31[[#This Row],[Total de capturas hembras]]+Tabla31[[#This Row],[Toral de capturas Machos]]</f>
        <v>13</v>
      </c>
    </row>
    <row r="11" spans="1:11" x14ac:dyDescent="0.3">
      <c r="A11" s="15" t="s">
        <v>767</v>
      </c>
      <c r="B11" s="56">
        <v>44728</v>
      </c>
      <c r="C11" s="56">
        <v>44783</v>
      </c>
      <c r="D11" s="56">
        <v>44861</v>
      </c>
      <c r="E11" s="15">
        <v>24</v>
      </c>
      <c r="F11" s="15">
        <v>14</v>
      </c>
      <c r="G11" s="15">
        <v>9</v>
      </c>
      <c r="H11" s="15">
        <v>5</v>
      </c>
      <c r="I11" s="15">
        <v>33</v>
      </c>
      <c r="J11" s="15">
        <v>19</v>
      </c>
      <c r="K11" s="15">
        <f>Tabla31[[#This Row],[Total de capturas hembras]]+Tabla31[[#This Row],[Toral de capturas Machos]]</f>
        <v>52</v>
      </c>
    </row>
    <row r="12" spans="1:11" x14ac:dyDescent="0.3">
      <c r="A12" s="15" t="s">
        <v>38</v>
      </c>
      <c r="E12" s="58">
        <f>SUM(E4:E11)</f>
        <v>47</v>
      </c>
      <c r="F12" s="58">
        <f t="shared" ref="F12:K12" si="0">SUM(F4:F11)</f>
        <v>29</v>
      </c>
      <c r="G12" s="58">
        <f t="shared" si="0"/>
        <v>13</v>
      </c>
      <c r="H12" s="58">
        <f t="shared" si="0"/>
        <v>13</v>
      </c>
      <c r="I12" s="58">
        <f t="shared" si="0"/>
        <v>60</v>
      </c>
      <c r="J12" s="58">
        <f t="shared" si="0"/>
        <v>42</v>
      </c>
      <c r="K12" s="58">
        <f t="shared" si="0"/>
        <v>102</v>
      </c>
    </row>
  </sheetData>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sheetPr>
  <dimension ref="A1:E8"/>
  <sheetViews>
    <sheetView workbookViewId="0">
      <selection activeCell="D9" sqref="D9"/>
    </sheetView>
  </sheetViews>
  <sheetFormatPr baseColWidth="10" defaultColWidth="11.375" defaultRowHeight="16.5" x14ac:dyDescent="0.3"/>
  <cols>
    <col min="1" max="1" width="13" style="3" customWidth="1"/>
    <col min="2" max="2" width="12.375" style="3" customWidth="1"/>
    <col min="3" max="3" width="52.875" style="3" customWidth="1"/>
    <col min="4" max="4" width="20.625" style="59" customWidth="1"/>
    <col min="5" max="5" width="19.625" style="3" customWidth="1"/>
    <col min="6" max="6" width="13.625" style="3" customWidth="1"/>
    <col min="7" max="7" width="35" style="3" customWidth="1"/>
    <col min="8" max="16384" width="11.375" style="3"/>
  </cols>
  <sheetData>
    <row r="1" spans="1:5" ht="13.5" customHeight="1" x14ac:dyDescent="0.3">
      <c r="A1" s="16" t="s">
        <v>18</v>
      </c>
      <c r="B1" s="15"/>
      <c r="C1" s="15"/>
      <c r="D1" s="15"/>
      <c r="E1" s="15"/>
    </row>
    <row r="2" spans="1:5" x14ac:dyDescent="0.3">
      <c r="A2" s="16" t="s">
        <v>15</v>
      </c>
      <c r="B2" s="15"/>
      <c r="C2" s="15"/>
      <c r="D2" s="15"/>
      <c r="E2" s="15"/>
    </row>
    <row r="3" spans="1:5" s="4" customFormat="1" ht="18" customHeight="1" x14ac:dyDescent="0.3">
      <c r="A3" s="15" t="s">
        <v>47</v>
      </c>
      <c r="B3" s="15" t="s">
        <v>279</v>
      </c>
      <c r="C3" s="15" t="s">
        <v>280</v>
      </c>
      <c r="D3" s="15" t="s">
        <v>281</v>
      </c>
      <c r="E3" s="15" t="s">
        <v>282</v>
      </c>
    </row>
    <row r="4" spans="1:5" s="8" customFormat="1" ht="18" customHeight="1" x14ac:dyDescent="0.3">
      <c r="A4" s="15" t="s">
        <v>49</v>
      </c>
      <c r="B4" s="15">
        <v>7</v>
      </c>
      <c r="C4" s="15" t="s">
        <v>768</v>
      </c>
      <c r="D4" s="15" t="s">
        <v>773</v>
      </c>
      <c r="E4" s="15"/>
    </row>
    <row r="5" spans="1:5" s="4" customFormat="1" ht="18" customHeight="1" x14ac:dyDescent="0.3">
      <c r="A5" s="15" t="s">
        <v>49</v>
      </c>
      <c r="B5" s="15">
        <v>388</v>
      </c>
      <c r="C5" s="15" t="s">
        <v>769</v>
      </c>
      <c r="D5" s="15" t="s">
        <v>774</v>
      </c>
      <c r="E5" s="15" t="s">
        <v>283</v>
      </c>
    </row>
    <row r="6" spans="1:5" s="4" customFormat="1" ht="18" customHeight="1" x14ac:dyDescent="0.3">
      <c r="A6" s="15" t="s">
        <v>50</v>
      </c>
      <c r="B6" s="15">
        <v>320</v>
      </c>
      <c r="C6" s="15" t="s">
        <v>770</v>
      </c>
      <c r="D6" s="15" t="s">
        <v>293</v>
      </c>
      <c r="E6" s="15" t="s">
        <v>284</v>
      </c>
    </row>
    <row r="7" spans="1:5" s="4" customFormat="1" ht="18" customHeight="1" x14ac:dyDescent="0.3">
      <c r="A7" s="15" t="s">
        <v>50</v>
      </c>
      <c r="B7" s="15">
        <v>425</v>
      </c>
      <c r="C7" s="15" t="s">
        <v>771</v>
      </c>
      <c r="D7" s="15" t="s">
        <v>775</v>
      </c>
      <c r="E7" s="15"/>
    </row>
    <row r="8" spans="1:5" s="4" customFormat="1" ht="18" customHeight="1" x14ac:dyDescent="0.3">
      <c r="A8" s="15" t="s">
        <v>51</v>
      </c>
      <c r="B8" s="15">
        <v>159</v>
      </c>
      <c r="C8" s="15" t="s">
        <v>772</v>
      </c>
      <c r="D8" s="15" t="s">
        <v>776</v>
      </c>
      <c r="E8" s="15"/>
    </row>
  </sheetData>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FA6F-2F26-4744-B187-E85EE879C3F5}">
  <dimension ref="A1:B26"/>
  <sheetViews>
    <sheetView tabSelected="1" workbookViewId="0">
      <selection activeCell="B12" sqref="B12"/>
    </sheetView>
  </sheetViews>
  <sheetFormatPr baseColWidth="10" defaultRowHeight="16.5" x14ac:dyDescent="0.3"/>
  <cols>
    <col min="1" max="1" width="123.25" bestFit="1" customWidth="1"/>
    <col min="2" max="2" width="102.125" bestFit="1" customWidth="1"/>
  </cols>
  <sheetData>
    <row r="1" spans="1:2" x14ac:dyDescent="0.3">
      <c r="A1" s="170" t="str">
        <f>'Tabla 1.10.1'!A1</f>
        <v>Tabla 1.10.1: Superficie forestal de Aragón.</v>
      </c>
      <c r="B1" s="170" t="str">
        <f>'Figura 1.10.2'!A1</f>
        <v>Figura 1.10.2 Porcentaje de usos forestales en Aragón según MFE (Foto fija 2018).</v>
      </c>
    </row>
    <row r="2" spans="1:2" x14ac:dyDescent="0.3">
      <c r="A2" s="170" t="str">
        <f>'Tabla 1.10.2'!A1</f>
        <v>Tabla 1.10.2 Aprovechamientos ofertados (PAA) en montes gestionados por la Administración de la Comunidad Autónoma de Aragón. Año 2022</v>
      </c>
      <c r="B2" s="170" t="str">
        <f>'Figura  1.10.3'!A1</f>
        <v>Figura 1.10.3 Usos forestales en Aragón según MFE (Foto fija 2018). Superficie forestal arbolada.</v>
      </c>
    </row>
    <row r="3" spans="1:2" x14ac:dyDescent="0.3">
      <c r="A3" s="169" t="str">
        <f>'Tabla 1.10.3'!A1</f>
        <v>Tabla 1.10.3: Aprovechamientos ejecutados de madera y leña en montes gestionados por la DGA. Año 2022</v>
      </c>
      <c r="B3" s="170" t="str">
        <f>'Figuras  1.10.4 1.10.5 y 1.10.6'!A1</f>
        <v>Figuras 1.10.4 1,10,5 y 1.10.6 Porcentaje de usos forestales en Aragón por provincias según MFE (Foto fija 2018).</v>
      </c>
    </row>
    <row r="4" spans="1:2" x14ac:dyDescent="0.3">
      <c r="A4" s="170" t="str">
        <f>'Tabla 1.10.4'!A1</f>
        <v>Tabla 1.10.4 Especies producidas en viveros forestales de Aragón. Campaña 2021-2022.</v>
      </c>
      <c r="B4" s="170" t="str">
        <f>'Figura 1.10.7'!A1</f>
        <v>Figura 1.10.7 Usos forestales en Aragón según MFE (Foto fija 2018). Superficie forestal arbolada.</v>
      </c>
    </row>
    <row r="5" spans="1:2" x14ac:dyDescent="0.3">
      <c r="A5" s="169" t="str">
        <f>'Tabla 1.10.5'!A1</f>
        <v>Tabla 1.10.5. Principales parásitos y patógenos de especies forestales presentes en Aragón. Año 2022.</v>
      </c>
      <c r="B5" s="170" t="str">
        <f>'Figura 1.10.8'!A1</f>
        <v>Figura 1.10.8 Cortas de madera en Aragón en montes gestionados por la DGA. Año 2022</v>
      </c>
    </row>
    <row r="6" spans="1:2" x14ac:dyDescent="0.3">
      <c r="A6" s="170" t="str">
        <f>'Tabla 1.10.6'!A1</f>
        <v xml:space="preserve">Tabla 1.10.6. Prospección de Organismos de cuarenta. Año 2022. </v>
      </c>
      <c r="B6" s="170" t="str">
        <f>'Figura 1.10.9'!A1</f>
        <v>Figura 1.10.9 Aprovechamiento de leñas en Aragón en montes gestionados por la DGA. Año 2022</v>
      </c>
    </row>
    <row r="7" spans="1:2" x14ac:dyDescent="0.3">
      <c r="A7" s="170" t="str">
        <f>'Tabla 1.10.7'!A1</f>
        <v>Tabla 1.10‑7: Capturas Monochamus galloprovincialis. Año 2022.</v>
      </c>
      <c r="B7" s="170" t="str">
        <f>'Figura  1.10.10'!A1</f>
        <v>Figura 1.10.10 Repoblaciones forestales en Aragón. Año 2022.</v>
      </c>
    </row>
    <row r="8" spans="1:2" x14ac:dyDescent="0.3">
      <c r="A8" s="170" t="str">
        <f>'Tabla 1.10.8'!A1</f>
        <v>Tabla 1.10‑8: Capturas Monochamus sutor en el término municipal de Borau. Año 2022.</v>
      </c>
      <c r="B8" s="170" t="str">
        <f>'Figura 1.10.14'!_Toc216182452</f>
        <v>Figura  1.10‑14: Distribución de los árboles evaluados en 2022 según su especie.</v>
      </c>
    </row>
    <row r="9" spans="1:2" ht="17.25" customHeight="1" x14ac:dyDescent="0.3">
      <c r="A9" s="170" t="str">
        <f>'Tabla 1.10.9'!A1</f>
        <v>Tabla 1.10.9 Deslindes aprobados en Aragón. Año 2022</v>
      </c>
      <c r="B9" s="170" t="str">
        <f>'Figura  1.10.20'!A1</f>
        <v>Figura 1.10.20 Número de incendios y superficie afectada en Aragón. Años 2012 a 2022</v>
      </c>
    </row>
    <row r="10" spans="1:2" x14ac:dyDescent="0.3">
      <c r="A10" s="170" t="str">
        <f>'Tabla 1.10.10'!A1</f>
        <v>Tabla 1.10.10 Amojonamientos aprobados en Aragón. Año 2022</v>
      </c>
      <c r="B10" s="170" t="str">
        <f>'Figura  1.10.21'!A1</f>
        <v>Figura 1.10.21 Progresión del número de incendios durante 2022 en comparación con la media del decenio.</v>
      </c>
    </row>
    <row r="11" spans="1:2" x14ac:dyDescent="0.3">
      <c r="A11" s="170" t="str">
        <f>'Tabla 1.10.11'!A1</f>
        <v>Tabla 1.10.11 Declaraciones de Utilidad Pública. Agrupaciones y ampliaciones. Año 2022</v>
      </c>
      <c r="B11" s="169" t="str">
        <f>'Figura  1.10.22'!A1</f>
        <v>Figura 1.10.22 Causalidad de los incendios forestales en Aragón. Año 2022</v>
      </c>
    </row>
    <row r="12" spans="1:2" x14ac:dyDescent="0.3">
      <c r="A12" s="170" t="str">
        <f>'Tabla 1.10.12'!A1</f>
        <v>Tabla 1.10.12  IGF (Instrumentos de Gestión Forestal) aprobados en Huesca en el año 2022 de Montes gestionados por el Gobierno de Aragón.</v>
      </c>
      <c r="B12" t="str">
        <f>'Figura  1.10.23'!A1</f>
        <v>Figura 1.10.23 Evolución histórica de los porcentajes de causalidad de incendios forestales en Aragón. Años 2012 a 2022</v>
      </c>
    </row>
    <row r="13" spans="1:2" x14ac:dyDescent="0.3">
      <c r="A13" s="170" t="str">
        <f>'Tabla 1.10.13'!A1</f>
        <v>Tabla 1.10.13  IGF (Instrumentos de Gestión Forestal) aprobados en Teruel en el año 2022 de Montes gestionados por el Gobierno de Aragón.</v>
      </c>
    </row>
    <row r="14" spans="1:2" x14ac:dyDescent="0.3">
      <c r="A14" s="170" t="str">
        <f>'Tabla 1.10.14'!A1</f>
        <v>Tabla 1.10.14  IGF (Instrumentos de Gestión Forestal) aprobados en Zaragoza en el año 2022 de Montes gestionados por el Gobierno de Aragón.</v>
      </c>
    </row>
    <row r="15" spans="1:2" x14ac:dyDescent="0.3">
      <c r="A15" s="170" t="str">
        <f>'Tabla 1.10.15'!A1</f>
        <v>Tabla 1.10.15 Montes incluidos en el Certificado PEFC gestionados por el Gobierno de Aragón. Año 2022</v>
      </c>
    </row>
    <row r="16" spans="1:2" x14ac:dyDescent="0.3">
      <c r="A16" s="170" t="str">
        <f>'Tabla 1.10.16'!A1</f>
        <v>Tabla 1.10‑16: Número de incendios y superficie afectada en Aragón. 2001-2012.</v>
      </c>
    </row>
    <row r="17" spans="1:2" x14ac:dyDescent="0.3">
      <c r="A17" s="170" t="str">
        <f>'Tabla 1.10.17'!A1</f>
        <v>Tabla 1.10‑17: Número de incendios y superficie afectada en Aragón. 2013-2022.</v>
      </c>
    </row>
    <row r="18" spans="1:2" x14ac:dyDescent="0.3">
      <c r="A18" s="170" t="str">
        <f>'Tabla 1.10.18'!A1</f>
        <v>Tabla 1.10.18 Incendios más destacados en Aragón. Año 2022</v>
      </c>
    </row>
    <row r="19" spans="1:2" x14ac:dyDescent="0.3">
      <c r="A19" s="170" t="str">
        <f>'Tabla 1.10.19'!A1</f>
        <v>Tabla 1.10.19 Campaña de prevención y lucha contra los incendios forestales. Año 2022</v>
      </c>
      <c r="B19" s="169"/>
    </row>
    <row r="20" spans="1:2" x14ac:dyDescent="0.3">
      <c r="A20" s="170" t="str">
        <f>'Tabla 1.10.20'!A1</f>
        <v>Tabla 1.10‑20: Número de cuadrillas forestales en Aragón durante el año 2022.</v>
      </c>
      <c r="B20" s="169"/>
    </row>
    <row r="21" spans="1:2" x14ac:dyDescent="0.3">
      <c r="A21" s="170" t="str">
        <f>'Tabla 1.10.21'!A1</f>
        <v xml:space="preserve">Tabla 1.10.21 Cuadrillas terrestres 2022: 62 activas </v>
      </c>
      <c r="B21" s="169"/>
    </row>
    <row r="22" spans="1:2" x14ac:dyDescent="0.3">
      <c r="A22" s="170" t="str">
        <f>'Tabla 1.10.22'!A1</f>
        <v>Tabla 1.10.22 Cuadrillas helitransportadas 2022: 8 activas</v>
      </c>
    </row>
    <row r="23" spans="1:2" x14ac:dyDescent="0.3">
      <c r="A23" s="171" t="str">
        <f>'Tabla 1.10.23'!A1</f>
        <v>Tabla 1.10.23 Vehículos autobomba 2022: 39 activos</v>
      </c>
      <c r="B23" s="169"/>
    </row>
    <row r="24" spans="1:2" x14ac:dyDescent="0.3">
      <c r="A24" s="169" t="str">
        <f>'Tabla 1.10.24'!A1</f>
        <v>Tabla 1.10.24 Despliegue medios aéreos en Aragón durante 2022</v>
      </c>
    </row>
    <row r="25" spans="1:2" x14ac:dyDescent="0.3">
      <c r="A25" s="170" t="str">
        <f>'Tabla 1.10.25'!A1</f>
        <v>Tabla 1.10.25 Medios aéreos 2022: 9 activos</v>
      </c>
      <c r="B25" s="169"/>
    </row>
    <row r="26" spans="1:2" x14ac:dyDescent="0.3">
      <c r="A26" s="170" t="str">
        <f>'Tabla 1.10.26'!A1</f>
        <v>Tabla 1.10.26 Despliegue de medios del MINISTERIO en el año 2022</v>
      </c>
    </row>
  </sheetData>
  <hyperlinks>
    <hyperlink ref="A1" location="'Tabla 1.10.1'!A1" display="'Tabla 1.10.1'!A1" xr:uid="{290D0FD0-C42D-4809-A3F1-B3F63E367E38}"/>
    <hyperlink ref="A2" location="'Tabla 1.10.2'!A1" display="'Tabla 1.10.2'!A1" xr:uid="{9D5DA3D9-2CB3-4ED6-A8C6-3F43DEFDFC4C}"/>
    <hyperlink ref="A3" location="'Tabla 1.10.3'!A1" display="'Tabla 1.10.3'!A1" xr:uid="{774D7634-3004-463A-89EB-149BD8D048E0}"/>
    <hyperlink ref="A4" location="'Tabla 1.10.4'!A1" display="'Tabla 1.10.4'!A1" xr:uid="{15689FC2-F936-44F6-9AF5-38178E1DFAC0}"/>
    <hyperlink ref="A5" location="'Tabla 1.10.5'!A1" display="'Tabla 1.10.5'!A1" xr:uid="{1BF52A70-9526-4EF1-B64A-767B3E8B7EF6}"/>
    <hyperlink ref="A6" location="'Tabla 1.10.6'!A1" display="'Tabla 1.10.6'!A1" xr:uid="{5B8F32F6-4E2A-47D4-B45B-BAFED82AFFEF}"/>
    <hyperlink ref="A7" location="'Tabla 1.10.7'!A1" display="'Tabla 1.10.7'!A1" xr:uid="{016E9B2A-C18A-48FC-A0C8-92EA1BFE9FDF}"/>
    <hyperlink ref="A8" location="'Tabla 1.10.8'!A1" display="'Tabla 1.10.8'!A1" xr:uid="{316D7F57-D06A-46E7-A994-1A0A191D39D4}"/>
    <hyperlink ref="A9" location="'Tabla 1.10.9'!A1" display="'Tabla 1.10.9'!A1" xr:uid="{AA739D3F-D37D-463D-A9F4-62A86180C97C}"/>
    <hyperlink ref="A10" location="'Tabla 1.10.10'!A1" display="'Tabla 1.10.10'!A1" xr:uid="{6156DC25-62BB-4974-B6F4-CCCD8C93D831}"/>
    <hyperlink ref="A11" location="'Tabla 1.10.11'!A1" display="'Tabla 1.10.11'!A1" xr:uid="{014141CF-0FFB-4AC8-8410-9C132B940B64}"/>
    <hyperlink ref="A12" location="'Tabla 1.10.12'!A1" display="'Tabla 1.10.12'!A1" xr:uid="{9EEDF1F1-B5FC-4CBB-A735-7AA6B0E959D9}"/>
    <hyperlink ref="A13" location="'Tabla 1.10.13'!A1" display="'Tabla 1.10.13'!A1" xr:uid="{62ED92C0-6225-425A-B6A4-BC947B114303}"/>
    <hyperlink ref="A14" location="'Tabla 1.10.14'!A1" display="'Tabla 1.10.14'!A1" xr:uid="{A63344EF-F330-44F3-B612-0DF91727B618}"/>
    <hyperlink ref="A15" location="'Tabla 1.10.15'!A1" display="'Tabla 1.10.15'!A1" xr:uid="{3221535E-98E0-4886-AF20-49F4782F20F9}"/>
    <hyperlink ref="A16" location="'Tabla 1.10.16'!A1" display="'Tabla 1.10.16'!A1" xr:uid="{7A3718F4-AAEB-45D0-9AB5-0C41953596CF}"/>
    <hyperlink ref="A17" location="'Tabla 1.10.17'!A1" display="'Tabla 1.10.17'!A1" xr:uid="{DE2DBFC2-A062-404C-933E-F60FE29A5B91}"/>
    <hyperlink ref="A18" location="'Tabla 1.10.18'!A1" display="'Tabla 1.10.18'!A1" xr:uid="{34CEC63F-E4F2-414A-B6B2-74FBB1121EC8}"/>
    <hyperlink ref="A19" location="'Tabla 1.10.19'!A1" display="'Tabla 1.10.19'!A1" xr:uid="{5BDB522B-7986-4BE7-87B3-0C0F0F871E2E}"/>
    <hyperlink ref="A20" location="'Tabla 1.10.20'!A1" display="'Tabla 1.10.20'!A1" xr:uid="{423AD6AE-D97C-45D3-A2B2-756A627F2194}"/>
    <hyperlink ref="A21" location="'Tabla 1.10.21'!A1" display="'Tabla 1.10.21'!A1" xr:uid="{13800946-2E9E-42F6-9DB4-1737A2041860}"/>
    <hyperlink ref="A22" location="'Tabla 1.10.22'!A1" display="'Tabla 1.10.22'!A1" xr:uid="{525E137B-935C-4BE4-91D9-7216B902191E}"/>
    <hyperlink ref="A23" location="'Figura  1.10.23'!A1" display="'Figura  1.10.23'!A1" xr:uid="{95C5C6EF-3B34-43F0-9AFC-3C2D3CD7C15A}"/>
    <hyperlink ref="A24" location="'Tabla 1.10.24'!A1" display="'Tabla 1.10.24'!A1" xr:uid="{0EE740F8-308B-40BE-AFA4-ACA38527CA92}"/>
    <hyperlink ref="A25" location="'Tabla 1.10.25'!A1" display="'Tabla 1.10.25'!A1" xr:uid="{276A65ED-DDA2-48FF-AA5E-3148FA103C6E}"/>
    <hyperlink ref="A26" location="'Tabla 1.10.26'!A1" display="'Tabla 1.10.26'!A1" xr:uid="{1A66E904-9106-4B57-99DF-2A057DB52425}"/>
    <hyperlink ref="B1" location="'Figura 1.10.2'!A1" display="'Figura 1.10.2'!A1" xr:uid="{79CC8ABA-C62C-40EA-A014-5DF6A88DF3BC}"/>
    <hyperlink ref="B2" location="'Figura  1.10.3'!A1" display="'Figura  1.10.3'!A1" xr:uid="{3D829410-CA42-427D-8819-D69C2D58DCCD}"/>
    <hyperlink ref="B3" location="'Figuras  1.10.4 1.10.5 y 1.10.6'!A1" display="'Figuras  1.10.4 1.10.5 y 1.10.6'!A1" xr:uid="{87120A6E-0391-43F9-8229-0599923B87EB}"/>
    <hyperlink ref="B4" location="'Figura 1.10.7'!A1" display="'Figura 1.10.7'!A1" xr:uid="{DE47B257-750B-46AE-B364-4F34B3F9994C}"/>
    <hyperlink ref="B5" location="'Figura 1.10.8'!A1" display="'Figura 1.10.8'!A1" xr:uid="{756C16B0-0E32-4032-9748-30520F464503}"/>
    <hyperlink ref="B6" location="'Figura 1.10.9'!A1" display="'Figura 1.10.9'!A1" xr:uid="{3BCCA875-6E8D-4E58-A43D-D4088110344E}"/>
    <hyperlink ref="B7" location="'Figura  1.10.10'!A1" display="'Figura  1.10.10'!A1" xr:uid="{DE1206E7-DCAB-4E07-A919-2F2725E2520B}"/>
    <hyperlink ref="B8" location="'Figura 1.10.14'!A1" display="'Figura 1.10.14'!A1" xr:uid="{3FD9CA17-15DA-40C8-8ED3-A76701A05236}"/>
    <hyperlink ref="B9" location="'Figura  1.10.20'!A1" display="'Figura  1.10.20'!A1" xr:uid="{61EA706A-5661-4430-8AF5-8976107236A7}"/>
    <hyperlink ref="B10" location="'Figura  1.10.21'!A1" display="'Figura  1.10.21'!A1" xr:uid="{10913F87-C693-4A3E-9D12-F1F9B0E61862}"/>
    <hyperlink ref="B11" location="'Figura  1.10.22'!A1" display="'Figura  1.10.22'!A1" xr:uid="{03DD96E1-025F-4E5E-89FB-6DD9FC1F3BAA}"/>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sheetPr>
  <dimension ref="A1:D7"/>
  <sheetViews>
    <sheetView workbookViewId="0">
      <selection activeCell="B22" sqref="B22"/>
    </sheetView>
  </sheetViews>
  <sheetFormatPr baseColWidth="10" defaultColWidth="11.375" defaultRowHeight="16.5" x14ac:dyDescent="0.3"/>
  <cols>
    <col min="1" max="1" width="13" style="3" customWidth="1"/>
    <col min="2" max="2" width="13.375" style="3" customWidth="1"/>
    <col min="3" max="3" width="19.875" style="3" customWidth="1"/>
    <col min="4" max="4" width="18.5" style="3" bestFit="1" customWidth="1"/>
    <col min="5" max="5" width="12.625" style="3" customWidth="1"/>
    <col min="6" max="6" width="7.625" style="3" customWidth="1"/>
    <col min="7" max="7" width="11.5" style="3" customWidth="1"/>
    <col min="8" max="16384" width="11.375" style="3"/>
  </cols>
  <sheetData>
    <row r="1" spans="1:4" x14ac:dyDescent="0.3">
      <c r="A1" s="16" t="s">
        <v>19</v>
      </c>
      <c r="B1" s="15"/>
      <c r="C1" s="15"/>
      <c r="D1" s="15"/>
    </row>
    <row r="2" spans="1:4" x14ac:dyDescent="0.3">
      <c r="A2" s="16" t="s">
        <v>15</v>
      </c>
      <c r="B2" s="15"/>
      <c r="C2" s="15"/>
      <c r="D2" s="15"/>
    </row>
    <row r="3" spans="1:4" s="4" customFormat="1" ht="18" customHeight="1" x14ac:dyDescent="0.3">
      <c r="A3" s="15" t="s">
        <v>47</v>
      </c>
      <c r="B3" s="15" t="s">
        <v>285</v>
      </c>
      <c r="C3" s="15" t="s">
        <v>280</v>
      </c>
      <c r="D3" s="15" t="s">
        <v>281</v>
      </c>
    </row>
    <row r="4" spans="1:4" s="8" customFormat="1" ht="18" customHeight="1" x14ac:dyDescent="0.3">
      <c r="A4" s="15" t="s">
        <v>50</v>
      </c>
      <c r="B4" s="15">
        <v>345</v>
      </c>
      <c r="C4" s="15" t="s">
        <v>286</v>
      </c>
      <c r="D4" s="15" t="s">
        <v>287</v>
      </c>
    </row>
    <row r="5" spans="1:4" s="4" customFormat="1" ht="18" customHeight="1" x14ac:dyDescent="0.3">
      <c r="A5" s="15" t="s">
        <v>50</v>
      </c>
      <c r="B5" s="15">
        <v>350</v>
      </c>
      <c r="C5" s="15" t="s">
        <v>288</v>
      </c>
      <c r="D5" s="15" t="s">
        <v>289</v>
      </c>
    </row>
    <row r="6" spans="1:4" s="4" customFormat="1" ht="18" customHeight="1" x14ac:dyDescent="0.3">
      <c r="A6" s="15" t="s">
        <v>50</v>
      </c>
      <c r="B6" s="15">
        <v>438</v>
      </c>
      <c r="C6" s="15" t="s">
        <v>292</v>
      </c>
      <c r="D6" s="15" t="s">
        <v>293</v>
      </c>
    </row>
    <row r="7" spans="1:4" s="4" customFormat="1" ht="18" customHeight="1" x14ac:dyDescent="0.3">
      <c r="A7" s="15" t="s">
        <v>51</v>
      </c>
      <c r="B7" s="15">
        <v>42</v>
      </c>
      <c r="C7" s="15" t="s">
        <v>290</v>
      </c>
      <c r="D7" s="15" t="s">
        <v>291</v>
      </c>
    </row>
  </sheetData>
  <pageMargins left="0.7" right="0.7" top="0.75" bottom="0.75" header="0.3" footer="0.3"/>
  <pageSetup paperSize="9" orientation="portrait" verticalDpi="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sheetPr>
  <dimension ref="A1:E21"/>
  <sheetViews>
    <sheetView workbookViewId="0">
      <selection activeCell="G3" sqref="G3"/>
    </sheetView>
  </sheetViews>
  <sheetFormatPr baseColWidth="10" defaultColWidth="11.375" defaultRowHeight="16.5" x14ac:dyDescent="0.3"/>
  <cols>
    <col min="1" max="1" width="17.625" style="3" customWidth="1"/>
    <col min="2" max="2" width="14" style="3" customWidth="1"/>
    <col min="3" max="3" width="42.5" style="3" bestFit="1" customWidth="1"/>
    <col min="4" max="4" width="24.5" style="3" bestFit="1" customWidth="1"/>
    <col min="5" max="5" width="25.625" style="3" customWidth="1"/>
    <col min="6" max="6" width="23.875" style="3" customWidth="1"/>
    <col min="7" max="16384" width="11.375" style="3"/>
  </cols>
  <sheetData>
    <row r="1" spans="1:5" x14ac:dyDescent="0.3">
      <c r="A1" s="16" t="s">
        <v>20</v>
      </c>
      <c r="B1" s="15"/>
      <c r="C1" s="15"/>
      <c r="D1" s="15"/>
      <c r="E1" s="15"/>
    </row>
    <row r="2" spans="1:5" x14ac:dyDescent="0.3">
      <c r="A2" s="16" t="s">
        <v>15</v>
      </c>
      <c r="B2" s="15"/>
      <c r="C2" s="15"/>
      <c r="D2" s="15"/>
      <c r="E2" s="15"/>
    </row>
    <row r="3" spans="1:5" ht="18" customHeight="1" x14ac:dyDescent="0.3">
      <c r="A3" s="15" t="s">
        <v>47</v>
      </c>
      <c r="B3" s="15" t="s">
        <v>294</v>
      </c>
      <c r="C3" s="15" t="s">
        <v>280</v>
      </c>
      <c r="D3" s="15" t="s">
        <v>281</v>
      </c>
      <c r="E3" s="15" t="s">
        <v>282</v>
      </c>
    </row>
    <row r="4" spans="1:5" s="8" customFormat="1" ht="18" customHeight="1" x14ac:dyDescent="0.3">
      <c r="A4" s="15" t="s">
        <v>50</v>
      </c>
      <c r="B4" s="15">
        <v>449</v>
      </c>
      <c r="C4" s="15" t="s">
        <v>295</v>
      </c>
      <c r="D4" s="15" t="s">
        <v>296</v>
      </c>
      <c r="E4" s="15" t="s">
        <v>297</v>
      </c>
    </row>
    <row r="5" spans="1:5" s="4" customFormat="1" ht="18" customHeight="1" x14ac:dyDescent="0.3">
      <c r="A5" s="15" t="s">
        <v>50</v>
      </c>
      <c r="B5" s="15">
        <v>450</v>
      </c>
      <c r="C5" s="15" t="s">
        <v>298</v>
      </c>
      <c r="D5" s="15" t="s">
        <v>299</v>
      </c>
      <c r="E5" s="15" t="s">
        <v>297</v>
      </c>
    </row>
    <row r="6" spans="1:5" s="4" customFormat="1" ht="18" customHeight="1" x14ac:dyDescent="0.3">
      <c r="A6" s="15" t="s">
        <v>50</v>
      </c>
      <c r="B6" s="15">
        <v>102</v>
      </c>
      <c r="C6" s="15" t="s">
        <v>300</v>
      </c>
      <c r="D6" s="15" t="s">
        <v>301</v>
      </c>
      <c r="E6" s="15" t="s">
        <v>302</v>
      </c>
    </row>
    <row r="7" spans="1:5" s="4" customFormat="1" ht="18" customHeight="1" x14ac:dyDescent="0.3">
      <c r="A7" s="15" t="s">
        <v>50</v>
      </c>
      <c r="B7" s="15">
        <v>451</v>
      </c>
      <c r="C7" s="15" t="s">
        <v>303</v>
      </c>
      <c r="D7" s="15" t="s">
        <v>304</v>
      </c>
      <c r="E7" s="15" t="s">
        <v>297</v>
      </c>
    </row>
    <row r="8" spans="1:5" s="4" customFormat="1" ht="18" customHeight="1" x14ac:dyDescent="0.3">
      <c r="A8" s="15" t="s">
        <v>50</v>
      </c>
      <c r="B8" s="15">
        <v>452</v>
      </c>
      <c r="C8" s="15" t="s">
        <v>305</v>
      </c>
      <c r="D8" s="15" t="s">
        <v>306</v>
      </c>
      <c r="E8" s="15" t="s">
        <v>297</v>
      </c>
    </row>
    <row r="9" spans="1:5" s="4" customFormat="1" ht="18" customHeight="1" x14ac:dyDescent="0.3">
      <c r="A9" s="15" t="s">
        <v>51</v>
      </c>
      <c r="B9" s="15">
        <v>543</v>
      </c>
      <c r="C9" s="15" t="s">
        <v>307</v>
      </c>
      <c r="D9" s="15" t="s">
        <v>308</v>
      </c>
      <c r="E9" s="15" t="s">
        <v>297</v>
      </c>
    </row>
    <row r="10" spans="1:5" s="4" customFormat="1" ht="18" customHeight="1" x14ac:dyDescent="0.3">
      <c r="A10" s="15" t="s">
        <v>50</v>
      </c>
      <c r="B10" s="15">
        <v>453</v>
      </c>
      <c r="C10" s="15" t="s">
        <v>309</v>
      </c>
      <c r="D10" s="15" t="s">
        <v>310</v>
      </c>
      <c r="E10" s="15" t="s">
        <v>297</v>
      </c>
    </row>
    <row r="11" spans="1:5" s="4" customFormat="1" ht="18" customHeight="1" x14ac:dyDescent="0.3">
      <c r="A11" s="15" t="s">
        <v>51</v>
      </c>
      <c r="B11" s="15">
        <v>545</v>
      </c>
      <c r="C11" s="15" t="s">
        <v>311</v>
      </c>
      <c r="D11" s="15" t="s">
        <v>312</v>
      </c>
      <c r="E11" s="15" t="s">
        <v>297</v>
      </c>
    </row>
    <row r="12" spans="1:5" ht="18" customHeight="1" x14ac:dyDescent="0.3">
      <c r="A12" s="15" t="s">
        <v>51</v>
      </c>
      <c r="B12" s="15">
        <v>546</v>
      </c>
      <c r="C12" s="15" t="s">
        <v>313</v>
      </c>
      <c r="D12" s="15" t="s">
        <v>314</v>
      </c>
      <c r="E12" s="15" t="s">
        <v>297</v>
      </c>
    </row>
    <row r="13" spans="1:5" ht="18" customHeight="1" x14ac:dyDescent="0.3">
      <c r="A13" s="15" t="s">
        <v>50</v>
      </c>
      <c r="B13" s="15">
        <v>454</v>
      </c>
      <c r="C13" s="15" t="s">
        <v>315</v>
      </c>
      <c r="D13" s="15" t="s">
        <v>316</v>
      </c>
      <c r="E13" s="15" t="s">
        <v>297</v>
      </c>
    </row>
    <row r="20" spans="2:2" x14ac:dyDescent="0.3">
      <c r="B20" s="60"/>
    </row>
    <row r="21" spans="2:2" x14ac:dyDescent="0.3">
      <c r="B21" s="60"/>
    </row>
  </sheetData>
  <pageMargins left="0.7" right="0.7" top="0.75" bottom="0.75" header="0.3" footer="0.3"/>
  <pageSetup paperSize="9" orientation="portrait" verticalDpi="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A1:K23"/>
  <sheetViews>
    <sheetView workbookViewId="0">
      <selection activeCell="C22" sqref="C22"/>
    </sheetView>
  </sheetViews>
  <sheetFormatPr baseColWidth="10" defaultColWidth="11.375" defaultRowHeight="16.5" x14ac:dyDescent="0.3"/>
  <cols>
    <col min="1" max="1" width="11.875" style="8" customWidth="1"/>
    <col min="2" max="2" width="11.5" style="8" customWidth="1"/>
    <col min="3" max="3" width="19.875" style="64" customWidth="1"/>
    <col min="4" max="4" width="19.625" style="8" bestFit="1" customWidth="1"/>
    <col min="5" max="5" width="28.5" style="9" bestFit="1" customWidth="1"/>
    <col min="6" max="7" width="11.875" style="63" customWidth="1"/>
    <col min="8" max="8" width="11.875" style="62" customWidth="1"/>
    <col min="9" max="36" width="11" style="8" customWidth="1"/>
    <col min="37" max="251" width="10" style="8" customWidth="1"/>
    <col min="252" max="256" width="11.375" style="8"/>
    <col min="257" max="257" width="25.125" style="8" customWidth="1"/>
    <col min="258" max="258" width="17.5" style="8" customWidth="1"/>
    <col min="259" max="259" width="18.375" style="8" customWidth="1"/>
    <col min="260" max="260" width="24.625" style="8" customWidth="1"/>
    <col min="261" max="261" width="49.125" style="8" customWidth="1"/>
    <col min="262" max="264" width="11.375" style="8"/>
    <col min="265" max="507" width="10" style="8" customWidth="1"/>
    <col min="508" max="512" width="11.375" style="8"/>
    <col min="513" max="513" width="25.125" style="8" customWidth="1"/>
    <col min="514" max="514" width="17.5" style="8" customWidth="1"/>
    <col min="515" max="515" width="18.375" style="8" customWidth="1"/>
    <col min="516" max="516" width="24.625" style="8" customWidth="1"/>
    <col min="517" max="517" width="49.125" style="8" customWidth="1"/>
    <col min="518" max="520" width="11.375" style="8"/>
    <col min="521" max="763" width="10" style="8" customWidth="1"/>
    <col min="764" max="768" width="11.375" style="8"/>
    <col min="769" max="769" width="25.125" style="8" customWidth="1"/>
    <col min="770" max="770" width="17.5" style="8" customWidth="1"/>
    <col min="771" max="771" width="18.375" style="8" customWidth="1"/>
    <col min="772" max="772" width="24.625" style="8" customWidth="1"/>
    <col min="773" max="773" width="49.125" style="8" customWidth="1"/>
    <col min="774" max="776" width="11.375" style="8"/>
    <col min="777" max="1019" width="10" style="8" customWidth="1"/>
    <col min="1020" max="1024" width="11.375" style="8"/>
    <col min="1025" max="1025" width="25.125" style="8" customWidth="1"/>
    <col min="1026" max="1026" width="17.5" style="8" customWidth="1"/>
    <col min="1027" max="1027" width="18.375" style="8" customWidth="1"/>
    <col min="1028" max="1028" width="24.625" style="8" customWidth="1"/>
    <col min="1029" max="1029" width="49.125" style="8" customWidth="1"/>
    <col min="1030" max="1032" width="11.375" style="8"/>
    <col min="1033" max="1275" width="10" style="8" customWidth="1"/>
    <col min="1276" max="1280" width="11.375" style="8"/>
    <col min="1281" max="1281" width="25.125" style="8" customWidth="1"/>
    <col min="1282" max="1282" width="17.5" style="8" customWidth="1"/>
    <col min="1283" max="1283" width="18.375" style="8" customWidth="1"/>
    <col min="1284" max="1284" width="24.625" style="8" customWidth="1"/>
    <col min="1285" max="1285" width="49.125" style="8" customWidth="1"/>
    <col min="1286" max="1288" width="11.375" style="8"/>
    <col min="1289" max="1531" width="10" style="8" customWidth="1"/>
    <col min="1532" max="1536" width="11.375" style="8"/>
    <col min="1537" max="1537" width="25.125" style="8" customWidth="1"/>
    <col min="1538" max="1538" width="17.5" style="8" customWidth="1"/>
    <col min="1539" max="1539" width="18.375" style="8" customWidth="1"/>
    <col min="1540" max="1540" width="24.625" style="8" customWidth="1"/>
    <col min="1541" max="1541" width="49.125" style="8" customWidth="1"/>
    <col min="1542" max="1544" width="11.375" style="8"/>
    <col min="1545" max="1787" width="10" style="8" customWidth="1"/>
    <col min="1788" max="1792" width="11.375" style="8"/>
    <col min="1793" max="1793" width="25.125" style="8" customWidth="1"/>
    <col min="1794" max="1794" width="17.5" style="8" customWidth="1"/>
    <col min="1795" max="1795" width="18.375" style="8" customWidth="1"/>
    <col min="1796" max="1796" width="24.625" style="8" customWidth="1"/>
    <col min="1797" max="1797" width="49.125" style="8" customWidth="1"/>
    <col min="1798" max="1800" width="11.375" style="8"/>
    <col min="1801" max="2043" width="10" style="8" customWidth="1"/>
    <col min="2044" max="2048" width="11.375" style="8"/>
    <col min="2049" max="2049" width="25.125" style="8" customWidth="1"/>
    <col min="2050" max="2050" width="17.5" style="8" customWidth="1"/>
    <col min="2051" max="2051" width="18.375" style="8" customWidth="1"/>
    <col min="2052" max="2052" width="24.625" style="8" customWidth="1"/>
    <col min="2053" max="2053" width="49.125" style="8" customWidth="1"/>
    <col min="2054" max="2056" width="11.375" style="8"/>
    <col min="2057" max="2299" width="10" style="8" customWidth="1"/>
    <col min="2300" max="2304" width="11.375" style="8"/>
    <col min="2305" max="2305" width="25.125" style="8" customWidth="1"/>
    <col min="2306" max="2306" width="17.5" style="8" customWidth="1"/>
    <col min="2307" max="2307" width="18.375" style="8" customWidth="1"/>
    <col min="2308" max="2308" width="24.625" style="8" customWidth="1"/>
    <col min="2309" max="2309" width="49.125" style="8" customWidth="1"/>
    <col min="2310" max="2312" width="11.375" style="8"/>
    <col min="2313" max="2555" width="10" style="8" customWidth="1"/>
    <col min="2556" max="2560" width="11.375" style="8"/>
    <col min="2561" max="2561" width="25.125" style="8" customWidth="1"/>
    <col min="2562" max="2562" width="17.5" style="8" customWidth="1"/>
    <col min="2563" max="2563" width="18.375" style="8" customWidth="1"/>
    <col min="2564" max="2564" width="24.625" style="8" customWidth="1"/>
    <col min="2565" max="2565" width="49.125" style="8" customWidth="1"/>
    <col min="2566" max="2568" width="11.375" style="8"/>
    <col min="2569" max="2811" width="10" style="8" customWidth="1"/>
    <col min="2812" max="2816" width="11.375" style="8"/>
    <col min="2817" max="2817" width="25.125" style="8" customWidth="1"/>
    <col min="2818" max="2818" width="17.5" style="8" customWidth="1"/>
    <col min="2819" max="2819" width="18.375" style="8" customWidth="1"/>
    <col min="2820" max="2820" width="24.625" style="8" customWidth="1"/>
    <col min="2821" max="2821" width="49.125" style="8" customWidth="1"/>
    <col min="2822" max="2824" width="11.375" style="8"/>
    <col min="2825" max="3067" width="10" style="8" customWidth="1"/>
    <col min="3068" max="3072" width="11.375" style="8"/>
    <col min="3073" max="3073" width="25.125" style="8" customWidth="1"/>
    <col min="3074" max="3074" width="17.5" style="8" customWidth="1"/>
    <col min="3075" max="3075" width="18.375" style="8" customWidth="1"/>
    <col min="3076" max="3076" width="24.625" style="8" customWidth="1"/>
    <col min="3077" max="3077" width="49.125" style="8" customWidth="1"/>
    <col min="3078" max="3080" width="11.375" style="8"/>
    <col min="3081" max="3323" width="10" style="8" customWidth="1"/>
    <col min="3324" max="3328" width="11.375" style="8"/>
    <col min="3329" max="3329" width="25.125" style="8" customWidth="1"/>
    <col min="3330" max="3330" width="17.5" style="8" customWidth="1"/>
    <col min="3331" max="3331" width="18.375" style="8" customWidth="1"/>
    <col min="3332" max="3332" width="24.625" style="8" customWidth="1"/>
    <col min="3333" max="3333" width="49.125" style="8" customWidth="1"/>
    <col min="3334" max="3336" width="11.375" style="8"/>
    <col min="3337" max="3579" width="10" style="8" customWidth="1"/>
    <col min="3580" max="3584" width="11.375" style="8"/>
    <col min="3585" max="3585" width="25.125" style="8" customWidth="1"/>
    <col min="3586" max="3586" width="17.5" style="8" customWidth="1"/>
    <col min="3587" max="3587" width="18.375" style="8" customWidth="1"/>
    <col min="3588" max="3588" width="24.625" style="8" customWidth="1"/>
    <col min="3589" max="3589" width="49.125" style="8" customWidth="1"/>
    <col min="3590" max="3592" width="11.375" style="8"/>
    <col min="3593" max="3835" width="10" style="8" customWidth="1"/>
    <col min="3836" max="3840" width="11.375" style="8"/>
    <col min="3841" max="3841" width="25.125" style="8" customWidth="1"/>
    <col min="3842" max="3842" width="17.5" style="8" customWidth="1"/>
    <col min="3843" max="3843" width="18.375" style="8" customWidth="1"/>
    <col min="3844" max="3844" width="24.625" style="8" customWidth="1"/>
    <col min="3845" max="3845" width="49.125" style="8" customWidth="1"/>
    <col min="3846" max="3848" width="11.375" style="8"/>
    <col min="3849" max="4091" width="10" style="8" customWidth="1"/>
    <col min="4092" max="4096" width="11.375" style="8"/>
    <col min="4097" max="4097" width="25.125" style="8" customWidth="1"/>
    <col min="4098" max="4098" width="17.5" style="8" customWidth="1"/>
    <col min="4099" max="4099" width="18.375" style="8" customWidth="1"/>
    <col min="4100" max="4100" width="24.625" style="8" customWidth="1"/>
    <col min="4101" max="4101" width="49.125" style="8" customWidth="1"/>
    <col min="4102" max="4104" width="11.375" style="8"/>
    <col min="4105" max="4347" width="10" style="8" customWidth="1"/>
    <col min="4348" max="4352" width="11.375" style="8"/>
    <col min="4353" max="4353" width="25.125" style="8" customWidth="1"/>
    <col min="4354" max="4354" width="17.5" style="8" customWidth="1"/>
    <col min="4355" max="4355" width="18.375" style="8" customWidth="1"/>
    <col min="4356" max="4356" width="24.625" style="8" customWidth="1"/>
    <col min="4357" max="4357" width="49.125" style="8" customWidth="1"/>
    <col min="4358" max="4360" width="11.375" style="8"/>
    <col min="4361" max="4603" width="10" style="8" customWidth="1"/>
    <col min="4604" max="4608" width="11.375" style="8"/>
    <col min="4609" max="4609" width="25.125" style="8" customWidth="1"/>
    <col min="4610" max="4610" width="17.5" style="8" customWidth="1"/>
    <col min="4611" max="4611" width="18.375" style="8" customWidth="1"/>
    <col min="4612" max="4612" width="24.625" style="8" customWidth="1"/>
    <col min="4613" max="4613" width="49.125" style="8" customWidth="1"/>
    <col min="4614" max="4616" width="11.375" style="8"/>
    <col min="4617" max="4859" width="10" style="8" customWidth="1"/>
    <col min="4860" max="4864" width="11.375" style="8"/>
    <col min="4865" max="4865" width="25.125" style="8" customWidth="1"/>
    <col min="4866" max="4866" width="17.5" style="8" customWidth="1"/>
    <col min="4867" max="4867" width="18.375" style="8" customWidth="1"/>
    <col min="4868" max="4868" width="24.625" style="8" customWidth="1"/>
    <col min="4869" max="4869" width="49.125" style="8" customWidth="1"/>
    <col min="4870" max="4872" width="11.375" style="8"/>
    <col min="4873" max="5115" width="10" style="8" customWidth="1"/>
    <col min="5116" max="5120" width="11.375" style="8"/>
    <col min="5121" max="5121" width="25.125" style="8" customWidth="1"/>
    <col min="5122" max="5122" width="17.5" style="8" customWidth="1"/>
    <col min="5123" max="5123" width="18.375" style="8" customWidth="1"/>
    <col min="5124" max="5124" width="24.625" style="8" customWidth="1"/>
    <col min="5125" max="5125" width="49.125" style="8" customWidth="1"/>
    <col min="5126" max="5128" width="11.375" style="8"/>
    <col min="5129" max="5371" width="10" style="8" customWidth="1"/>
    <col min="5372" max="5376" width="11.375" style="8"/>
    <col min="5377" max="5377" width="25.125" style="8" customWidth="1"/>
    <col min="5378" max="5378" width="17.5" style="8" customWidth="1"/>
    <col min="5379" max="5379" width="18.375" style="8" customWidth="1"/>
    <col min="5380" max="5380" width="24.625" style="8" customWidth="1"/>
    <col min="5381" max="5381" width="49.125" style="8" customWidth="1"/>
    <col min="5382" max="5384" width="11.375" style="8"/>
    <col min="5385" max="5627" width="10" style="8" customWidth="1"/>
    <col min="5628" max="5632" width="11.375" style="8"/>
    <col min="5633" max="5633" width="25.125" style="8" customWidth="1"/>
    <col min="5634" max="5634" width="17.5" style="8" customWidth="1"/>
    <col min="5635" max="5635" width="18.375" style="8" customWidth="1"/>
    <col min="5636" max="5636" width="24.625" style="8" customWidth="1"/>
    <col min="5637" max="5637" width="49.125" style="8" customWidth="1"/>
    <col min="5638" max="5640" width="11.375" style="8"/>
    <col min="5641" max="5883" width="10" style="8" customWidth="1"/>
    <col min="5884" max="5888" width="11.375" style="8"/>
    <col min="5889" max="5889" width="25.125" style="8" customWidth="1"/>
    <col min="5890" max="5890" width="17.5" style="8" customWidth="1"/>
    <col min="5891" max="5891" width="18.375" style="8" customWidth="1"/>
    <col min="5892" max="5892" width="24.625" style="8" customWidth="1"/>
    <col min="5893" max="5893" width="49.125" style="8" customWidth="1"/>
    <col min="5894" max="5896" width="11.375" style="8"/>
    <col min="5897" max="6139" width="10" style="8" customWidth="1"/>
    <col min="6140" max="6144" width="11.375" style="8"/>
    <col min="6145" max="6145" width="25.125" style="8" customWidth="1"/>
    <col min="6146" max="6146" width="17.5" style="8" customWidth="1"/>
    <col min="6147" max="6147" width="18.375" style="8" customWidth="1"/>
    <col min="6148" max="6148" width="24.625" style="8" customWidth="1"/>
    <col min="6149" max="6149" width="49.125" style="8" customWidth="1"/>
    <col min="6150" max="6152" width="11.375" style="8"/>
    <col min="6153" max="6395" width="10" style="8" customWidth="1"/>
    <col min="6396" max="6400" width="11.375" style="8"/>
    <col min="6401" max="6401" width="25.125" style="8" customWidth="1"/>
    <col min="6402" max="6402" width="17.5" style="8" customWidth="1"/>
    <col min="6403" max="6403" width="18.375" style="8" customWidth="1"/>
    <col min="6404" max="6404" width="24.625" style="8" customWidth="1"/>
    <col min="6405" max="6405" width="49.125" style="8" customWidth="1"/>
    <col min="6406" max="6408" width="11.375" style="8"/>
    <col min="6409" max="6651" width="10" style="8" customWidth="1"/>
    <col min="6652" max="6656" width="11.375" style="8"/>
    <col min="6657" max="6657" width="25.125" style="8" customWidth="1"/>
    <col min="6658" max="6658" width="17.5" style="8" customWidth="1"/>
    <col min="6659" max="6659" width="18.375" style="8" customWidth="1"/>
    <col min="6660" max="6660" width="24.625" style="8" customWidth="1"/>
    <col min="6661" max="6661" width="49.125" style="8" customWidth="1"/>
    <col min="6662" max="6664" width="11.375" style="8"/>
    <col min="6665" max="6907" width="10" style="8" customWidth="1"/>
    <col min="6908" max="6912" width="11.375" style="8"/>
    <col min="6913" max="6913" width="25.125" style="8" customWidth="1"/>
    <col min="6914" max="6914" width="17.5" style="8" customWidth="1"/>
    <col min="6915" max="6915" width="18.375" style="8" customWidth="1"/>
    <col min="6916" max="6916" width="24.625" style="8" customWidth="1"/>
    <col min="6917" max="6917" width="49.125" style="8" customWidth="1"/>
    <col min="6918" max="6920" width="11.375" style="8"/>
    <col min="6921" max="7163" width="10" style="8" customWidth="1"/>
    <col min="7164" max="7168" width="11.375" style="8"/>
    <col min="7169" max="7169" width="25.125" style="8" customWidth="1"/>
    <col min="7170" max="7170" width="17.5" style="8" customWidth="1"/>
    <col min="7171" max="7171" width="18.375" style="8" customWidth="1"/>
    <col min="7172" max="7172" width="24.625" style="8" customWidth="1"/>
    <col min="7173" max="7173" width="49.125" style="8" customWidth="1"/>
    <col min="7174" max="7176" width="11.375" style="8"/>
    <col min="7177" max="7419" width="10" style="8" customWidth="1"/>
    <col min="7420" max="7424" width="11.375" style="8"/>
    <col min="7425" max="7425" width="25.125" style="8" customWidth="1"/>
    <col min="7426" max="7426" width="17.5" style="8" customWidth="1"/>
    <col min="7427" max="7427" width="18.375" style="8" customWidth="1"/>
    <col min="7428" max="7428" width="24.625" style="8" customWidth="1"/>
    <col min="7429" max="7429" width="49.125" style="8" customWidth="1"/>
    <col min="7430" max="7432" width="11.375" style="8"/>
    <col min="7433" max="7675" width="10" style="8" customWidth="1"/>
    <col min="7676" max="7680" width="11.375" style="8"/>
    <col min="7681" max="7681" width="25.125" style="8" customWidth="1"/>
    <col min="7682" max="7682" width="17.5" style="8" customWidth="1"/>
    <col min="7683" max="7683" width="18.375" style="8" customWidth="1"/>
    <col min="7684" max="7684" width="24.625" style="8" customWidth="1"/>
    <col min="7685" max="7685" width="49.125" style="8" customWidth="1"/>
    <col min="7686" max="7688" width="11.375" style="8"/>
    <col min="7689" max="7931" width="10" style="8" customWidth="1"/>
    <col min="7932" max="7936" width="11.375" style="8"/>
    <col min="7937" max="7937" width="25.125" style="8" customWidth="1"/>
    <col min="7938" max="7938" width="17.5" style="8" customWidth="1"/>
    <col min="7939" max="7939" width="18.375" style="8" customWidth="1"/>
    <col min="7940" max="7940" width="24.625" style="8" customWidth="1"/>
    <col min="7941" max="7941" width="49.125" style="8" customWidth="1"/>
    <col min="7942" max="7944" width="11.375" style="8"/>
    <col min="7945" max="8187" width="10" style="8" customWidth="1"/>
    <col min="8188" max="8192" width="11.375" style="8"/>
    <col min="8193" max="8193" width="25.125" style="8" customWidth="1"/>
    <col min="8194" max="8194" width="17.5" style="8" customWidth="1"/>
    <col min="8195" max="8195" width="18.375" style="8" customWidth="1"/>
    <col min="8196" max="8196" width="24.625" style="8" customWidth="1"/>
    <col min="8197" max="8197" width="49.125" style="8" customWidth="1"/>
    <col min="8198" max="8200" width="11.375" style="8"/>
    <col min="8201" max="8443" width="10" style="8" customWidth="1"/>
    <col min="8444" max="8448" width="11.375" style="8"/>
    <col min="8449" max="8449" width="25.125" style="8" customWidth="1"/>
    <col min="8450" max="8450" width="17.5" style="8" customWidth="1"/>
    <col min="8451" max="8451" width="18.375" style="8" customWidth="1"/>
    <col min="8452" max="8452" width="24.625" style="8" customWidth="1"/>
    <col min="8453" max="8453" width="49.125" style="8" customWidth="1"/>
    <col min="8454" max="8456" width="11.375" style="8"/>
    <col min="8457" max="8699" width="10" style="8" customWidth="1"/>
    <col min="8700" max="8704" width="11.375" style="8"/>
    <col min="8705" max="8705" width="25.125" style="8" customWidth="1"/>
    <col min="8706" max="8706" width="17.5" style="8" customWidth="1"/>
    <col min="8707" max="8707" width="18.375" style="8" customWidth="1"/>
    <col min="8708" max="8708" width="24.625" style="8" customWidth="1"/>
    <col min="8709" max="8709" width="49.125" style="8" customWidth="1"/>
    <col min="8710" max="8712" width="11.375" style="8"/>
    <col min="8713" max="8955" width="10" style="8" customWidth="1"/>
    <col min="8956" max="8960" width="11.375" style="8"/>
    <col min="8961" max="8961" width="25.125" style="8" customWidth="1"/>
    <col min="8962" max="8962" width="17.5" style="8" customWidth="1"/>
    <col min="8963" max="8963" width="18.375" style="8" customWidth="1"/>
    <col min="8964" max="8964" width="24.625" style="8" customWidth="1"/>
    <col min="8965" max="8965" width="49.125" style="8" customWidth="1"/>
    <col min="8966" max="8968" width="11.375" style="8"/>
    <col min="8969" max="9211" width="10" style="8" customWidth="1"/>
    <col min="9212" max="9216" width="11.375" style="8"/>
    <col min="9217" max="9217" width="25.125" style="8" customWidth="1"/>
    <col min="9218" max="9218" width="17.5" style="8" customWidth="1"/>
    <col min="9219" max="9219" width="18.375" style="8" customWidth="1"/>
    <col min="9220" max="9220" width="24.625" style="8" customWidth="1"/>
    <col min="9221" max="9221" width="49.125" style="8" customWidth="1"/>
    <col min="9222" max="9224" width="11.375" style="8"/>
    <col min="9225" max="9467" width="10" style="8" customWidth="1"/>
    <col min="9468" max="9472" width="11.375" style="8"/>
    <col min="9473" max="9473" width="25.125" style="8" customWidth="1"/>
    <col min="9474" max="9474" width="17.5" style="8" customWidth="1"/>
    <col min="9475" max="9475" width="18.375" style="8" customWidth="1"/>
    <col min="9476" max="9476" width="24.625" style="8" customWidth="1"/>
    <col min="9477" max="9477" width="49.125" style="8" customWidth="1"/>
    <col min="9478" max="9480" width="11.375" style="8"/>
    <col min="9481" max="9723" width="10" style="8" customWidth="1"/>
    <col min="9724" max="9728" width="11.375" style="8"/>
    <col min="9729" max="9729" width="25.125" style="8" customWidth="1"/>
    <col min="9730" max="9730" width="17.5" style="8" customWidth="1"/>
    <col min="9731" max="9731" width="18.375" style="8" customWidth="1"/>
    <col min="9732" max="9732" width="24.625" style="8" customWidth="1"/>
    <col min="9733" max="9733" width="49.125" style="8" customWidth="1"/>
    <col min="9734" max="9736" width="11.375" style="8"/>
    <col min="9737" max="9979" width="10" style="8" customWidth="1"/>
    <col min="9980" max="9984" width="11.375" style="8"/>
    <col min="9985" max="9985" width="25.125" style="8" customWidth="1"/>
    <col min="9986" max="9986" width="17.5" style="8" customWidth="1"/>
    <col min="9987" max="9987" width="18.375" style="8" customWidth="1"/>
    <col min="9988" max="9988" width="24.625" style="8" customWidth="1"/>
    <col min="9989" max="9989" width="49.125" style="8" customWidth="1"/>
    <col min="9990" max="9992" width="11.375" style="8"/>
    <col min="9993" max="10235" width="10" style="8" customWidth="1"/>
    <col min="10236" max="10240" width="11.375" style="8"/>
    <col min="10241" max="10241" width="25.125" style="8" customWidth="1"/>
    <col min="10242" max="10242" width="17.5" style="8" customWidth="1"/>
    <col min="10243" max="10243" width="18.375" style="8" customWidth="1"/>
    <col min="10244" max="10244" width="24.625" style="8" customWidth="1"/>
    <col min="10245" max="10245" width="49.125" style="8" customWidth="1"/>
    <col min="10246" max="10248" width="11.375" style="8"/>
    <col min="10249" max="10491" width="10" style="8" customWidth="1"/>
    <col min="10492" max="10496" width="11.375" style="8"/>
    <col min="10497" max="10497" width="25.125" style="8" customWidth="1"/>
    <col min="10498" max="10498" width="17.5" style="8" customWidth="1"/>
    <col min="10499" max="10499" width="18.375" style="8" customWidth="1"/>
    <col min="10500" max="10500" width="24.625" style="8" customWidth="1"/>
    <col min="10501" max="10501" width="49.125" style="8" customWidth="1"/>
    <col min="10502" max="10504" width="11.375" style="8"/>
    <col min="10505" max="10747" width="10" style="8" customWidth="1"/>
    <col min="10748" max="10752" width="11.375" style="8"/>
    <col min="10753" max="10753" width="25.125" style="8" customWidth="1"/>
    <col min="10754" max="10754" width="17.5" style="8" customWidth="1"/>
    <col min="10755" max="10755" width="18.375" style="8" customWidth="1"/>
    <col min="10756" max="10756" width="24.625" style="8" customWidth="1"/>
    <col min="10757" max="10757" width="49.125" style="8" customWidth="1"/>
    <col min="10758" max="10760" width="11.375" style="8"/>
    <col min="10761" max="11003" width="10" style="8" customWidth="1"/>
    <col min="11004" max="11008" width="11.375" style="8"/>
    <col min="11009" max="11009" width="25.125" style="8" customWidth="1"/>
    <col min="11010" max="11010" width="17.5" style="8" customWidth="1"/>
    <col min="11011" max="11011" width="18.375" style="8" customWidth="1"/>
    <col min="11012" max="11012" width="24.625" style="8" customWidth="1"/>
    <col min="11013" max="11013" width="49.125" style="8" customWidth="1"/>
    <col min="11014" max="11016" width="11.375" style="8"/>
    <col min="11017" max="11259" width="10" style="8" customWidth="1"/>
    <col min="11260" max="11264" width="11.375" style="8"/>
    <col min="11265" max="11265" width="25.125" style="8" customWidth="1"/>
    <col min="11266" max="11266" width="17.5" style="8" customWidth="1"/>
    <col min="11267" max="11267" width="18.375" style="8" customWidth="1"/>
    <col min="11268" max="11268" width="24.625" style="8" customWidth="1"/>
    <col min="11269" max="11269" width="49.125" style="8" customWidth="1"/>
    <col min="11270" max="11272" width="11.375" style="8"/>
    <col min="11273" max="11515" width="10" style="8" customWidth="1"/>
    <col min="11516" max="11520" width="11.375" style="8"/>
    <col min="11521" max="11521" width="25.125" style="8" customWidth="1"/>
    <col min="11522" max="11522" width="17.5" style="8" customWidth="1"/>
    <col min="11523" max="11523" width="18.375" style="8" customWidth="1"/>
    <col min="11524" max="11524" width="24.625" style="8" customWidth="1"/>
    <col min="11525" max="11525" width="49.125" style="8" customWidth="1"/>
    <col min="11526" max="11528" width="11.375" style="8"/>
    <col min="11529" max="11771" width="10" style="8" customWidth="1"/>
    <col min="11772" max="11776" width="11.375" style="8"/>
    <col min="11777" max="11777" width="25.125" style="8" customWidth="1"/>
    <col min="11778" max="11778" width="17.5" style="8" customWidth="1"/>
    <col min="11779" max="11779" width="18.375" style="8" customWidth="1"/>
    <col min="11780" max="11780" width="24.625" style="8" customWidth="1"/>
    <col min="11781" max="11781" width="49.125" style="8" customWidth="1"/>
    <col min="11782" max="11784" width="11.375" style="8"/>
    <col min="11785" max="12027" width="10" style="8" customWidth="1"/>
    <col min="12028" max="12032" width="11.375" style="8"/>
    <col min="12033" max="12033" width="25.125" style="8" customWidth="1"/>
    <col min="12034" max="12034" width="17.5" style="8" customWidth="1"/>
    <col min="12035" max="12035" width="18.375" style="8" customWidth="1"/>
    <col min="12036" max="12036" width="24.625" style="8" customWidth="1"/>
    <col min="12037" max="12037" width="49.125" style="8" customWidth="1"/>
    <col min="12038" max="12040" width="11.375" style="8"/>
    <col min="12041" max="12283" width="10" style="8" customWidth="1"/>
    <col min="12284" max="12288" width="11.375" style="8"/>
    <col min="12289" max="12289" width="25.125" style="8" customWidth="1"/>
    <col min="12290" max="12290" width="17.5" style="8" customWidth="1"/>
    <col min="12291" max="12291" width="18.375" style="8" customWidth="1"/>
    <col min="12292" max="12292" width="24.625" style="8" customWidth="1"/>
    <col min="12293" max="12293" width="49.125" style="8" customWidth="1"/>
    <col min="12294" max="12296" width="11.375" style="8"/>
    <col min="12297" max="12539" width="10" style="8" customWidth="1"/>
    <col min="12540" max="12544" width="11.375" style="8"/>
    <col min="12545" max="12545" width="25.125" style="8" customWidth="1"/>
    <col min="12546" max="12546" width="17.5" style="8" customWidth="1"/>
    <col min="12547" max="12547" width="18.375" style="8" customWidth="1"/>
    <col min="12548" max="12548" width="24.625" style="8" customWidth="1"/>
    <col min="12549" max="12549" width="49.125" style="8" customWidth="1"/>
    <col min="12550" max="12552" width="11.375" style="8"/>
    <col min="12553" max="12795" width="10" style="8" customWidth="1"/>
    <col min="12796" max="12800" width="11.375" style="8"/>
    <col min="12801" max="12801" width="25.125" style="8" customWidth="1"/>
    <col min="12802" max="12802" width="17.5" style="8" customWidth="1"/>
    <col min="12803" max="12803" width="18.375" style="8" customWidth="1"/>
    <col min="12804" max="12804" width="24.625" style="8" customWidth="1"/>
    <col min="12805" max="12805" width="49.125" style="8" customWidth="1"/>
    <col min="12806" max="12808" width="11.375" style="8"/>
    <col min="12809" max="13051" width="10" style="8" customWidth="1"/>
    <col min="13052" max="13056" width="11.375" style="8"/>
    <col min="13057" max="13057" width="25.125" style="8" customWidth="1"/>
    <col min="13058" max="13058" width="17.5" style="8" customWidth="1"/>
    <col min="13059" max="13059" width="18.375" style="8" customWidth="1"/>
    <col min="13060" max="13060" width="24.625" style="8" customWidth="1"/>
    <col min="13061" max="13061" width="49.125" style="8" customWidth="1"/>
    <col min="13062" max="13064" width="11.375" style="8"/>
    <col min="13065" max="13307" width="10" style="8" customWidth="1"/>
    <col min="13308" max="13312" width="11.375" style="8"/>
    <col min="13313" max="13313" width="25.125" style="8" customWidth="1"/>
    <col min="13314" max="13314" width="17.5" style="8" customWidth="1"/>
    <col min="13315" max="13315" width="18.375" style="8" customWidth="1"/>
    <col min="13316" max="13316" width="24.625" style="8" customWidth="1"/>
    <col min="13317" max="13317" width="49.125" style="8" customWidth="1"/>
    <col min="13318" max="13320" width="11.375" style="8"/>
    <col min="13321" max="13563" width="10" style="8" customWidth="1"/>
    <col min="13564" max="13568" width="11.375" style="8"/>
    <col min="13569" max="13569" width="25.125" style="8" customWidth="1"/>
    <col min="13570" max="13570" width="17.5" style="8" customWidth="1"/>
    <col min="13571" max="13571" width="18.375" style="8" customWidth="1"/>
    <col min="13572" max="13572" width="24.625" style="8" customWidth="1"/>
    <col min="13573" max="13573" width="49.125" style="8" customWidth="1"/>
    <col min="13574" max="13576" width="11.375" style="8"/>
    <col min="13577" max="13819" width="10" style="8" customWidth="1"/>
    <col min="13820" max="13824" width="11.375" style="8"/>
    <col min="13825" max="13825" width="25.125" style="8" customWidth="1"/>
    <col min="13826" max="13826" width="17.5" style="8" customWidth="1"/>
    <col min="13827" max="13827" width="18.375" style="8" customWidth="1"/>
    <col min="13828" max="13828" width="24.625" style="8" customWidth="1"/>
    <col min="13829" max="13829" width="49.125" style="8" customWidth="1"/>
    <col min="13830" max="13832" width="11.375" style="8"/>
    <col min="13833" max="14075" width="10" style="8" customWidth="1"/>
    <col min="14076" max="14080" width="11.375" style="8"/>
    <col min="14081" max="14081" width="25.125" style="8" customWidth="1"/>
    <col min="14082" max="14082" width="17.5" style="8" customWidth="1"/>
    <col min="14083" max="14083" width="18.375" style="8" customWidth="1"/>
    <col min="14084" max="14084" width="24.625" style="8" customWidth="1"/>
    <col min="14085" max="14085" width="49.125" style="8" customWidth="1"/>
    <col min="14086" max="14088" width="11.375" style="8"/>
    <col min="14089" max="14331" width="10" style="8" customWidth="1"/>
    <col min="14332" max="14336" width="11.375" style="8"/>
    <col min="14337" max="14337" width="25.125" style="8" customWidth="1"/>
    <col min="14338" max="14338" width="17.5" style="8" customWidth="1"/>
    <col min="14339" max="14339" width="18.375" style="8" customWidth="1"/>
    <col min="14340" max="14340" width="24.625" style="8" customWidth="1"/>
    <col min="14341" max="14341" width="49.125" style="8" customWidth="1"/>
    <col min="14342" max="14344" width="11.375" style="8"/>
    <col min="14345" max="14587" width="10" style="8" customWidth="1"/>
    <col min="14588" max="14592" width="11.375" style="8"/>
    <col min="14593" max="14593" width="25.125" style="8" customWidth="1"/>
    <col min="14594" max="14594" width="17.5" style="8" customWidth="1"/>
    <col min="14595" max="14595" width="18.375" style="8" customWidth="1"/>
    <col min="14596" max="14596" width="24.625" style="8" customWidth="1"/>
    <col min="14597" max="14597" width="49.125" style="8" customWidth="1"/>
    <col min="14598" max="14600" width="11.375" style="8"/>
    <col min="14601" max="14843" width="10" style="8" customWidth="1"/>
    <col min="14844" max="14848" width="11.375" style="8"/>
    <col min="14849" max="14849" width="25.125" style="8" customWidth="1"/>
    <col min="14850" max="14850" width="17.5" style="8" customWidth="1"/>
    <col min="14851" max="14851" width="18.375" style="8" customWidth="1"/>
    <col min="14852" max="14852" width="24.625" style="8" customWidth="1"/>
    <col min="14853" max="14853" width="49.125" style="8" customWidth="1"/>
    <col min="14854" max="14856" width="11.375" style="8"/>
    <col min="14857" max="15099" width="10" style="8" customWidth="1"/>
    <col min="15100" max="15104" width="11.375" style="8"/>
    <col min="15105" max="15105" width="25.125" style="8" customWidth="1"/>
    <col min="15106" max="15106" width="17.5" style="8" customWidth="1"/>
    <col min="15107" max="15107" width="18.375" style="8" customWidth="1"/>
    <col min="15108" max="15108" width="24.625" style="8" customWidth="1"/>
    <col min="15109" max="15109" width="49.125" style="8" customWidth="1"/>
    <col min="15110" max="15112" width="11.375" style="8"/>
    <col min="15113" max="15355" width="10" style="8" customWidth="1"/>
    <col min="15356" max="15360" width="11.375" style="8"/>
    <col min="15361" max="15361" width="25.125" style="8" customWidth="1"/>
    <col min="15362" max="15362" width="17.5" style="8" customWidth="1"/>
    <col min="15363" max="15363" width="18.375" style="8" customWidth="1"/>
    <col min="15364" max="15364" width="24.625" style="8" customWidth="1"/>
    <col min="15365" max="15365" width="49.125" style="8" customWidth="1"/>
    <col min="15366" max="15368" width="11.375" style="8"/>
    <col min="15369" max="15611" width="10" style="8" customWidth="1"/>
    <col min="15612" max="15616" width="11.375" style="8"/>
    <col min="15617" max="15617" width="25.125" style="8" customWidth="1"/>
    <col min="15618" max="15618" width="17.5" style="8" customWidth="1"/>
    <col min="15619" max="15619" width="18.375" style="8" customWidth="1"/>
    <col min="15620" max="15620" width="24.625" style="8" customWidth="1"/>
    <col min="15621" max="15621" width="49.125" style="8" customWidth="1"/>
    <col min="15622" max="15624" width="11.375" style="8"/>
    <col min="15625" max="15867" width="10" style="8" customWidth="1"/>
    <col min="15868" max="15872" width="11.375" style="8"/>
    <col min="15873" max="15873" width="25.125" style="8" customWidth="1"/>
    <col min="15874" max="15874" width="17.5" style="8" customWidth="1"/>
    <col min="15875" max="15875" width="18.375" style="8" customWidth="1"/>
    <col min="15876" max="15876" width="24.625" style="8" customWidth="1"/>
    <col min="15877" max="15877" width="49.125" style="8" customWidth="1"/>
    <col min="15878" max="15880" width="11.375" style="8"/>
    <col min="15881" max="16123" width="10" style="8" customWidth="1"/>
    <col min="16124" max="16128" width="11.375" style="8"/>
    <col min="16129" max="16129" width="25.125" style="8" customWidth="1"/>
    <col min="16130" max="16130" width="17.5" style="8" customWidth="1"/>
    <col min="16131" max="16131" width="18.375" style="8" customWidth="1"/>
    <col min="16132" max="16132" width="24.625" style="8" customWidth="1"/>
    <col min="16133" max="16133" width="49.125" style="8" customWidth="1"/>
    <col min="16134" max="16136" width="11.375" style="8"/>
    <col min="16137" max="16379" width="10" style="8" customWidth="1"/>
    <col min="16380" max="16384" width="11.375" style="8"/>
  </cols>
  <sheetData>
    <row r="1" spans="1:11" x14ac:dyDescent="0.3">
      <c r="A1" s="16" t="s">
        <v>777</v>
      </c>
      <c r="B1" s="15"/>
      <c r="C1" s="15"/>
      <c r="D1" s="15"/>
      <c r="E1" s="15"/>
      <c r="F1" s="15"/>
      <c r="G1" s="15"/>
      <c r="H1" s="15"/>
    </row>
    <row r="2" spans="1:11" ht="15" customHeight="1" x14ac:dyDescent="0.3">
      <c r="A2" s="16" t="s">
        <v>15</v>
      </c>
      <c r="B2" s="15"/>
      <c r="C2" s="15"/>
      <c r="D2" s="15"/>
      <c r="E2" s="15"/>
      <c r="F2" s="15"/>
      <c r="G2" s="15"/>
      <c r="H2" s="15"/>
    </row>
    <row r="3" spans="1:11" ht="49.5" x14ac:dyDescent="0.3">
      <c r="A3" s="15" t="s">
        <v>47</v>
      </c>
      <c r="B3" s="15" t="s">
        <v>317</v>
      </c>
      <c r="C3" s="15" t="s">
        <v>318</v>
      </c>
      <c r="D3" s="15" t="s">
        <v>319</v>
      </c>
      <c r="E3" s="15" t="s">
        <v>320</v>
      </c>
      <c r="F3" s="15" t="s">
        <v>321</v>
      </c>
      <c r="G3" s="15" t="s">
        <v>322</v>
      </c>
      <c r="H3" s="15" t="s">
        <v>323</v>
      </c>
      <c r="K3" s="61"/>
    </row>
    <row r="4" spans="1:11" ht="39" customHeight="1" x14ac:dyDescent="0.3">
      <c r="A4" s="15" t="s">
        <v>49</v>
      </c>
      <c r="B4" s="66">
        <v>261</v>
      </c>
      <c r="C4" s="15" t="s">
        <v>324</v>
      </c>
      <c r="D4" s="15" t="s">
        <v>325</v>
      </c>
      <c r="E4" s="15" t="s">
        <v>326</v>
      </c>
      <c r="F4" s="15">
        <v>1200.71</v>
      </c>
      <c r="G4" s="56">
        <v>44880</v>
      </c>
      <c r="H4" s="56">
        <v>50359</v>
      </c>
      <c r="K4" s="61"/>
    </row>
    <row r="5" spans="1:11" ht="47.1" customHeight="1" x14ac:dyDescent="0.3">
      <c r="A5" s="15" t="s">
        <v>49</v>
      </c>
      <c r="B5" s="66" t="s">
        <v>327</v>
      </c>
      <c r="C5" s="15" t="s">
        <v>328</v>
      </c>
      <c r="D5" s="15" t="s">
        <v>329</v>
      </c>
      <c r="E5" s="15" t="s">
        <v>330</v>
      </c>
      <c r="F5" s="15">
        <v>2102.38</v>
      </c>
      <c r="G5" s="56">
        <v>44862</v>
      </c>
      <c r="H5" s="56">
        <v>50341</v>
      </c>
    </row>
    <row r="6" spans="1:11" ht="15" customHeight="1" x14ac:dyDescent="0.3">
      <c r="A6" s="15" t="s">
        <v>49</v>
      </c>
      <c r="B6" s="66">
        <v>293</v>
      </c>
      <c r="C6" s="15" t="s">
        <v>331</v>
      </c>
      <c r="D6" s="15" t="s">
        <v>332</v>
      </c>
      <c r="E6" s="15" t="s">
        <v>333</v>
      </c>
      <c r="F6" s="15">
        <v>1176.22</v>
      </c>
      <c r="G6" s="56">
        <v>44862</v>
      </c>
      <c r="H6" s="56">
        <v>50341</v>
      </c>
    </row>
    <row r="7" spans="1:11" ht="33" x14ac:dyDescent="0.3">
      <c r="A7" s="15" t="s">
        <v>49</v>
      </c>
      <c r="B7" s="66">
        <v>539</v>
      </c>
      <c r="C7" s="15" t="s">
        <v>334</v>
      </c>
      <c r="D7" s="15" t="s">
        <v>335</v>
      </c>
      <c r="E7" s="15" t="s">
        <v>336</v>
      </c>
      <c r="F7" s="15">
        <v>264.74</v>
      </c>
      <c r="G7" s="56">
        <v>44781</v>
      </c>
      <c r="H7" s="56">
        <v>47703</v>
      </c>
    </row>
    <row r="8" spans="1:11" ht="29.25" customHeight="1" x14ac:dyDescent="0.3">
      <c r="A8" s="15" t="s">
        <v>50</v>
      </c>
      <c r="B8" s="66">
        <v>25</v>
      </c>
      <c r="C8" s="15" t="s">
        <v>337</v>
      </c>
      <c r="D8" s="15" t="s">
        <v>338</v>
      </c>
      <c r="E8" s="15" t="s">
        <v>339</v>
      </c>
      <c r="F8" s="15">
        <v>3909.63</v>
      </c>
      <c r="G8" s="56">
        <v>44883</v>
      </c>
      <c r="H8" s="56">
        <v>50362</v>
      </c>
    </row>
    <row r="9" spans="1:11" ht="15.75" customHeight="1" x14ac:dyDescent="0.3">
      <c r="A9" s="57" t="s">
        <v>38</v>
      </c>
      <c r="B9" s="67"/>
      <c r="C9" s="57"/>
      <c r="D9" s="57"/>
      <c r="E9" s="57"/>
      <c r="F9" s="57">
        <f>SUM(F4:F8)</f>
        <v>8653.68</v>
      </c>
      <c r="G9" s="15"/>
      <c r="H9" s="15"/>
    </row>
    <row r="10" spans="1:11" x14ac:dyDescent="0.3">
      <c r="A10" s="63"/>
    </row>
    <row r="11" spans="1:11" x14ac:dyDescent="0.3">
      <c r="A11" s="63"/>
    </row>
    <row r="12" spans="1:11" x14ac:dyDescent="0.3">
      <c r="A12" s="63"/>
    </row>
    <row r="13" spans="1:11" x14ac:dyDescent="0.3">
      <c r="A13" s="63"/>
    </row>
    <row r="14" spans="1:11" x14ac:dyDescent="0.3">
      <c r="A14" s="63"/>
    </row>
    <row r="15" spans="1:11" x14ac:dyDescent="0.3">
      <c r="A15" s="63"/>
    </row>
    <row r="16" spans="1:11" x14ac:dyDescent="0.3">
      <c r="A16" s="63"/>
    </row>
    <row r="17" spans="1:1" x14ac:dyDescent="0.3">
      <c r="A17" s="63"/>
    </row>
    <row r="18" spans="1:1" x14ac:dyDescent="0.3">
      <c r="A18" s="63"/>
    </row>
    <row r="19" spans="1:1" x14ac:dyDescent="0.3">
      <c r="A19" s="63"/>
    </row>
    <row r="20" spans="1:1" x14ac:dyDescent="0.3">
      <c r="A20" s="63"/>
    </row>
    <row r="21" spans="1:1" x14ac:dyDescent="0.3">
      <c r="A21" s="63"/>
    </row>
    <row r="22" spans="1:1" x14ac:dyDescent="0.3">
      <c r="A22" s="63"/>
    </row>
    <row r="23" spans="1:1" x14ac:dyDescent="0.3">
      <c r="A23" s="63"/>
    </row>
  </sheetData>
  <pageMargins left="0.7" right="0.7" top="0.75" bottom="0.75" header="0.3" footer="0.3"/>
  <pageSetup paperSize="9" orientation="portrait" verticalDpi="0" r:id="rId1"/>
  <tableParts count="1">
    <tablePart r:id="rId2"/>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758FF-F838-F541-8772-B935CA33E3E4}">
  <sheetPr>
    <tabColor theme="9"/>
  </sheetPr>
  <dimension ref="A1:K22"/>
  <sheetViews>
    <sheetView workbookViewId="0">
      <selection activeCell="A2" sqref="A2"/>
    </sheetView>
  </sheetViews>
  <sheetFormatPr baseColWidth="10" defaultColWidth="11.375" defaultRowHeight="16.5" x14ac:dyDescent="0.3"/>
  <cols>
    <col min="1" max="1" width="11.875" style="8" customWidth="1"/>
    <col min="2" max="2" width="12.875" style="8" bestFit="1" customWidth="1"/>
    <col min="3" max="3" width="19.875" style="64" customWidth="1"/>
    <col min="4" max="4" width="19.625" style="8" bestFit="1" customWidth="1"/>
    <col min="5" max="5" width="24.375" style="9" bestFit="1" customWidth="1"/>
    <col min="6" max="7" width="11.875" style="63" customWidth="1"/>
    <col min="8" max="8" width="11.875" style="62" customWidth="1"/>
    <col min="9" max="36" width="11" style="8" customWidth="1"/>
    <col min="37" max="251" width="10" style="8" customWidth="1"/>
    <col min="252" max="256" width="11.375" style="8"/>
    <col min="257" max="257" width="25.125" style="8" customWidth="1"/>
    <col min="258" max="258" width="17.5" style="8" customWidth="1"/>
    <col min="259" max="259" width="18.375" style="8" customWidth="1"/>
    <col min="260" max="260" width="24.625" style="8" customWidth="1"/>
    <col min="261" max="261" width="49.125" style="8" customWidth="1"/>
    <col min="262" max="264" width="11.375" style="8"/>
    <col min="265" max="507" width="10" style="8" customWidth="1"/>
    <col min="508" max="512" width="11.375" style="8"/>
    <col min="513" max="513" width="25.125" style="8" customWidth="1"/>
    <col min="514" max="514" width="17.5" style="8" customWidth="1"/>
    <col min="515" max="515" width="18.375" style="8" customWidth="1"/>
    <col min="516" max="516" width="24.625" style="8" customWidth="1"/>
    <col min="517" max="517" width="49.125" style="8" customWidth="1"/>
    <col min="518" max="520" width="11.375" style="8"/>
    <col min="521" max="763" width="10" style="8" customWidth="1"/>
    <col min="764" max="768" width="11.375" style="8"/>
    <col min="769" max="769" width="25.125" style="8" customWidth="1"/>
    <col min="770" max="770" width="17.5" style="8" customWidth="1"/>
    <col min="771" max="771" width="18.375" style="8" customWidth="1"/>
    <col min="772" max="772" width="24.625" style="8" customWidth="1"/>
    <col min="773" max="773" width="49.125" style="8" customWidth="1"/>
    <col min="774" max="776" width="11.375" style="8"/>
    <col min="777" max="1019" width="10" style="8" customWidth="1"/>
    <col min="1020" max="1024" width="11.375" style="8"/>
    <col min="1025" max="1025" width="25.125" style="8" customWidth="1"/>
    <col min="1026" max="1026" width="17.5" style="8" customWidth="1"/>
    <col min="1027" max="1027" width="18.375" style="8" customWidth="1"/>
    <col min="1028" max="1028" width="24.625" style="8" customWidth="1"/>
    <col min="1029" max="1029" width="49.125" style="8" customWidth="1"/>
    <col min="1030" max="1032" width="11.375" style="8"/>
    <col min="1033" max="1275" width="10" style="8" customWidth="1"/>
    <col min="1276" max="1280" width="11.375" style="8"/>
    <col min="1281" max="1281" width="25.125" style="8" customWidth="1"/>
    <col min="1282" max="1282" width="17.5" style="8" customWidth="1"/>
    <col min="1283" max="1283" width="18.375" style="8" customWidth="1"/>
    <col min="1284" max="1284" width="24.625" style="8" customWidth="1"/>
    <col min="1285" max="1285" width="49.125" style="8" customWidth="1"/>
    <col min="1286" max="1288" width="11.375" style="8"/>
    <col min="1289" max="1531" width="10" style="8" customWidth="1"/>
    <col min="1532" max="1536" width="11.375" style="8"/>
    <col min="1537" max="1537" width="25.125" style="8" customWidth="1"/>
    <col min="1538" max="1538" width="17.5" style="8" customWidth="1"/>
    <col min="1539" max="1539" width="18.375" style="8" customWidth="1"/>
    <col min="1540" max="1540" width="24.625" style="8" customWidth="1"/>
    <col min="1541" max="1541" width="49.125" style="8" customWidth="1"/>
    <col min="1542" max="1544" width="11.375" style="8"/>
    <col min="1545" max="1787" width="10" style="8" customWidth="1"/>
    <col min="1788" max="1792" width="11.375" style="8"/>
    <col min="1793" max="1793" width="25.125" style="8" customWidth="1"/>
    <col min="1794" max="1794" width="17.5" style="8" customWidth="1"/>
    <col min="1795" max="1795" width="18.375" style="8" customWidth="1"/>
    <col min="1796" max="1796" width="24.625" style="8" customWidth="1"/>
    <col min="1797" max="1797" width="49.125" style="8" customWidth="1"/>
    <col min="1798" max="1800" width="11.375" style="8"/>
    <col min="1801" max="2043" width="10" style="8" customWidth="1"/>
    <col min="2044" max="2048" width="11.375" style="8"/>
    <col min="2049" max="2049" width="25.125" style="8" customWidth="1"/>
    <col min="2050" max="2050" width="17.5" style="8" customWidth="1"/>
    <col min="2051" max="2051" width="18.375" style="8" customWidth="1"/>
    <col min="2052" max="2052" width="24.625" style="8" customWidth="1"/>
    <col min="2053" max="2053" width="49.125" style="8" customWidth="1"/>
    <col min="2054" max="2056" width="11.375" style="8"/>
    <col min="2057" max="2299" width="10" style="8" customWidth="1"/>
    <col min="2300" max="2304" width="11.375" style="8"/>
    <col min="2305" max="2305" width="25.125" style="8" customWidth="1"/>
    <col min="2306" max="2306" width="17.5" style="8" customWidth="1"/>
    <col min="2307" max="2307" width="18.375" style="8" customWidth="1"/>
    <col min="2308" max="2308" width="24.625" style="8" customWidth="1"/>
    <col min="2309" max="2309" width="49.125" style="8" customWidth="1"/>
    <col min="2310" max="2312" width="11.375" style="8"/>
    <col min="2313" max="2555" width="10" style="8" customWidth="1"/>
    <col min="2556" max="2560" width="11.375" style="8"/>
    <col min="2561" max="2561" width="25.125" style="8" customWidth="1"/>
    <col min="2562" max="2562" width="17.5" style="8" customWidth="1"/>
    <col min="2563" max="2563" width="18.375" style="8" customWidth="1"/>
    <col min="2564" max="2564" width="24.625" style="8" customWidth="1"/>
    <col min="2565" max="2565" width="49.125" style="8" customWidth="1"/>
    <col min="2566" max="2568" width="11.375" style="8"/>
    <col min="2569" max="2811" width="10" style="8" customWidth="1"/>
    <col min="2812" max="2816" width="11.375" style="8"/>
    <col min="2817" max="2817" width="25.125" style="8" customWidth="1"/>
    <col min="2818" max="2818" width="17.5" style="8" customWidth="1"/>
    <col min="2819" max="2819" width="18.375" style="8" customWidth="1"/>
    <col min="2820" max="2820" width="24.625" style="8" customWidth="1"/>
    <col min="2821" max="2821" width="49.125" style="8" customWidth="1"/>
    <col min="2822" max="2824" width="11.375" style="8"/>
    <col min="2825" max="3067" width="10" style="8" customWidth="1"/>
    <col min="3068" max="3072" width="11.375" style="8"/>
    <col min="3073" max="3073" width="25.125" style="8" customWidth="1"/>
    <col min="3074" max="3074" width="17.5" style="8" customWidth="1"/>
    <col min="3075" max="3075" width="18.375" style="8" customWidth="1"/>
    <col min="3076" max="3076" width="24.625" style="8" customWidth="1"/>
    <col min="3077" max="3077" width="49.125" style="8" customWidth="1"/>
    <col min="3078" max="3080" width="11.375" style="8"/>
    <col min="3081" max="3323" width="10" style="8" customWidth="1"/>
    <col min="3324" max="3328" width="11.375" style="8"/>
    <col min="3329" max="3329" width="25.125" style="8" customWidth="1"/>
    <col min="3330" max="3330" width="17.5" style="8" customWidth="1"/>
    <col min="3331" max="3331" width="18.375" style="8" customWidth="1"/>
    <col min="3332" max="3332" width="24.625" style="8" customWidth="1"/>
    <col min="3333" max="3333" width="49.125" style="8" customWidth="1"/>
    <col min="3334" max="3336" width="11.375" style="8"/>
    <col min="3337" max="3579" width="10" style="8" customWidth="1"/>
    <col min="3580" max="3584" width="11.375" style="8"/>
    <col min="3585" max="3585" width="25.125" style="8" customWidth="1"/>
    <col min="3586" max="3586" width="17.5" style="8" customWidth="1"/>
    <col min="3587" max="3587" width="18.375" style="8" customWidth="1"/>
    <col min="3588" max="3588" width="24.625" style="8" customWidth="1"/>
    <col min="3589" max="3589" width="49.125" style="8" customWidth="1"/>
    <col min="3590" max="3592" width="11.375" style="8"/>
    <col min="3593" max="3835" width="10" style="8" customWidth="1"/>
    <col min="3836" max="3840" width="11.375" style="8"/>
    <col min="3841" max="3841" width="25.125" style="8" customWidth="1"/>
    <col min="3842" max="3842" width="17.5" style="8" customWidth="1"/>
    <col min="3843" max="3843" width="18.375" style="8" customWidth="1"/>
    <col min="3844" max="3844" width="24.625" style="8" customWidth="1"/>
    <col min="3845" max="3845" width="49.125" style="8" customWidth="1"/>
    <col min="3846" max="3848" width="11.375" style="8"/>
    <col min="3849" max="4091" width="10" style="8" customWidth="1"/>
    <col min="4092" max="4096" width="11.375" style="8"/>
    <col min="4097" max="4097" width="25.125" style="8" customWidth="1"/>
    <col min="4098" max="4098" width="17.5" style="8" customWidth="1"/>
    <col min="4099" max="4099" width="18.375" style="8" customWidth="1"/>
    <col min="4100" max="4100" width="24.625" style="8" customWidth="1"/>
    <col min="4101" max="4101" width="49.125" style="8" customWidth="1"/>
    <col min="4102" max="4104" width="11.375" style="8"/>
    <col min="4105" max="4347" width="10" style="8" customWidth="1"/>
    <col min="4348" max="4352" width="11.375" style="8"/>
    <col min="4353" max="4353" width="25.125" style="8" customWidth="1"/>
    <col min="4354" max="4354" width="17.5" style="8" customWidth="1"/>
    <col min="4355" max="4355" width="18.375" style="8" customWidth="1"/>
    <col min="4356" max="4356" width="24.625" style="8" customWidth="1"/>
    <col min="4357" max="4357" width="49.125" style="8" customWidth="1"/>
    <col min="4358" max="4360" width="11.375" style="8"/>
    <col min="4361" max="4603" width="10" style="8" customWidth="1"/>
    <col min="4604" max="4608" width="11.375" style="8"/>
    <col min="4609" max="4609" width="25.125" style="8" customWidth="1"/>
    <col min="4610" max="4610" width="17.5" style="8" customWidth="1"/>
    <col min="4611" max="4611" width="18.375" style="8" customWidth="1"/>
    <col min="4612" max="4612" width="24.625" style="8" customWidth="1"/>
    <col min="4613" max="4613" width="49.125" style="8" customWidth="1"/>
    <col min="4614" max="4616" width="11.375" style="8"/>
    <col min="4617" max="4859" width="10" style="8" customWidth="1"/>
    <col min="4860" max="4864" width="11.375" style="8"/>
    <col min="4865" max="4865" width="25.125" style="8" customWidth="1"/>
    <col min="4866" max="4866" width="17.5" style="8" customWidth="1"/>
    <col min="4867" max="4867" width="18.375" style="8" customWidth="1"/>
    <col min="4868" max="4868" width="24.625" style="8" customWidth="1"/>
    <col min="4869" max="4869" width="49.125" style="8" customWidth="1"/>
    <col min="4870" max="4872" width="11.375" style="8"/>
    <col min="4873" max="5115" width="10" style="8" customWidth="1"/>
    <col min="5116" max="5120" width="11.375" style="8"/>
    <col min="5121" max="5121" width="25.125" style="8" customWidth="1"/>
    <col min="5122" max="5122" width="17.5" style="8" customWidth="1"/>
    <col min="5123" max="5123" width="18.375" style="8" customWidth="1"/>
    <col min="5124" max="5124" width="24.625" style="8" customWidth="1"/>
    <col min="5125" max="5125" width="49.125" style="8" customWidth="1"/>
    <col min="5126" max="5128" width="11.375" style="8"/>
    <col min="5129" max="5371" width="10" style="8" customWidth="1"/>
    <col min="5372" max="5376" width="11.375" style="8"/>
    <col min="5377" max="5377" width="25.125" style="8" customWidth="1"/>
    <col min="5378" max="5378" width="17.5" style="8" customWidth="1"/>
    <col min="5379" max="5379" width="18.375" style="8" customWidth="1"/>
    <col min="5380" max="5380" width="24.625" style="8" customWidth="1"/>
    <col min="5381" max="5381" width="49.125" style="8" customWidth="1"/>
    <col min="5382" max="5384" width="11.375" style="8"/>
    <col min="5385" max="5627" width="10" style="8" customWidth="1"/>
    <col min="5628" max="5632" width="11.375" style="8"/>
    <col min="5633" max="5633" width="25.125" style="8" customWidth="1"/>
    <col min="5634" max="5634" width="17.5" style="8" customWidth="1"/>
    <col min="5635" max="5635" width="18.375" style="8" customWidth="1"/>
    <col min="5636" max="5636" width="24.625" style="8" customWidth="1"/>
    <col min="5637" max="5637" width="49.125" style="8" customWidth="1"/>
    <col min="5638" max="5640" width="11.375" style="8"/>
    <col min="5641" max="5883" width="10" style="8" customWidth="1"/>
    <col min="5884" max="5888" width="11.375" style="8"/>
    <col min="5889" max="5889" width="25.125" style="8" customWidth="1"/>
    <col min="5890" max="5890" width="17.5" style="8" customWidth="1"/>
    <col min="5891" max="5891" width="18.375" style="8" customWidth="1"/>
    <col min="5892" max="5892" width="24.625" style="8" customWidth="1"/>
    <col min="5893" max="5893" width="49.125" style="8" customWidth="1"/>
    <col min="5894" max="5896" width="11.375" style="8"/>
    <col min="5897" max="6139" width="10" style="8" customWidth="1"/>
    <col min="6140" max="6144" width="11.375" style="8"/>
    <col min="6145" max="6145" width="25.125" style="8" customWidth="1"/>
    <col min="6146" max="6146" width="17.5" style="8" customWidth="1"/>
    <col min="6147" max="6147" width="18.375" style="8" customWidth="1"/>
    <col min="6148" max="6148" width="24.625" style="8" customWidth="1"/>
    <col min="6149" max="6149" width="49.125" style="8" customWidth="1"/>
    <col min="6150" max="6152" width="11.375" style="8"/>
    <col min="6153" max="6395" width="10" style="8" customWidth="1"/>
    <col min="6396" max="6400" width="11.375" style="8"/>
    <col min="6401" max="6401" width="25.125" style="8" customWidth="1"/>
    <col min="6402" max="6402" width="17.5" style="8" customWidth="1"/>
    <col min="6403" max="6403" width="18.375" style="8" customWidth="1"/>
    <col min="6404" max="6404" width="24.625" style="8" customWidth="1"/>
    <col min="6405" max="6405" width="49.125" style="8" customWidth="1"/>
    <col min="6406" max="6408" width="11.375" style="8"/>
    <col min="6409" max="6651" width="10" style="8" customWidth="1"/>
    <col min="6652" max="6656" width="11.375" style="8"/>
    <col min="6657" max="6657" width="25.125" style="8" customWidth="1"/>
    <col min="6658" max="6658" width="17.5" style="8" customWidth="1"/>
    <col min="6659" max="6659" width="18.375" style="8" customWidth="1"/>
    <col min="6660" max="6660" width="24.625" style="8" customWidth="1"/>
    <col min="6661" max="6661" width="49.125" style="8" customWidth="1"/>
    <col min="6662" max="6664" width="11.375" style="8"/>
    <col min="6665" max="6907" width="10" style="8" customWidth="1"/>
    <col min="6908" max="6912" width="11.375" style="8"/>
    <col min="6913" max="6913" width="25.125" style="8" customWidth="1"/>
    <col min="6914" max="6914" width="17.5" style="8" customWidth="1"/>
    <col min="6915" max="6915" width="18.375" style="8" customWidth="1"/>
    <col min="6916" max="6916" width="24.625" style="8" customWidth="1"/>
    <col min="6917" max="6917" width="49.125" style="8" customWidth="1"/>
    <col min="6918" max="6920" width="11.375" style="8"/>
    <col min="6921" max="7163" width="10" style="8" customWidth="1"/>
    <col min="7164" max="7168" width="11.375" style="8"/>
    <col min="7169" max="7169" width="25.125" style="8" customWidth="1"/>
    <col min="7170" max="7170" width="17.5" style="8" customWidth="1"/>
    <col min="7171" max="7171" width="18.375" style="8" customWidth="1"/>
    <col min="7172" max="7172" width="24.625" style="8" customWidth="1"/>
    <col min="7173" max="7173" width="49.125" style="8" customWidth="1"/>
    <col min="7174" max="7176" width="11.375" style="8"/>
    <col min="7177" max="7419" width="10" style="8" customWidth="1"/>
    <col min="7420" max="7424" width="11.375" style="8"/>
    <col min="7425" max="7425" width="25.125" style="8" customWidth="1"/>
    <col min="7426" max="7426" width="17.5" style="8" customWidth="1"/>
    <col min="7427" max="7427" width="18.375" style="8" customWidth="1"/>
    <col min="7428" max="7428" width="24.625" style="8" customWidth="1"/>
    <col min="7429" max="7429" width="49.125" style="8" customWidth="1"/>
    <col min="7430" max="7432" width="11.375" style="8"/>
    <col min="7433" max="7675" width="10" style="8" customWidth="1"/>
    <col min="7676" max="7680" width="11.375" style="8"/>
    <col min="7681" max="7681" width="25.125" style="8" customWidth="1"/>
    <col min="7682" max="7682" width="17.5" style="8" customWidth="1"/>
    <col min="7683" max="7683" width="18.375" style="8" customWidth="1"/>
    <col min="7684" max="7684" width="24.625" style="8" customWidth="1"/>
    <col min="7685" max="7685" width="49.125" style="8" customWidth="1"/>
    <col min="7686" max="7688" width="11.375" style="8"/>
    <col min="7689" max="7931" width="10" style="8" customWidth="1"/>
    <col min="7932" max="7936" width="11.375" style="8"/>
    <col min="7937" max="7937" width="25.125" style="8" customWidth="1"/>
    <col min="7938" max="7938" width="17.5" style="8" customWidth="1"/>
    <col min="7939" max="7939" width="18.375" style="8" customWidth="1"/>
    <col min="7940" max="7940" width="24.625" style="8" customWidth="1"/>
    <col min="7941" max="7941" width="49.125" style="8" customWidth="1"/>
    <col min="7942" max="7944" width="11.375" style="8"/>
    <col min="7945" max="8187" width="10" style="8" customWidth="1"/>
    <col min="8188" max="8192" width="11.375" style="8"/>
    <col min="8193" max="8193" width="25.125" style="8" customWidth="1"/>
    <col min="8194" max="8194" width="17.5" style="8" customWidth="1"/>
    <col min="8195" max="8195" width="18.375" style="8" customWidth="1"/>
    <col min="8196" max="8196" width="24.625" style="8" customWidth="1"/>
    <col min="8197" max="8197" width="49.125" style="8" customWidth="1"/>
    <col min="8198" max="8200" width="11.375" style="8"/>
    <col min="8201" max="8443" width="10" style="8" customWidth="1"/>
    <col min="8444" max="8448" width="11.375" style="8"/>
    <col min="8449" max="8449" width="25.125" style="8" customWidth="1"/>
    <col min="8450" max="8450" width="17.5" style="8" customWidth="1"/>
    <col min="8451" max="8451" width="18.375" style="8" customWidth="1"/>
    <col min="8452" max="8452" width="24.625" style="8" customWidth="1"/>
    <col min="8453" max="8453" width="49.125" style="8" customWidth="1"/>
    <col min="8454" max="8456" width="11.375" style="8"/>
    <col min="8457" max="8699" width="10" style="8" customWidth="1"/>
    <col min="8700" max="8704" width="11.375" style="8"/>
    <col min="8705" max="8705" width="25.125" style="8" customWidth="1"/>
    <col min="8706" max="8706" width="17.5" style="8" customWidth="1"/>
    <col min="8707" max="8707" width="18.375" style="8" customWidth="1"/>
    <col min="8708" max="8708" width="24.625" style="8" customWidth="1"/>
    <col min="8709" max="8709" width="49.125" style="8" customWidth="1"/>
    <col min="8710" max="8712" width="11.375" style="8"/>
    <col min="8713" max="8955" width="10" style="8" customWidth="1"/>
    <col min="8956" max="8960" width="11.375" style="8"/>
    <col min="8961" max="8961" width="25.125" style="8" customWidth="1"/>
    <col min="8962" max="8962" width="17.5" style="8" customWidth="1"/>
    <col min="8963" max="8963" width="18.375" style="8" customWidth="1"/>
    <col min="8964" max="8964" width="24.625" style="8" customWidth="1"/>
    <col min="8965" max="8965" width="49.125" style="8" customWidth="1"/>
    <col min="8966" max="8968" width="11.375" style="8"/>
    <col min="8969" max="9211" width="10" style="8" customWidth="1"/>
    <col min="9212" max="9216" width="11.375" style="8"/>
    <col min="9217" max="9217" width="25.125" style="8" customWidth="1"/>
    <col min="9218" max="9218" width="17.5" style="8" customWidth="1"/>
    <col min="9219" max="9219" width="18.375" style="8" customWidth="1"/>
    <col min="9220" max="9220" width="24.625" style="8" customWidth="1"/>
    <col min="9221" max="9221" width="49.125" style="8" customWidth="1"/>
    <col min="9222" max="9224" width="11.375" style="8"/>
    <col min="9225" max="9467" width="10" style="8" customWidth="1"/>
    <col min="9468" max="9472" width="11.375" style="8"/>
    <col min="9473" max="9473" width="25.125" style="8" customWidth="1"/>
    <col min="9474" max="9474" width="17.5" style="8" customWidth="1"/>
    <col min="9475" max="9475" width="18.375" style="8" customWidth="1"/>
    <col min="9476" max="9476" width="24.625" style="8" customWidth="1"/>
    <col min="9477" max="9477" width="49.125" style="8" customWidth="1"/>
    <col min="9478" max="9480" width="11.375" style="8"/>
    <col min="9481" max="9723" width="10" style="8" customWidth="1"/>
    <col min="9724" max="9728" width="11.375" style="8"/>
    <col min="9729" max="9729" width="25.125" style="8" customWidth="1"/>
    <col min="9730" max="9730" width="17.5" style="8" customWidth="1"/>
    <col min="9731" max="9731" width="18.375" style="8" customWidth="1"/>
    <col min="9732" max="9732" width="24.625" style="8" customWidth="1"/>
    <col min="9733" max="9733" width="49.125" style="8" customWidth="1"/>
    <col min="9734" max="9736" width="11.375" style="8"/>
    <col min="9737" max="9979" width="10" style="8" customWidth="1"/>
    <col min="9980" max="9984" width="11.375" style="8"/>
    <col min="9985" max="9985" width="25.125" style="8" customWidth="1"/>
    <col min="9986" max="9986" width="17.5" style="8" customWidth="1"/>
    <col min="9987" max="9987" width="18.375" style="8" customWidth="1"/>
    <col min="9988" max="9988" width="24.625" style="8" customWidth="1"/>
    <col min="9989" max="9989" width="49.125" style="8" customWidth="1"/>
    <col min="9990" max="9992" width="11.375" style="8"/>
    <col min="9993" max="10235" width="10" style="8" customWidth="1"/>
    <col min="10236" max="10240" width="11.375" style="8"/>
    <col min="10241" max="10241" width="25.125" style="8" customWidth="1"/>
    <col min="10242" max="10242" width="17.5" style="8" customWidth="1"/>
    <col min="10243" max="10243" width="18.375" style="8" customWidth="1"/>
    <col min="10244" max="10244" width="24.625" style="8" customWidth="1"/>
    <col min="10245" max="10245" width="49.125" style="8" customWidth="1"/>
    <col min="10246" max="10248" width="11.375" style="8"/>
    <col min="10249" max="10491" width="10" style="8" customWidth="1"/>
    <col min="10492" max="10496" width="11.375" style="8"/>
    <col min="10497" max="10497" width="25.125" style="8" customWidth="1"/>
    <col min="10498" max="10498" width="17.5" style="8" customWidth="1"/>
    <col min="10499" max="10499" width="18.375" style="8" customWidth="1"/>
    <col min="10500" max="10500" width="24.625" style="8" customWidth="1"/>
    <col min="10501" max="10501" width="49.125" style="8" customWidth="1"/>
    <col min="10502" max="10504" width="11.375" style="8"/>
    <col min="10505" max="10747" width="10" style="8" customWidth="1"/>
    <col min="10748" max="10752" width="11.375" style="8"/>
    <col min="10753" max="10753" width="25.125" style="8" customWidth="1"/>
    <col min="10754" max="10754" width="17.5" style="8" customWidth="1"/>
    <col min="10755" max="10755" width="18.375" style="8" customWidth="1"/>
    <col min="10756" max="10756" width="24.625" style="8" customWidth="1"/>
    <col min="10757" max="10757" width="49.125" style="8" customWidth="1"/>
    <col min="10758" max="10760" width="11.375" style="8"/>
    <col min="10761" max="11003" width="10" style="8" customWidth="1"/>
    <col min="11004" max="11008" width="11.375" style="8"/>
    <col min="11009" max="11009" width="25.125" style="8" customWidth="1"/>
    <col min="11010" max="11010" width="17.5" style="8" customWidth="1"/>
    <col min="11011" max="11011" width="18.375" style="8" customWidth="1"/>
    <col min="11012" max="11012" width="24.625" style="8" customWidth="1"/>
    <col min="11013" max="11013" width="49.125" style="8" customWidth="1"/>
    <col min="11014" max="11016" width="11.375" style="8"/>
    <col min="11017" max="11259" width="10" style="8" customWidth="1"/>
    <col min="11260" max="11264" width="11.375" style="8"/>
    <col min="11265" max="11265" width="25.125" style="8" customWidth="1"/>
    <col min="11266" max="11266" width="17.5" style="8" customWidth="1"/>
    <col min="11267" max="11267" width="18.375" style="8" customWidth="1"/>
    <col min="11268" max="11268" width="24.625" style="8" customWidth="1"/>
    <col min="11269" max="11269" width="49.125" style="8" customWidth="1"/>
    <col min="11270" max="11272" width="11.375" style="8"/>
    <col min="11273" max="11515" width="10" style="8" customWidth="1"/>
    <col min="11516" max="11520" width="11.375" style="8"/>
    <col min="11521" max="11521" width="25.125" style="8" customWidth="1"/>
    <col min="11522" max="11522" width="17.5" style="8" customWidth="1"/>
    <col min="11523" max="11523" width="18.375" style="8" customWidth="1"/>
    <col min="11524" max="11524" width="24.625" style="8" customWidth="1"/>
    <col min="11525" max="11525" width="49.125" style="8" customWidth="1"/>
    <col min="11526" max="11528" width="11.375" style="8"/>
    <col min="11529" max="11771" width="10" style="8" customWidth="1"/>
    <col min="11772" max="11776" width="11.375" style="8"/>
    <col min="11777" max="11777" width="25.125" style="8" customWidth="1"/>
    <col min="11778" max="11778" width="17.5" style="8" customWidth="1"/>
    <col min="11779" max="11779" width="18.375" style="8" customWidth="1"/>
    <col min="11780" max="11780" width="24.625" style="8" customWidth="1"/>
    <col min="11781" max="11781" width="49.125" style="8" customWidth="1"/>
    <col min="11782" max="11784" width="11.375" style="8"/>
    <col min="11785" max="12027" width="10" style="8" customWidth="1"/>
    <col min="12028" max="12032" width="11.375" style="8"/>
    <col min="12033" max="12033" width="25.125" style="8" customWidth="1"/>
    <col min="12034" max="12034" width="17.5" style="8" customWidth="1"/>
    <col min="12035" max="12035" width="18.375" style="8" customWidth="1"/>
    <col min="12036" max="12036" width="24.625" style="8" customWidth="1"/>
    <col min="12037" max="12037" width="49.125" style="8" customWidth="1"/>
    <col min="12038" max="12040" width="11.375" style="8"/>
    <col min="12041" max="12283" width="10" style="8" customWidth="1"/>
    <col min="12284" max="12288" width="11.375" style="8"/>
    <col min="12289" max="12289" width="25.125" style="8" customWidth="1"/>
    <col min="12290" max="12290" width="17.5" style="8" customWidth="1"/>
    <col min="12291" max="12291" width="18.375" style="8" customWidth="1"/>
    <col min="12292" max="12292" width="24.625" style="8" customWidth="1"/>
    <col min="12293" max="12293" width="49.125" style="8" customWidth="1"/>
    <col min="12294" max="12296" width="11.375" style="8"/>
    <col min="12297" max="12539" width="10" style="8" customWidth="1"/>
    <col min="12540" max="12544" width="11.375" style="8"/>
    <col min="12545" max="12545" width="25.125" style="8" customWidth="1"/>
    <col min="12546" max="12546" width="17.5" style="8" customWidth="1"/>
    <col min="12547" max="12547" width="18.375" style="8" customWidth="1"/>
    <col min="12548" max="12548" width="24.625" style="8" customWidth="1"/>
    <col min="12549" max="12549" width="49.125" style="8" customWidth="1"/>
    <col min="12550" max="12552" width="11.375" style="8"/>
    <col min="12553" max="12795" width="10" style="8" customWidth="1"/>
    <col min="12796" max="12800" width="11.375" style="8"/>
    <col min="12801" max="12801" width="25.125" style="8" customWidth="1"/>
    <col min="12802" max="12802" width="17.5" style="8" customWidth="1"/>
    <col min="12803" max="12803" width="18.375" style="8" customWidth="1"/>
    <col min="12804" max="12804" width="24.625" style="8" customWidth="1"/>
    <col min="12805" max="12805" width="49.125" style="8" customWidth="1"/>
    <col min="12806" max="12808" width="11.375" style="8"/>
    <col min="12809" max="13051" width="10" style="8" customWidth="1"/>
    <col min="13052" max="13056" width="11.375" style="8"/>
    <col min="13057" max="13057" width="25.125" style="8" customWidth="1"/>
    <col min="13058" max="13058" width="17.5" style="8" customWidth="1"/>
    <col min="13059" max="13059" width="18.375" style="8" customWidth="1"/>
    <col min="13060" max="13060" width="24.625" style="8" customWidth="1"/>
    <col min="13061" max="13061" width="49.125" style="8" customWidth="1"/>
    <col min="13062" max="13064" width="11.375" style="8"/>
    <col min="13065" max="13307" width="10" style="8" customWidth="1"/>
    <col min="13308" max="13312" width="11.375" style="8"/>
    <col min="13313" max="13313" width="25.125" style="8" customWidth="1"/>
    <col min="13314" max="13314" width="17.5" style="8" customWidth="1"/>
    <col min="13315" max="13315" width="18.375" style="8" customWidth="1"/>
    <col min="13316" max="13316" width="24.625" style="8" customWidth="1"/>
    <col min="13317" max="13317" width="49.125" style="8" customWidth="1"/>
    <col min="13318" max="13320" width="11.375" style="8"/>
    <col min="13321" max="13563" width="10" style="8" customWidth="1"/>
    <col min="13564" max="13568" width="11.375" style="8"/>
    <col min="13569" max="13569" width="25.125" style="8" customWidth="1"/>
    <col min="13570" max="13570" width="17.5" style="8" customWidth="1"/>
    <col min="13571" max="13571" width="18.375" style="8" customWidth="1"/>
    <col min="13572" max="13572" width="24.625" style="8" customWidth="1"/>
    <col min="13573" max="13573" width="49.125" style="8" customWidth="1"/>
    <col min="13574" max="13576" width="11.375" style="8"/>
    <col min="13577" max="13819" width="10" style="8" customWidth="1"/>
    <col min="13820" max="13824" width="11.375" style="8"/>
    <col min="13825" max="13825" width="25.125" style="8" customWidth="1"/>
    <col min="13826" max="13826" width="17.5" style="8" customWidth="1"/>
    <col min="13827" max="13827" width="18.375" style="8" customWidth="1"/>
    <col min="13828" max="13828" width="24.625" style="8" customWidth="1"/>
    <col min="13829" max="13829" width="49.125" style="8" customWidth="1"/>
    <col min="13830" max="13832" width="11.375" style="8"/>
    <col min="13833" max="14075" width="10" style="8" customWidth="1"/>
    <col min="14076" max="14080" width="11.375" style="8"/>
    <col min="14081" max="14081" width="25.125" style="8" customWidth="1"/>
    <col min="14082" max="14082" width="17.5" style="8" customWidth="1"/>
    <col min="14083" max="14083" width="18.375" style="8" customWidth="1"/>
    <col min="14084" max="14084" width="24.625" style="8" customWidth="1"/>
    <col min="14085" max="14085" width="49.125" style="8" customWidth="1"/>
    <col min="14086" max="14088" width="11.375" style="8"/>
    <col min="14089" max="14331" width="10" style="8" customWidth="1"/>
    <col min="14332" max="14336" width="11.375" style="8"/>
    <col min="14337" max="14337" width="25.125" style="8" customWidth="1"/>
    <col min="14338" max="14338" width="17.5" style="8" customWidth="1"/>
    <col min="14339" max="14339" width="18.375" style="8" customWidth="1"/>
    <col min="14340" max="14340" width="24.625" style="8" customWidth="1"/>
    <col min="14341" max="14341" width="49.125" style="8" customWidth="1"/>
    <col min="14342" max="14344" width="11.375" style="8"/>
    <col min="14345" max="14587" width="10" style="8" customWidth="1"/>
    <col min="14588" max="14592" width="11.375" style="8"/>
    <col min="14593" max="14593" width="25.125" style="8" customWidth="1"/>
    <col min="14594" max="14594" width="17.5" style="8" customWidth="1"/>
    <col min="14595" max="14595" width="18.375" style="8" customWidth="1"/>
    <col min="14596" max="14596" width="24.625" style="8" customWidth="1"/>
    <col min="14597" max="14597" width="49.125" style="8" customWidth="1"/>
    <col min="14598" max="14600" width="11.375" style="8"/>
    <col min="14601" max="14843" width="10" style="8" customWidth="1"/>
    <col min="14844" max="14848" width="11.375" style="8"/>
    <col min="14849" max="14849" width="25.125" style="8" customWidth="1"/>
    <col min="14850" max="14850" width="17.5" style="8" customWidth="1"/>
    <col min="14851" max="14851" width="18.375" style="8" customWidth="1"/>
    <col min="14852" max="14852" width="24.625" style="8" customWidth="1"/>
    <col min="14853" max="14853" width="49.125" style="8" customWidth="1"/>
    <col min="14854" max="14856" width="11.375" style="8"/>
    <col min="14857" max="15099" width="10" style="8" customWidth="1"/>
    <col min="15100" max="15104" width="11.375" style="8"/>
    <col min="15105" max="15105" width="25.125" style="8" customWidth="1"/>
    <col min="15106" max="15106" width="17.5" style="8" customWidth="1"/>
    <col min="15107" max="15107" width="18.375" style="8" customWidth="1"/>
    <col min="15108" max="15108" width="24.625" style="8" customWidth="1"/>
    <col min="15109" max="15109" width="49.125" style="8" customWidth="1"/>
    <col min="15110" max="15112" width="11.375" style="8"/>
    <col min="15113" max="15355" width="10" style="8" customWidth="1"/>
    <col min="15356" max="15360" width="11.375" style="8"/>
    <col min="15361" max="15361" width="25.125" style="8" customWidth="1"/>
    <col min="15362" max="15362" width="17.5" style="8" customWidth="1"/>
    <col min="15363" max="15363" width="18.375" style="8" customWidth="1"/>
    <col min="15364" max="15364" width="24.625" style="8" customWidth="1"/>
    <col min="15365" max="15365" width="49.125" style="8" customWidth="1"/>
    <col min="15366" max="15368" width="11.375" style="8"/>
    <col min="15369" max="15611" width="10" style="8" customWidth="1"/>
    <col min="15612" max="15616" width="11.375" style="8"/>
    <col min="15617" max="15617" width="25.125" style="8" customWidth="1"/>
    <col min="15618" max="15618" width="17.5" style="8" customWidth="1"/>
    <col min="15619" max="15619" width="18.375" style="8" customWidth="1"/>
    <col min="15620" max="15620" width="24.625" style="8" customWidth="1"/>
    <col min="15621" max="15621" width="49.125" style="8" customWidth="1"/>
    <col min="15622" max="15624" width="11.375" style="8"/>
    <col min="15625" max="15867" width="10" style="8" customWidth="1"/>
    <col min="15868" max="15872" width="11.375" style="8"/>
    <col min="15873" max="15873" width="25.125" style="8" customWidth="1"/>
    <col min="15874" max="15874" width="17.5" style="8" customWidth="1"/>
    <col min="15875" max="15875" width="18.375" style="8" customWidth="1"/>
    <col min="15876" max="15876" width="24.625" style="8" customWidth="1"/>
    <col min="15877" max="15877" width="49.125" style="8" customWidth="1"/>
    <col min="15878" max="15880" width="11.375" style="8"/>
    <col min="15881" max="16123" width="10" style="8" customWidth="1"/>
    <col min="16124" max="16128" width="11.375" style="8"/>
    <col min="16129" max="16129" width="25.125" style="8" customWidth="1"/>
    <col min="16130" max="16130" width="17.5" style="8" customWidth="1"/>
    <col min="16131" max="16131" width="18.375" style="8" customWidth="1"/>
    <col min="16132" max="16132" width="24.625" style="8" customWidth="1"/>
    <col min="16133" max="16133" width="49.125" style="8" customWidth="1"/>
    <col min="16134" max="16136" width="11.375" style="8"/>
    <col min="16137" max="16379" width="10" style="8" customWidth="1"/>
    <col min="16380" max="16384" width="11.375" style="8"/>
  </cols>
  <sheetData>
    <row r="1" spans="1:11" x14ac:dyDescent="0.3">
      <c r="A1" s="16" t="s">
        <v>810</v>
      </c>
      <c r="B1" s="15"/>
      <c r="C1" s="15"/>
      <c r="D1" s="15"/>
      <c r="E1" s="15"/>
      <c r="F1" s="15"/>
      <c r="G1" s="15"/>
      <c r="H1" s="15"/>
    </row>
    <row r="2" spans="1:11" ht="15" customHeight="1" x14ac:dyDescent="0.3">
      <c r="A2" s="16" t="s">
        <v>15</v>
      </c>
      <c r="B2" s="15"/>
      <c r="C2" s="15"/>
      <c r="D2" s="15"/>
      <c r="E2" s="15"/>
      <c r="F2" s="15"/>
      <c r="G2" s="15"/>
      <c r="H2" s="15"/>
    </row>
    <row r="3" spans="1:11" ht="49.5" x14ac:dyDescent="0.3">
      <c r="A3" s="15" t="s">
        <v>47</v>
      </c>
      <c r="B3" s="15" t="s">
        <v>317</v>
      </c>
      <c r="C3" s="15" t="s">
        <v>318</v>
      </c>
      <c r="D3" s="15" t="s">
        <v>319</v>
      </c>
      <c r="E3" s="15" t="s">
        <v>320</v>
      </c>
      <c r="F3" s="15" t="s">
        <v>321</v>
      </c>
      <c r="G3" s="15" t="s">
        <v>322</v>
      </c>
      <c r="H3" s="15" t="s">
        <v>323</v>
      </c>
      <c r="K3" s="61"/>
    </row>
    <row r="4" spans="1:11" ht="29.25" customHeight="1" x14ac:dyDescent="0.3">
      <c r="A4" s="15" t="s">
        <v>50</v>
      </c>
      <c r="B4" s="15">
        <v>25</v>
      </c>
      <c r="C4" s="15" t="s">
        <v>337</v>
      </c>
      <c r="D4" s="15" t="s">
        <v>338</v>
      </c>
      <c r="E4" s="15" t="s">
        <v>339</v>
      </c>
      <c r="F4" s="15">
        <v>3909.63</v>
      </c>
      <c r="G4" s="56">
        <v>44883</v>
      </c>
      <c r="H4" s="56">
        <v>50362</v>
      </c>
    </row>
    <row r="5" spans="1:11" ht="49.5" x14ac:dyDescent="0.3">
      <c r="A5" s="15" t="s">
        <v>50</v>
      </c>
      <c r="B5" s="15" t="s">
        <v>340</v>
      </c>
      <c r="C5" s="15" t="s">
        <v>341</v>
      </c>
      <c r="D5" s="15" t="s">
        <v>342</v>
      </c>
      <c r="E5" s="15" t="s">
        <v>343</v>
      </c>
      <c r="F5" s="15">
        <v>1211.95</v>
      </c>
      <c r="G5" s="56">
        <v>44740</v>
      </c>
      <c r="H5" s="56">
        <v>50219</v>
      </c>
    </row>
    <row r="6" spans="1:11" ht="49.5" x14ac:dyDescent="0.3">
      <c r="A6" s="15" t="s">
        <v>50</v>
      </c>
      <c r="B6" s="15" t="s">
        <v>344</v>
      </c>
      <c r="C6" s="15" t="s">
        <v>345</v>
      </c>
      <c r="D6" s="15" t="s">
        <v>346</v>
      </c>
      <c r="E6" s="15" t="s">
        <v>347</v>
      </c>
      <c r="F6" s="15">
        <v>835.76</v>
      </c>
      <c r="G6" s="56">
        <v>44659</v>
      </c>
      <c r="H6" s="56">
        <v>50138</v>
      </c>
    </row>
    <row r="7" spans="1:11" ht="33" x14ac:dyDescent="0.3">
      <c r="A7" s="15" t="s">
        <v>50</v>
      </c>
      <c r="B7" s="15">
        <v>37</v>
      </c>
      <c r="C7" s="15" t="s">
        <v>348</v>
      </c>
      <c r="D7" s="15" t="s">
        <v>349</v>
      </c>
      <c r="E7" s="15" t="s">
        <v>350</v>
      </c>
      <c r="F7" s="15">
        <v>306.19</v>
      </c>
      <c r="G7" s="56">
        <v>44588</v>
      </c>
      <c r="H7" s="56">
        <v>50067</v>
      </c>
    </row>
    <row r="8" spans="1:11" ht="15.75" customHeight="1" x14ac:dyDescent="0.3">
      <c r="A8" s="57" t="s">
        <v>38</v>
      </c>
      <c r="B8" s="57"/>
      <c r="C8" s="57"/>
      <c r="D8" s="57"/>
      <c r="E8" s="57"/>
      <c r="F8" s="57">
        <f>SUM(F4:F7)</f>
        <v>6263.53</v>
      </c>
      <c r="G8" s="15"/>
      <c r="H8" s="15"/>
    </row>
    <row r="9" spans="1:11" x14ac:dyDescent="0.3">
      <c r="A9" s="63"/>
    </row>
    <row r="10" spans="1:11" x14ac:dyDescent="0.3">
      <c r="A10" s="63"/>
    </row>
    <row r="11" spans="1:11" x14ac:dyDescent="0.3">
      <c r="A11" s="63"/>
    </row>
    <row r="12" spans="1:11" x14ac:dyDescent="0.3">
      <c r="A12" s="63"/>
    </row>
    <row r="13" spans="1:11" x14ac:dyDescent="0.3">
      <c r="A13" s="63"/>
    </row>
    <row r="14" spans="1:11" x14ac:dyDescent="0.3">
      <c r="A14" s="63"/>
    </row>
    <row r="15" spans="1:11" x14ac:dyDescent="0.3">
      <c r="A15" s="63"/>
    </row>
    <row r="16" spans="1:11" x14ac:dyDescent="0.3">
      <c r="A16" s="63"/>
    </row>
    <row r="17" spans="1:1" x14ac:dyDescent="0.3">
      <c r="A17" s="63"/>
    </row>
    <row r="18" spans="1:1" x14ac:dyDescent="0.3">
      <c r="A18" s="63"/>
    </row>
    <row r="19" spans="1:1" x14ac:dyDescent="0.3">
      <c r="A19" s="63"/>
    </row>
    <row r="20" spans="1:1" x14ac:dyDescent="0.3">
      <c r="A20" s="63"/>
    </row>
    <row r="21" spans="1:1" x14ac:dyDescent="0.3">
      <c r="A21" s="63"/>
    </row>
    <row r="22" spans="1:1" x14ac:dyDescent="0.3">
      <c r="A22" s="63"/>
    </row>
  </sheetData>
  <pageMargins left="0.7" right="0.7" top="0.75" bottom="0.75" header="0.3" footer="0.3"/>
  <pageSetup paperSize="9" orientation="portrait" verticalDpi="0" r:id="rId1"/>
  <legacyDrawing r:id="rId2"/>
  <tableParts count="1">
    <tablePart r:id="rId3"/>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18E6-43E8-0949-B3AC-C7DE43C81B1B}">
  <sheetPr>
    <tabColor theme="9"/>
  </sheetPr>
  <dimension ref="A1:K25"/>
  <sheetViews>
    <sheetView workbookViewId="0">
      <selection activeCell="A2" sqref="A2"/>
    </sheetView>
  </sheetViews>
  <sheetFormatPr baseColWidth="10" defaultColWidth="11.375" defaultRowHeight="16.5" x14ac:dyDescent="0.3"/>
  <cols>
    <col min="1" max="1" width="11.875" style="8" customWidth="1"/>
    <col min="2" max="2" width="24.625" style="8" bestFit="1" customWidth="1"/>
    <col min="3" max="3" width="19.875" style="64" customWidth="1"/>
    <col min="4" max="4" width="28" style="8" customWidth="1"/>
    <col min="5" max="5" width="29.625" style="9" customWidth="1"/>
    <col min="6" max="7" width="11.875" style="63" customWidth="1"/>
    <col min="8" max="8" width="11.875" style="62" customWidth="1"/>
    <col min="9" max="36" width="11" style="8" customWidth="1"/>
    <col min="37" max="251" width="10" style="8" customWidth="1"/>
    <col min="252" max="256" width="11.375" style="8"/>
    <col min="257" max="257" width="25.125" style="8" customWidth="1"/>
    <col min="258" max="258" width="17.5" style="8" customWidth="1"/>
    <col min="259" max="259" width="18.375" style="8" customWidth="1"/>
    <col min="260" max="260" width="24.625" style="8" customWidth="1"/>
    <col min="261" max="261" width="49.125" style="8" customWidth="1"/>
    <col min="262" max="264" width="11.375" style="8"/>
    <col min="265" max="507" width="10" style="8" customWidth="1"/>
    <col min="508" max="512" width="11.375" style="8"/>
    <col min="513" max="513" width="25.125" style="8" customWidth="1"/>
    <col min="514" max="514" width="17.5" style="8" customWidth="1"/>
    <col min="515" max="515" width="18.375" style="8" customWidth="1"/>
    <col min="516" max="516" width="24.625" style="8" customWidth="1"/>
    <col min="517" max="517" width="49.125" style="8" customWidth="1"/>
    <col min="518" max="520" width="11.375" style="8"/>
    <col min="521" max="763" width="10" style="8" customWidth="1"/>
    <col min="764" max="768" width="11.375" style="8"/>
    <col min="769" max="769" width="25.125" style="8" customWidth="1"/>
    <col min="770" max="770" width="17.5" style="8" customWidth="1"/>
    <col min="771" max="771" width="18.375" style="8" customWidth="1"/>
    <col min="772" max="772" width="24.625" style="8" customWidth="1"/>
    <col min="773" max="773" width="49.125" style="8" customWidth="1"/>
    <col min="774" max="776" width="11.375" style="8"/>
    <col min="777" max="1019" width="10" style="8" customWidth="1"/>
    <col min="1020" max="1024" width="11.375" style="8"/>
    <col min="1025" max="1025" width="25.125" style="8" customWidth="1"/>
    <col min="1026" max="1026" width="17.5" style="8" customWidth="1"/>
    <col min="1027" max="1027" width="18.375" style="8" customWidth="1"/>
    <col min="1028" max="1028" width="24.625" style="8" customWidth="1"/>
    <col min="1029" max="1029" width="49.125" style="8" customWidth="1"/>
    <col min="1030" max="1032" width="11.375" style="8"/>
    <col min="1033" max="1275" width="10" style="8" customWidth="1"/>
    <col min="1276" max="1280" width="11.375" style="8"/>
    <col min="1281" max="1281" width="25.125" style="8" customWidth="1"/>
    <col min="1282" max="1282" width="17.5" style="8" customWidth="1"/>
    <col min="1283" max="1283" width="18.375" style="8" customWidth="1"/>
    <col min="1284" max="1284" width="24.625" style="8" customWidth="1"/>
    <col min="1285" max="1285" width="49.125" style="8" customWidth="1"/>
    <col min="1286" max="1288" width="11.375" style="8"/>
    <col min="1289" max="1531" width="10" style="8" customWidth="1"/>
    <col min="1532" max="1536" width="11.375" style="8"/>
    <col min="1537" max="1537" width="25.125" style="8" customWidth="1"/>
    <col min="1538" max="1538" width="17.5" style="8" customWidth="1"/>
    <col min="1539" max="1539" width="18.375" style="8" customWidth="1"/>
    <col min="1540" max="1540" width="24.625" style="8" customWidth="1"/>
    <col min="1541" max="1541" width="49.125" style="8" customWidth="1"/>
    <col min="1542" max="1544" width="11.375" style="8"/>
    <col min="1545" max="1787" width="10" style="8" customWidth="1"/>
    <col min="1788" max="1792" width="11.375" style="8"/>
    <col min="1793" max="1793" width="25.125" style="8" customWidth="1"/>
    <col min="1794" max="1794" width="17.5" style="8" customWidth="1"/>
    <col min="1795" max="1795" width="18.375" style="8" customWidth="1"/>
    <col min="1796" max="1796" width="24.625" style="8" customWidth="1"/>
    <col min="1797" max="1797" width="49.125" style="8" customWidth="1"/>
    <col min="1798" max="1800" width="11.375" style="8"/>
    <col min="1801" max="2043" width="10" style="8" customWidth="1"/>
    <col min="2044" max="2048" width="11.375" style="8"/>
    <col min="2049" max="2049" width="25.125" style="8" customWidth="1"/>
    <col min="2050" max="2050" width="17.5" style="8" customWidth="1"/>
    <col min="2051" max="2051" width="18.375" style="8" customWidth="1"/>
    <col min="2052" max="2052" width="24.625" style="8" customWidth="1"/>
    <col min="2053" max="2053" width="49.125" style="8" customWidth="1"/>
    <col min="2054" max="2056" width="11.375" style="8"/>
    <col min="2057" max="2299" width="10" style="8" customWidth="1"/>
    <col min="2300" max="2304" width="11.375" style="8"/>
    <col min="2305" max="2305" width="25.125" style="8" customWidth="1"/>
    <col min="2306" max="2306" width="17.5" style="8" customWidth="1"/>
    <col min="2307" max="2307" width="18.375" style="8" customWidth="1"/>
    <col min="2308" max="2308" width="24.625" style="8" customWidth="1"/>
    <col min="2309" max="2309" width="49.125" style="8" customWidth="1"/>
    <col min="2310" max="2312" width="11.375" style="8"/>
    <col min="2313" max="2555" width="10" style="8" customWidth="1"/>
    <col min="2556" max="2560" width="11.375" style="8"/>
    <col min="2561" max="2561" width="25.125" style="8" customWidth="1"/>
    <col min="2562" max="2562" width="17.5" style="8" customWidth="1"/>
    <col min="2563" max="2563" width="18.375" style="8" customWidth="1"/>
    <col min="2564" max="2564" width="24.625" style="8" customWidth="1"/>
    <col min="2565" max="2565" width="49.125" style="8" customWidth="1"/>
    <col min="2566" max="2568" width="11.375" style="8"/>
    <col min="2569" max="2811" width="10" style="8" customWidth="1"/>
    <col min="2812" max="2816" width="11.375" style="8"/>
    <col min="2817" max="2817" width="25.125" style="8" customWidth="1"/>
    <col min="2818" max="2818" width="17.5" style="8" customWidth="1"/>
    <col min="2819" max="2819" width="18.375" style="8" customWidth="1"/>
    <col min="2820" max="2820" width="24.625" style="8" customWidth="1"/>
    <col min="2821" max="2821" width="49.125" style="8" customWidth="1"/>
    <col min="2822" max="2824" width="11.375" style="8"/>
    <col min="2825" max="3067" width="10" style="8" customWidth="1"/>
    <col min="3068" max="3072" width="11.375" style="8"/>
    <col min="3073" max="3073" width="25.125" style="8" customWidth="1"/>
    <col min="3074" max="3074" width="17.5" style="8" customWidth="1"/>
    <col min="3075" max="3075" width="18.375" style="8" customWidth="1"/>
    <col min="3076" max="3076" width="24.625" style="8" customWidth="1"/>
    <col min="3077" max="3077" width="49.125" style="8" customWidth="1"/>
    <col min="3078" max="3080" width="11.375" style="8"/>
    <col min="3081" max="3323" width="10" style="8" customWidth="1"/>
    <col min="3324" max="3328" width="11.375" style="8"/>
    <col min="3329" max="3329" width="25.125" style="8" customWidth="1"/>
    <col min="3330" max="3330" width="17.5" style="8" customWidth="1"/>
    <col min="3331" max="3331" width="18.375" style="8" customWidth="1"/>
    <col min="3332" max="3332" width="24.625" style="8" customWidth="1"/>
    <col min="3333" max="3333" width="49.125" style="8" customWidth="1"/>
    <col min="3334" max="3336" width="11.375" style="8"/>
    <col min="3337" max="3579" width="10" style="8" customWidth="1"/>
    <col min="3580" max="3584" width="11.375" style="8"/>
    <col min="3585" max="3585" width="25.125" style="8" customWidth="1"/>
    <col min="3586" max="3586" width="17.5" style="8" customWidth="1"/>
    <col min="3587" max="3587" width="18.375" style="8" customWidth="1"/>
    <col min="3588" max="3588" width="24.625" style="8" customWidth="1"/>
    <col min="3589" max="3589" width="49.125" style="8" customWidth="1"/>
    <col min="3590" max="3592" width="11.375" style="8"/>
    <col min="3593" max="3835" width="10" style="8" customWidth="1"/>
    <col min="3836" max="3840" width="11.375" style="8"/>
    <col min="3841" max="3841" width="25.125" style="8" customWidth="1"/>
    <col min="3842" max="3842" width="17.5" style="8" customWidth="1"/>
    <col min="3843" max="3843" width="18.375" style="8" customWidth="1"/>
    <col min="3844" max="3844" width="24.625" style="8" customWidth="1"/>
    <col min="3845" max="3845" width="49.125" style="8" customWidth="1"/>
    <col min="3846" max="3848" width="11.375" style="8"/>
    <col min="3849" max="4091" width="10" style="8" customWidth="1"/>
    <col min="4092" max="4096" width="11.375" style="8"/>
    <col min="4097" max="4097" width="25.125" style="8" customWidth="1"/>
    <col min="4098" max="4098" width="17.5" style="8" customWidth="1"/>
    <col min="4099" max="4099" width="18.375" style="8" customWidth="1"/>
    <col min="4100" max="4100" width="24.625" style="8" customWidth="1"/>
    <col min="4101" max="4101" width="49.125" style="8" customWidth="1"/>
    <col min="4102" max="4104" width="11.375" style="8"/>
    <col min="4105" max="4347" width="10" style="8" customWidth="1"/>
    <col min="4348" max="4352" width="11.375" style="8"/>
    <col min="4353" max="4353" width="25.125" style="8" customWidth="1"/>
    <col min="4354" max="4354" width="17.5" style="8" customWidth="1"/>
    <col min="4355" max="4355" width="18.375" style="8" customWidth="1"/>
    <col min="4356" max="4356" width="24.625" style="8" customWidth="1"/>
    <col min="4357" max="4357" width="49.125" style="8" customWidth="1"/>
    <col min="4358" max="4360" width="11.375" style="8"/>
    <col min="4361" max="4603" width="10" style="8" customWidth="1"/>
    <col min="4604" max="4608" width="11.375" style="8"/>
    <col min="4609" max="4609" width="25.125" style="8" customWidth="1"/>
    <col min="4610" max="4610" width="17.5" style="8" customWidth="1"/>
    <col min="4611" max="4611" width="18.375" style="8" customWidth="1"/>
    <col min="4612" max="4612" width="24.625" style="8" customWidth="1"/>
    <col min="4613" max="4613" width="49.125" style="8" customWidth="1"/>
    <col min="4614" max="4616" width="11.375" style="8"/>
    <col min="4617" max="4859" width="10" style="8" customWidth="1"/>
    <col min="4860" max="4864" width="11.375" style="8"/>
    <col min="4865" max="4865" width="25.125" style="8" customWidth="1"/>
    <col min="4866" max="4866" width="17.5" style="8" customWidth="1"/>
    <col min="4867" max="4867" width="18.375" style="8" customWidth="1"/>
    <col min="4868" max="4868" width="24.625" style="8" customWidth="1"/>
    <col min="4869" max="4869" width="49.125" style="8" customWidth="1"/>
    <col min="4870" max="4872" width="11.375" style="8"/>
    <col min="4873" max="5115" width="10" style="8" customWidth="1"/>
    <col min="5116" max="5120" width="11.375" style="8"/>
    <col min="5121" max="5121" width="25.125" style="8" customWidth="1"/>
    <col min="5122" max="5122" width="17.5" style="8" customWidth="1"/>
    <col min="5123" max="5123" width="18.375" style="8" customWidth="1"/>
    <col min="5124" max="5124" width="24.625" style="8" customWidth="1"/>
    <col min="5125" max="5125" width="49.125" style="8" customWidth="1"/>
    <col min="5126" max="5128" width="11.375" style="8"/>
    <col min="5129" max="5371" width="10" style="8" customWidth="1"/>
    <col min="5372" max="5376" width="11.375" style="8"/>
    <col min="5377" max="5377" width="25.125" style="8" customWidth="1"/>
    <col min="5378" max="5378" width="17.5" style="8" customWidth="1"/>
    <col min="5379" max="5379" width="18.375" style="8" customWidth="1"/>
    <col min="5380" max="5380" width="24.625" style="8" customWidth="1"/>
    <col min="5381" max="5381" width="49.125" style="8" customWidth="1"/>
    <col min="5382" max="5384" width="11.375" style="8"/>
    <col min="5385" max="5627" width="10" style="8" customWidth="1"/>
    <col min="5628" max="5632" width="11.375" style="8"/>
    <col min="5633" max="5633" width="25.125" style="8" customWidth="1"/>
    <col min="5634" max="5634" width="17.5" style="8" customWidth="1"/>
    <col min="5635" max="5635" width="18.375" style="8" customWidth="1"/>
    <col min="5636" max="5636" width="24.625" style="8" customWidth="1"/>
    <col min="5637" max="5637" width="49.125" style="8" customWidth="1"/>
    <col min="5638" max="5640" width="11.375" style="8"/>
    <col min="5641" max="5883" width="10" style="8" customWidth="1"/>
    <col min="5884" max="5888" width="11.375" style="8"/>
    <col min="5889" max="5889" width="25.125" style="8" customWidth="1"/>
    <col min="5890" max="5890" width="17.5" style="8" customWidth="1"/>
    <col min="5891" max="5891" width="18.375" style="8" customWidth="1"/>
    <col min="5892" max="5892" width="24.625" style="8" customWidth="1"/>
    <col min="5893" max="5893" width="49.125" style="8" customWidth="1"/>
    <col min="5894" max="5896" width="11.375" style="8"/>
    <col min="5897" max="6139" width="10" style="8" customWidth="1"/>
    <col min="6140" max="6144" width="11.375" style="8"/>
    <col min="6145" max="6145" width="25.125" style="8" customWidth="1"/>
    <col min="6146" max="6146" width="17.5" style="8" customWidth="1"/>
    <col min="6147" max="6147" width="18.375" style="8" customWidth="1"/>
    <col min="6148" max="6148" width="24.625" style="8" customWidth="1"/>
    <col min="6149" max="6149" width="49.125" style="8" customWidth="1"/>
    <col min="6150" max="6152" width="11.375" style="8"/>
    <col min="6153" max="6395" width="10" style="8" customWidth="1"/>
    <col min="6396" max="6400" width="11.375" style="8"/>
    <col min="6401" max="6401" width="25.125" style="8" customWidth="1"/>
    <col min="6402" max="6402" width="17.5" style="8" customWidth="1"/>
    <col min="6403" max="6403" width="18.375" style="8" customWidth="1"/>
    <col min="6404" max="6404" width="24.625" style="8" customWidth="1"/>
    <col min="6405" max="6405" width="49.125" style="8" customWidth="1"/>
    <col min="6406" max="6408" width="11.375" style="8"/>
    <col min="6409" max="6651" width="10" style="8" customWidth="1"/>
    <col min="6652" max="6656" width="11.375" style="8"/>
    <col min="6657" max="6657" width="25.125" style="8" customWidth="1"/>
    <col min="6658" max="6658" width="17.5" style="8" customWidth="1"/>
    <col min="6659" max="6659" width="18.375" style="8" customWidth="1"/>
    <col min="6660" max="6660" width="24.625" style="8" customWidth="1"/>
    <col min="6661" max="6661" width="49.125" style="8" customWidth="1"/>
    <col min="6662" max="6664" width="11.375" style="8"/>
    <col min="6665" max="6907" width="10" style="8" customWidth="1"/>
    <col min="6908" max="6912" width="11.375" style="8"/>
    <col min="6913" max="6913" width="25.125" style="8" customWidth="1"/>
    <col min="6914" max="6914" width="17.5" style="8" customWidth="1"/>
    <col min="6915" max="6915" width="18.375" style="8" customWidth="1"/>
    <col min="6916" max="6916" width="24.625" style="8" customWidth="1"/>
    <col min="6917" max="6917" width="49.125" style="8" customWidth="1"/>
    <col min="6918" max="6920" width="11.375" style="8"/>
    <col min="6921" max="7163" width="10" style="8" customWidth="1"/>
    <col min="7164" max="7168" width="11.375" style="8"/>
    <col min="7169" max="7169" width="25.125" style="8" customWidth="1"/>
    <col min="7170" max="7170" width="17.5" style="8" customWidth="1"/>
    <col min="7171" max="7171" width="18.375" style="8" customWidth="1"/>
    <col min="7172" max="7172" width="24.625" style="8" customWidth="1"/>
    <col min="7173" max="7173" width="49.125" style="8" customWidth="1"/>
    <col min="7174" max="7176" width="11.375" style="8"/>
    <col min="7177" max="7419" width="10" style="8" customWidth="1"/>
    <col min="7420" max="7424" width="11.375" style="8"/>
    <col min="7425" max="7425" width="25.125" style="8" customWidth="1"/>
    <col min="7426" max="7426" width="17.5" style="8" customWidth="1"/>
    <col min="7427" max="7427" width="18.375" style="8" customWidth="1"/>
    <col min="7428" max="7428" width="24.625" style="8" customWidth="1"/>
    <col min="7429" max="7429" width="49.125" style="8" customWidth="1"/>
    <col min="7430" max="7432" width="11.375" style="8"/>
    <col min="7433" max="7675" width="10" style="8" customWidth="1"/>
    <col min="7676" max="7680" width="11.375" style="8"/>
    <col min="7681" max="7681" width="25.125" style="8" customWidth="1"/>
    <col min="7682" max="7682" width="17.5" style="8" customWidth="1"/>
    <col min="7683" max="7683" width="18.375" style="8" customWidth="1"/>
    <col min="7684" max="7684" width="24.625" style="8" customWidth="1"/>
    <col min="7685" max="7685" width="49.125" style="8" customWidth="1"/>
    <col min="7686" max="7688" width="11.375" style="8"/>
    <col min="7689" max="7931" width="10" style="8" customWidth="1"/>
    <col min="7932" max="7936" width="11.375" style="8"/>
    <col min="7937" max="7937" width="25.125" style="8" customWidth="1"/>
    <col min="7938" max="7938" width="17.5" style="8" customWidth="1"/>
    <col min="7939" max="7939" width="18.375" style="8" customWidth="1"/>
    <col min="7940" max="7940" width="24.625" style="8" customWidth="1"/>
    <col min="7941" max="7941" width="49.125" style="8" customWidth="1"/>
    <col min="7942" max="7944" width="11.375" style="8"/>
    <col min="7945" max="8187" width="10" style="8" customWidth="1"/>
    <col min="8188" max="8192" width="11.375" style="8"/>
    <col min="8193" max="8193" width="25.125" style="8" customWidth="1"/>
    <col min="8194" max="8194" width="17.5" style="8" customWidth="1"/>
    <col min="8195" max="8195" width="18.375" style="8" customWidth="1"/>
    <col min="8196" max="8196" width="24.625" style="8" customWidth="1"/>
    <col min="8197" max="8197" width="49.125" style="8" customWidth="1"/>
    <col min="8198" max="8200" width="11.375" style="8"/>
    <col min="8201" max="8443" width="10" style="8" customWidth="1"/>
    <col min="8444" max="8448" width="11.375" style="8"/>
    <col min="8449" max="8449" width="25.125" style="8" customWidth="1"/>
    <col min="8450" max="8450" width="17.5" style="8" customWidth="1"/>
    <col min="8451" max="8451" width="18.375" style="8" customWidth="1"/>
    <col min="8452" max="8452" width="24.625" style="8" customWidth="1"/>
    <col min="8453" max="8453" width="49.125" style="8" customWidth="1"/>
    <col min="8454" max="8456" width="11.375" style="8"/>
    <col min="8457" max="8699" width="10" style="8" customWidth="1"/>
    <col min="8700" max="8704" width="11.375" style="8"/>
    <col min="8705" max="8705" width="25.125" style="8" customWidth="1"/>
    <col min="8706" max="8706" width="17.5" style="8" customWidth="1"/>
    <col min="8707" max="8707" width="18.375" style="8" customWidth="1"/>
    <col min="8708" max="8708" width="24.625" style="8" customWidth="1"/>
    <col min="8709" max="8709" width="49.125" style="8" customWidth="1"/>
    <col min="8710" max="8712" width="11.375" style="8"/>
    <col min="8713" max="8955" width="10" style="8" customWidth="1"/>
    <col min="8956" max="8960" width="11.375" style="8"/>
    <col min="8961" max="8961" width="25.125" style="8" customWidth="1"/>
    <col min="8962" max="8962" width="17.5" style="8" customWidth="1"/>
    <col min="8963" max="8963" width="18.375" style="8" customWidth="1"/>
    <col min="8964" max="8964" width="24.625" style="8" customWidth="1"/>
    <col min="8965" max="8965" width="49.125" style="8" customWidth="1"/>
    <col min="8966" max="8968" width="11.375" style="8"/>
    <col min="8969" max="9211" width="10" style="8" customWidth="1"/>
    <col min="9212" max="9216" width="11.375" style="8"/>
    <col min="9217" max="9217" width="25.125" style="8" customWidth="1"/>
    <col min="9218" max="9218" width="17.5" style="8" customWidth="1"/>
    <col min="9219" max="9219" width="18.375" style="8" customWidth="1"/>
    <col min="9220" max="9220" width="24.625" style="8" customWidth="1"/>
    <col min="9221" max="9221" width="49.125" style="8" customWidth="1"/>
    <col min="9222" max="9224" width="11.375" style="8"/>
    <col min="9225" max="9467" width="10" style="8" customWidth="1"/>
    <col min="9468" max="9472" width="11.375" style="8"/>
    <col min="9473" max="9473" width="25.125" style="8" customWidth="1"/>
    <col min="9474" max="9474" width="17.5" style="8" customWidth="1"/>
    <col min="9475" max="9475" width="18.375" style="8" customWidth="1"/>
    <col min="9476" max="9476" width="24.625" style="8" customWidth="1"/>
    <col min="9477" max="9477" width="49.125" style="8" customWidth="1"/>
    <col min="9478" max="9480" width="11.375" style="8"/>
    <col min="9481" max="9723" width="10" style="8" customWidth="1"/>
    <col min="9724" max="9728" width="11.375" style="8"/>
    <col min="9729" max="9729" width="25.125" style="8" customWidth="1"/>
    <col min="9730" max="9730" width="17.5" style="8" customWidth="1"/>
    <col min="9731" max="9731" width="18.375" style="8" customWidth="1"/>
    <col min="9732" max="9732" width="24.625" style="8" customWidth="1"/>
    <col min="9733" max="9733" width="49.125" style="8" customWidth="1"/>
    <col min="9734" max="9736" width="11.375" style="8"/>
    <col min="9737" max="9979" width="10" style="8" customWidth="1"/>
    <col min="9980" max="9984" width="11.375" style="8"/>
    <col min="9985" max="9985" width="25.125" style="8" customWidth="1"/>
    <col min="9986" max="9986" width="17.5" style="8" customWidth="1"/>
    <col min="9987" max="9987" width="18.375" style="8" customWidth="1"/>
    <col min="9988" max="9988" width="24.625" style="8" customWidth="1"/>
    <col min="9989" max="9989" width="49.125" style="8" customWidth="1"/>
    <col min="9990" max="9992" width="11.375" style="8"/>
    <col min="9993" max="10235" width="10" style="8" customWidth="1"/>
    <col min="10236" max="10240" width="11.375" style="8"/>
    <col min="10241" max="10241" width="25.125" style="8" customWidth="1"/>
    <col min="10242" max="10242" width="17.5" style="8" customWidth="1"/>
    <col min="10243" max="10243" width="18.375" style="8" customWidth="1"/>
    <col min="10244" max="10244" width="24.625" style="8" customWidth="1"/>
    <col min="10245" max="10245" width="49.125" style="8" customWidth="1"/>
    <col min="10246" max="10248" width="11.375" style="8"/>
    <col min="10249" max="10491" width="10" style="8" customWidth="1"/>
    <col min="10492" max="10496" width="11.375" style="8"/>
    <col min="10497" max="10497" width="25.125" style="8" customWidth="1"/>
    <col min="10498" max="10498" width="17.5" style="8" customWidth="1"/>
    <col min="10499" max="10499" width="18.375" style="8" customWidth="1"/>
    <col min="10500" max="10500" width="24.625" style="8" customWidth="1"/>
    <col min="10501" max="10501" width="49.125" style="8" customWidth="1"/>
    <col min="10502" max="10504" width="11.375" style="8"/>
    <col min="10505" max="10747" width="10" style="8" customWidth="1"/>
    <col min="10748" max="10752" width="11.375" style="8"/>
    <col min="10753" max="10753" width="25.125" style="8" customWidth="1"/>
    <col min="10754" max="10754" width="17.5" style="8" customWidth="1"/>
    <col min="10755" max="10755" width="18.375" style="8" customWidth="1"/>
    <col min="10756" max="10756" width="24.625" style="8" customWidth="1"/>
    <col min="10757" max="10757" width="49.125" style="8" customWidth="1"/>
    <col min="10758" max="10760" width="11.375" style="8"/>
    <col min="10761" max="11003" width="10" style="8" customWidth="1"/>
    <col min="11004" max="11008" width="11.375" style="8"/>
    <col min="11009" max="11009" width="25.125" style="8" customWidth="1"/>
    <col min="11010" max="11010" width="17.5" style="8" customWidth="1"/>
    <col min="11011" max="11011" width="18.375" style="8" customWidth="1"/>
    <col min="11012" max="11012" width="24.625" style="8" customWidth="1"/>
    <col min="11013" max="11013" width="49.125" style="8" customWidth="1"/>
    <col min="11014" max="11016" width="11.375" style="8"/>
    <col min="11017" max="11259" width="10" style="8" customWidth="1"/>
    <col min="11260" max="11264" width="11.375" style="8"/>
    <col min="11265" max="11265" width="25.125" style="8" customWidth="1"/>
    <col min="11266" max="11266" width="17.5" style="8" customWidth="1"/>
    <col min="11267" max="11267" width="18.375" style="8" customWidth="1"/>
    <col min="11268" max="11268" width="24.625" style="8" customWidth="1"/>
    <col min="11269" max="11269" width="49.125" style="8" customWidth="1"/>
    <col min="11270" max="11272" width="11.375" style="8"/>
    <col min="11273" max="11515" width="10" style="8" customWidth="1"/>
    <col min="11516" max="11520" width="11.375" style="8"/>
    <col min="11521" max="11521" width="25.125" style="8" customWidth="1"/>
    <col min="11522" max="11522" width="17.5" style="8" customWidth="1"/>
    <col min="11523" max="11523" width="18.375" style="8" customWidth="1"/>
    <col min="11524" max="11524" width="24.625" style="8" customWidth="1"/>
    <col min="11525" max="11525" width="49.125" style="8" customWidth="1"/>
    <col min="11526" max="11528" width="11.375" style="8"/>
    <col min="11529" max="11771" width="10" style="8" customWidth="1"/>
    <col min="11772" max="11776" width="11.375" style="8"/>
    <col min="11777" max="11777" width="25.125" style="8" customWidth="1"/>
    <col min="11778" max="11778" width="17.5" style="8" customWidth="1"/>
    <col min="11779" max="11779" width="18.375" style="8" customWidth="1"/>
    <col min="11780" max="11780" width="24.625" style="8" customWidth="1"/>
    <col min="11781" max="11781" width="49.125" style="8" customWidth="1"/>
    <col min="11782" max="11784" width="11.375" style="8"/>
    <col min="11785" max="12027" width="10" style="8" customWidth="1"/>
    <col min="12028" max="12032" width="11.375" style="8"/>
    <col min="12033" max="12033" width="25.125" style="8" customWidth="1"/>
    <col min="12034" max="12034" width="17.5" style="8" customWidth="1"/>
    <col min="12035" max="12035" width="18.375" style="8" customWidth="1"/>
    <col min="12036" max="12036" width="24.625" style="8" customWidth="1"/>
    <col min="12037" max="12037" width="49.125" style="8" customWidth="1"/>
    <col min="12038" max="12040" width="11.375" style="8"/>
    <col min="12041" max="12283" width="10" style="8" customWidth="1"/>
    <col min="12284" max="12288" width="11.375" style="8"/>
    <col min="12289" max="12289" width="25.125" style="8" customWidth="1"/>
    <col min="12290" max="12290" width="17.5" style="8" customWidth="1"/>
    <col min="12291" max="12291" width="18.375" style="8" customWidth="1"/>
    <col min="12292" max="12292" width="24.625" style="8" customWidth="1"/>
    <col min="12293" max="12293" width="49.125" style="8" customWidth="1"/>
    <col min="12294" max="12296" width="11.375" style="8"/>
    <col min="12297" max="12539" width="10" style="8" customWidth="1"/>
    <col min="12540" max="12544" width="11.375" style="8"/>
    <col min="12545" max="12545" width="25.125" style="8" customWidth="1"/>
    <col min="12546" max="12546" width="17.5" style="8" customWidth="1"/>
    <col min="12547" max="12547" width="18.375" style="8" customWidth="1"/>
    <col min="12548" max="12548" width="24.625" style="8" customWidth="1"/>
    <col min="12549" max="12549" width="49.125" style="8" customWidth="1"/>
    <col min="12550" max="12552" width="11.375" style="8"/>
    <col min="12553" max="12795" width="10" style="8" customWidth="1"/>
    <col min="12796" max="12800" width="11.375" style="8"/>
    <col min="12801" max="12801" width="25.125" style="8" customWidth="1"/>
    <col min="12802" max="12802" width="17.5" style="8" customWidth="1"/>
    <col min="12803" max="12803" width="18.375" style="8" customWidth="1"/>
    <col min="12804" max="12804" width="24.625" style="8" customWidth="1"/>
    <col min="12805" max="12805" width="49.125" style="8" customWidth="1"/>
    <col min="12806" max="12808" width="11.375" style="8"/>
    <col min="12809" max="13051" width="10" style="8" customWidth="1"/>
    <col min="13052" max="13056" width="11.375" style="8"/>
    <col min="13057" max="13057" width="25.125" style="8" customWidth="1"/>
    <col min="13058" max="13058" width="17.5" style="8" customWidth="1"/>
    <col min="13059" max="13059" width="18.375" style="8" customWidth="1"/>
    <col min="13060" max="13060" width="24.625" style="8" customWidth="1"/>
    <col min="13061" max="13061" width="49.125" style="8" customWidth="1"/>
    <col min="13062" max="13064" width="11.375" style="8"/>
    <col min="13065" max="13307" width="10" style="8" customWidth="1"/>
    <col min="13308" max="13312" width="11.375" style="8"/>
    <col min="13313" max="13313" width="25.125" style="8" customWidth="1"/>
    <col min="13314" max="13314" width="17.5" style="8" customWidth="1"/>
    <col min="13315" max="13315" width="18.375" style="8" customWidth="1"/>
    <col min="13316" max="13316" width="24.625" style="8" customWidth="1"/>
    <col min="13317" max="13317" width="49.125" style="8" customWidth="1"/>
    <col min="13318" max="13320" width="11.375" style="8"/>
    <col min="13321" max="13563" width="10" style="8" customWidth="1"/>
    <col min="13564" max="13568" width="11.375" style="8"/>
    <col min="13569" max="13569" width="25.125" style="8" customWidth="1"/>
    <col min="13570" max="13570" width="17.5" style="8" customWidth="1"/>
    <col min="13571" max="13571" width="18.375" style="8" customWidth="1"/>
    <col min="13572" max="13572" width="24.625" style="8" customWidth="1"/>
    <col min="13573" max="13573" width="49.125" style="8" customWidth="1"/>
    <col min="13574" max="13576" width="11.375" style="8"/>
    <col min="13577" max="13819" width="10" style="8" customWidth="1"/>
    <col min="13820" max="13824" width="11.375" style="8"/>
    <col min="13825" max="13825" width="25.125" style="8" customWidth="1"/>
    <col min="13826" max="13826" width="17.5" style="8" customWidth="1"/>
    <col min="13827" max="13827" width="18.375" style="8" customWidth="1"/>
    <col min="13828" max="13828" width="24.625" style="8" customWidth="1"/>
    <col min="13829" max="13829" width="49.125" style="8" customWidth="1"/>
    <col min="13830" max="13832" width="11.375" style="8"/>
    <col min="13833" max="14075" width="10" style="8" customWidth="1"/>
    <col min="14076" max="14080" width="11.375" style="8"/>
    <col min="14081" max="14081" width="25.125" style="8" customWidth="1"/>
    <col min="14082" max="14082" width="17.5" style="8" customWidth="1"/>
    <col min="14083" max="14083" width="18.375" style="8" customWidth="1"/>
    <col min="14084" max="14084" width="24.625" style="8" customWidth="1"/>
    <col min="14085" max="14085" width="49.125" style="8" customWidth="1"/>
    <col min="14086" max="14088" width="11.375" style="8"/>
    <col min="14089" max="14331" width="10" style="8" customWidth="1"/>
    <col min="14332" max="14336" width="11.375" style="8"/>
    <col min="14337" max="14337" width="25.125" style="8" customWidth="1"/>
    <col min="14338" max="14338" width="17.5" style="8" customWidth="1"/>
    <col min="14339" max="14339" width="18.375" style="8" customWidth="1"/>
    <col min="14340" max="14340" width="24.625" style="8" customWidth="1"/>
    <col min="14341" max="14341" width="49.125" style="8" customWidth="1"/>
    <col min="14342" max="14344" width="11.375" style="8"/>
    <col min="14345" max="14587" width="10" style="8" customWidth="1"/>
    <col min="14588" max="14592" width="11.375" style="8"/>
    <col min="14593" max="14593" width="25.125" style="8" customWidth="1"/>
    <col min="14594" max="14594" width="17.5" style="8" customWidth="1"/>
    <col min="14595" max="14595" width="18.375" style="8" customWidth="1"/>
    <col min="14596" max="14596" width="24.625" style="8" customWidth="1"/>
    <col min="14597" max="14597" width="49.125" style="8" customWidth="1"/>
    <col min="14598" max="14600" width="11.375" style="8"/>
    <col min="14601" max="14843" width="10" style="8" customWidth="1"/>
    <col min="14844" max="14848" width="11.375" style="8"/>
    <col min="14849" max="14849" width="25.125" style="8" customWidth="1"/>
    <col min="14850" max="14850" width="17.5" style="8" customWidth="1"/>
    <col min="14851" max="14851" width="18.375" style="8" customWidth="1"/>
    <col min="14852" max="14852" width="24.625" style="8" customWidth="1"/>
    <col min="14853" max="14853" width="49.125" style="8" customWidth="1"/>
    <col min="14854" max="14856" width="11.375" style="8"/>
    <col min="14857" max="15099" width="10" style="8" customWidth="1"/>
    <col min="15100" max="15104" width="11.375" style="8"/>
    <col min="15105" max="15105" width="25.125" style="8" customWidth="1"/>
    <col min="15106" max="15106" width="17.5" style="8" customWidth="1"/>
    <col min="15107" max="15107" width="18.375" style="8" customWidth="1"/>
    <col min="15108" max="15108" width="24.625" style="8" customWidth="1"/>
    <col min="15109" max="15109" width="49.125" style="8" customWidth="1"/>
    <col min="15110" max="15112" width="11.375" style="8"/>
    <col min="15113" max="15355" width="10" style="8" customWidth="1"/>
    <col min="15356" max="15360" width="11.375" style="8"/>
    <col min="15361" max="15361" width="25.125" style="8" customWidth="1"/>
    <col min="15362" max="15362" width="17.5" style="8" customWidth="1"/>
    <col min="15363" max="15363" width="18.375" style="8" customWidth="1"/>
    <col min="15364" max="15364" width="24.625" style="8" customWidth="1"/>
    <col min="15365" max="15365" width="49.125" style="8" customWidth="1"/>
    <col min="15366" max="15368" width="11.375" style="8"/>
    <col min="15369" max="15611" width="10" style="8" customWidth="1"/>
    <col min="15612" max="15616" width="11.375" style="8"/>
    <col min="15617" max="15617" width="25.125" style="8" customWidth="1"/>
    <col min="15618" max="15618" width="17.5" style="8" customWidth="1"/>
    <col min="15619" max="15619" width="18.375" style="8" customWidth="1"/>
    <col min="15620" max="15620" width="24.625" style="8" customWidth="1"/>
    <col min="15621" max="15621" width="49.125" style="8" customWidth="1"/>
    <col min="15622" max="15624" width="11.375" style="8"/>
    <col min="15625" max="15867" width="10" style="8" customWidth="1"/>
    <col min="15868" max="15872" width="11.375" style="8"/>
    <col min="15873" max="15873" width="25.125" style="8" customWidth="1"/>
    <col min="15874" max="15874" width="17.5" style="8" customWidth="1"/>
    <col min="15875" max="15875" width="18.375" style="8" customWidth="1"/>
    <col min="15876" max="15876" width="24.625" style="8" customWidth="1"/>
    <col min="15877" max="15877" width="49.125" style="8" customWidth="1"/>
    <col min="15878" max="15880" width="11.375" style="8"/>
    <col min="15881" max="16123" width="10" style="8" customWidth="1"/>
    <col min="16124" max="16128" width="11.375" style="8"/>
    <col min="16129" max="16129" width="25.125" style="8" customWidth="1"/>
    <col min="16130" max="16130" width="17.5" style="8" customWidth="1"/>
    <col min="16131" max="16131" width="18.375" style="8" customWidth="1"/>
    <col min="16132" max="16132" width="24.625" style="8" customWidth="1"/>
    <col min="16133" max="16133" width="49.125" style="8" customWidth="1"/>
    <col min="16134" max="16136" width="11.375" style="8"/>
    <col min="16137" max="16379" width="10" style="8" customWidth="1"/>
    <col min="16380" max="16384" width="11.375" style="8"/>
  </cols>
  <sheetData>
    <row r="1" spans="1:11" x14ac:dyDescent="0.3">
      <c r="A1" s="16" t="s">
        <v>811</v>
      </c>
      <c r="B1" s="15"/>
      <c r="C1" s="15"/>
      <c r="D1" s="15"/>
      <c r="E1" s="15"/>
      <c r="F1" s="15"/>
      <c r="G1" s="15"/>
      <c r="H1" s="15"/>
    </row>
    <row r="2" spans="1:11" ht="15" customHeight="1" x14ac:dyDescent="0.3">
      <c r="A2" s="16" t="s">
        <v>15</v>
      </c>
      <c r="B2" s="15"/>
      <c r="C2" s="15"/>
      <c r="D2" s="15"/>
      <c r="E2" s="15"/>
      <c r="F2" s="15"/>
      <c r="G2" s="15"/>
      <c r="H2" s="15"/>
    </row>
    <row r="3" spans="1:11" ht="49.5" x14ac:dyDescent="0.3">
      <c r="A3" s="15" t="s">
        <v>47</v>
      </c>
      <c r="B3" s="15" t="s">
        <v>317</v>
      </c>
      <c r="C3" s="15" t="s">
        <v>318</v>
      </c>
      <c r="D3" s="15" t="s">
        <v>319</v>
      </c>
      <c r="E3" s="15" t="s">
        <v>320</v>
      </c>
      <c r="F3" s="15" t="s">
        <v>321</v>
      </c>
      <c r="G3" s="15" t="s">
        <v>322</v>
      </c>
      <c r="H3" s="15" t="s">
        <v>323</v>
      </c>
      <c r="K3" s="61"/>
    </row>
    <row r="4" spans="1:11" ht="49.5" x14ac:dyDescent="0.3">
      <c r="A4" s="15" t="s">
        <v>51</v>
      </c>
      <c r="B4" s="15" t="s">
        <v>351</v>
      </c>
      <c r="C4" s="15" t="s">
        <v>352</v>
      </c>
      <c r="D4" s="15" t="s">
        <v>353</v>
      </c>
      <c r="E4" s="15" t="s">
        <v>354</v>
      </c>
      <c r="F4" s="15">
        <v>3199.47</v>
      </c>
      <c r="G4" s="56">
        <v>44895</v>
      </c>
      <c r="H4" s="56">
        <v>50374</v>
      </c>
    </row>
    <row r="5" spans="1:11" ht="49.5" x14ac:dyDescent="0.3">
      <c r="A5" s="15" t="s">
        <v>51</v>
      </c>
      <c r="B5" s="15" t="s">
        <v>355</v>
      </c>
      <c r="C5" s="15" t="s">
        <v>356</v>
      </c>
      <c r="D5" s="15" t="s">
        <v>357</v>
      </c>
      <c r="E5" s="15" t="s">
        <v>358</v>
      </c>
      <c r="F5" s="15">
        <v>1878.88</v>
      </c>
      <c r="G5" s="56">
        <v>44910</v>
      </c>
      <c r="H5" s="56">
        <v>50389</v>
      </c>
    </row>
    <row r="6" spans="1:11" ht="49.5" x14ac:dyDescent="0.3">
      <c r="A6" s="15" t="s">
        <v>51</v>
      </c>
      <c r="B6" s="15" t="s">
        <v>359</v>
      </c>
      <c r="C6" s="15" t="s">
        <v>360</v>
      </c>
      <c r="D6" s="15" t="s">
        <v>361</v>
      </c>
      <c r="E6" s="15" t="s">
        <v>336</v>
      </c>
      <c r="F6" s="15">
        <v>745.37</v>
      </c>
      <c r="G6" s="56">
        <v>44669</v>
      </c>
      <c r="H6" s="56">
        <v>50148</v>
      </c>
    </row>
    <row r="7" spans="1:11" ht="49.5" x14ac:dyDescent="0.3">
      <c r="A7" s="15" t="s">
        <v>51</v>
      </c>
      <c r="B7" s="15" t="s">
        <v>362</v>
      </c>
      <c r="C7" s="15" t="s">
        <v>363</v>
      </c>
      <c r="D7" s="15" t="s">
        <v>364</v>
      </c>
      <c r="E7" s="15" t="s">
        <v>336</v>
      </c>
      <c r="F7" s="15">
        <v>797.39</v>
      </c>
      <c r="G7" s="56">
        <v>44664</v>
      </c>
      <c r="H7" s="56">
        <v>50143</v>
      </c>
    </row>
    <row r="8" spans="1:11" ht="49.5" x14ac:dyDescent="0.3">
      <c r="A8" s="15" t="s">
        <v>51</v>
      </c>
      <c r="B8" s="15" t="s">
        <v>365</v>
      </c>
      <c r="C8" s="15" t="s">
        <v>366</v>
      </c>
      <c r="D8" s="15" t="s">
        <v>367</v>
      </c>
      <c r="E8" s="15" t="s">
        <v>368</v>
      </c>
      <c r="F8" s="15">
        <v>2061.06</v>
      </c>
      <c r="G8" s="56">
        <v>44664</v>
      </c>
      <c r="H8" s="56">
        <v>50143</v>
      </c>
    </row>
    <row r="9" spans="1:11" ht="49.5" x14ac:dyDescent="0.3">
      <c r="A9" s="15" t="s">
        <v>51</v>
      </c>
      <c r="B9" s="15" t="s">
        <v>369</v>
      </c>
      <c r="C9" s="15" t="s">
        <v>370</v>
      </c>
      <c r="D9" s="15" t="s">
        <v>371</v>
      </c>
      <c r="E9" s="15" t="s">
        <v>372</v>
      </c>
      <c r="F9" s="15">
        <v>2594.2199999999998</v>
      </c>
      <c r="G9" s="56">
        <v>44631</v>
      </c>
      <c r="H9" s="56">
        <v>50110</v>
      </c>
    </row>
    <row r="10" spans="1:11" ht="49.5" x14ac:dyDescent="0.3">
      <c r="A10" s="15" t="s">
        <v>51</v>
      </c>
      <c r="B10" s="15" t="s">
        <v>373</v>
      </c>
      <c r="C10" s="15" t="s">
        <v>374</v>
      </c>
      <c r="D10" s="15" t="s">
        <v>375</v>
      </c>
      <c r="E10" s="15" t="s">
        <v>376</v>
      </c>
      <c r="F10" s="15">
        <v>1272.8</v>
      </c>
      <c r="G10" s="56">
        <v>44630</v>
      </c>
      <c r="H10" s="56">
        <v>50109</v>
      </c>
    </row>
    <row r="11" spans="1:11" ht="15.75" customHeight="1" x14ac:dyDescent="0.3">
      <c r="A11" s="57" t="s">
        <v>38</v>
      </c>
      <c r="B11" s="57"/>
      <c r="C11" s="57"/>
      <c r="D11" s="57"/>
      <c r="E11" s="57"/>
      <c r="F11" s="57">
        <f>SUM(F4:F10)</f>
        <v>12549.189999999999</v>
      </c>
      <c r="G11" s="15"/>
      <c r="H11" s="15"/>
    </row>
    <row r="12" spans="1:11" x14ac:dyDescent="0.3">
      <c r="A12" s="63"/>
    </row>
    <row r="13" spans="1:11" x14ac:dyDescent="0.3">
      <c r="A13" s="63"/>
    </row>
    <row r="14" spans="1:11" x14ac:dyDescent="0.3">
      <c r="A14" s="63"/>
    </row>
    <row r="15" spans="1:11" x14ac:dyDescent="0.3">
      <c r="A15" s="63"/>
    </row>
    <row r="16" spans="1:11" x14ac:dyDescent="0.3">
      <c r="A16" s="63"/>
    </row>
    <row r="17" spans="1:1" x14ac:dyDescent="0.3">
      <c r="A17" s="63"/>
    </row>
    <row r="18" spans="1:1" x14ac:dyDescent="0.3">
      <c r="A18" s="63"/>
    </row>
    <row r="19" spans="1:1" x14ac:dyDescent="0.3">
      <c r="A19" s="63"/>
    </row>
    <row r="20" spans="1:1" x14ac:dyDescent="0.3">
      <c r="A20" s="63"/>
    </row>
    <row r="21" spans="1:1" x14ac:dyDescent="0.3">
      <c r="A21" s="63"/>
    </row>
    <row r="22" spans="1:1" x14ac:dyDescent="0.3">
      <c r="A22" s="63"/>
    </row>
    <row r="23" spans="1:1" x14ac:dyDescent="0.3">
      <c r="A23" s="63"/>
    </row>
    <row r="24" spans="1:1" x14ac:dyDescent="0.3">
      <c r="A24" s="63"/>
    </row>
    <row r="25" spans="1:1" x14ac:dyDescent="0.3">
      <c r="A25" s="63"/>
    </row>
  </sheetData>
  <pageMargins left="0.7" right="0.7" top="0.75" bottom="0.75" header="0.3" footer="0.3"/>
  <pageSetup paperSize="9" orientation="portrait" verticalDpi="0" r:id="rId1"/>
  <legacy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N82"/>
  <sheetViews>
    <sheetView workbookViewId="0"/>
  </sheetViews>
  <sheetFormatPr baseColWidth="10" defaultColWidth="11.375" defaultRowHeight="16.5" x14ac:dyDescent="0.3"/>
  <cols>
    <col min="1" max="1" width="15" style="65" customWidth="1"/>
    <col min="2" max="2" width="50.375" style="65" customWidth="1"/>
    <col min="3" max="3" width="53.125" style="65" customWidth="1"/>
    <col min="4" max="4" width="11.125" style="65" customWidth="1"/>
    <col min="5" max="5" width="12" style="65" customWidth="1"/>
    <col min="6" max="6" width="95.875" style="64" bestFit="1" customWidth="1"/>
    <col min="7" max="256" width="11.375" style="65"/>
    <col min="257" max="257" width="14.125" style="65" customWidth="1"/>
    <col min="258" max="258" width="22.5" style="65" customWidth="1"/>
    <col min="259" max="259" width="24.625" style="65" customWidth="1"/>
    <col min="260" max="260" width="14.625" style="65" customWidth="1"/>
    <col min="261" max="261" width="11.375" style="65"/>
    <col min="262" max="262" width="11.625" style="65" customWidth="1"/>
    <col min="263" max="512" width="11.375" style="65"/>
    <col min="513" max="513" width="14.125" style="65" customWidth="1"/>
    <col min="514" max="514" width="22.5" style="65" customWidth="1"/>
    <col min="515" max="515" width="24.625" style="65" customWidth="1"/>
    <col min="516" max="516" width="14.625" style="65" customWidth="1"/>
    <col min="517" max="517" width="11.375" style="65"/>
    <col min="518" max="518" width="11.625" style="65" customWidth="1"/>
    <col min="519" max="768" width="11.375" style="65"/>
    <col min="769" max="769" width="14.125" style="65" customWidth="1"/>
    <col min="770" max="770" width="22.5" style="65" customWidth="1"/>
    <col min="771" max="771" width="24.625" style="65" customWidth="1"/>
    <col min="772" max="772" width="14.625" style="65" customWidth="1"/>
    <col min="773" max="773" width="11.375" style="65"/>
    <col min="774" max="774" width="11.625" style="65" customWidth="1"/>
    <col min="775" max="1024" width="11.375" style="65"/>
    <col min="1025" max="1025" width="14.125" style="65" customWidth="1"/>
    <col min="1026" max="1026" width="22.5" style="65" customWidth="1"/>
    <col min="1027" max="1027" width="24.625" style="65" customWidth="1"/>
    <col min="1028" max="1028" width="14.625" style="65" customWidth="1"/>
    <col min="1029" max="1029" width="11.375" style="65"/>
    <col min="1030" max="1030" width="11.625" style="65" customWidth="1"/>
    <col min="1031" max="1280" width="11.375" style="65"/>
    <col min="1281" max="1281" width="14.125" style="65" customWidth="1"/>
    <col min="1282" max="1282" width="22.5" style="65" customWidth="1"/>
    <col min="1283" max="1283" width="24.625" style="65" customWidth="1"/>
    <col min="1284" max="1284" width="14.625" style="65" customWidth="1"/>
    <col min="1285" max="1285" width="11.375" style="65"/>
    <col min="1286" max="1286" width="11.625" style="65" customWidth="1"/>
    <col min="1287" max="1536" width="11.375" style="65"/>
    <col min="1537" max="1537" width="14.125" style="65" customWidth="1"/>
    <col min="1538" max="1538" width="22.5" style="65" customWidth="1"/>
    <col min="1539" max="1539" width="24.625" style="65" customWidth="1"/>
    <col min="1540" max="1540" width="14.625" style="65" customWidth="1"/>
    <col min="1541" max="1541" width="11.375" style="65"/>
    <col min="1542" max="1542" width="11.625" style="65" customWidth="1"/>
    <col min="1543" max="1792" width="11.375" style="65"/>
    <col min="1793" max="1793" width="14.125" style="65" customWidth="1"/>
    <col min="1794" max="1794" width="22.5" style="65" customWidth="1"/>
    <col min="1795" max="1795" width="24.625" style="65" customWidth="1"/>
    <col min="1796" max="1796" width="14.625" style="65" customWidth="1"/>
    <col min="1797" max="1797" width="11.375" style="65"/>
    <col min="1798" max="1798" width="11.625" style="65" customWidth="1"/>
    <col min="1799" max="2048" width="11.375" style="65"/>
    <col min="2049" max="2049" width="14.125" style="65" customWidth="1"/>
    <col min="2050" max="2050" width="22.5" style="65" customWidth="1"/>
    <col min="2051" max="2051" width="24.625" style="65" customWidth="1"/>
    <col min="2052" max="2052" width="14.625" style="65" customWidth="1"/>
    <col min="2053" max="2053" width="11.375" style="65"/>
    <col min="2054" max="2054" width="11.625" style="65" customWidth="1"/>
    <col min="2055" max="2304" width="11.375" style="65"/>
    <col min="2305" max="2305" width="14.125" style="65" customWidth="1"/>
    <col min="2306" max="2306" width="22.5" style="65" customWidth="1"/>
    <col min="2307" max="2307" width="24.625" style="65" customWidth="1"/>
    <col min="2308" max="2308" width="14.625" style="65" customWidth="1"/>
    <col min="2309" max="2309" width="11.375" style="65"/>
    <col min="2310" max="2310" width="11.625" style="65" customWidth="1"/>
    <col min="2311" max="2560" width="11.375" style="65"/>
    <col min="2561" max="2561" width="14.125" style="65" customWidth="1"/>
    <col min="2562" max="2562" width="22.5" style="65" customWidth="1"/>
    <col min="2563" max="2563" width="24.625" style="65" customWidth="1"/>
    <col min="2564" max="2564" width="14.625" style="65" customWidth="1"/>
    <col min="2565" max="2565" width="11.375" style="65"/>
    <col min="2566" max="2566" width="11.625" style="65" customWidth="1"/>
    <col min="2567" max="2816" width="11.375" style="65"/>
    <col min="2817" max="2817" width="14.125" style="65" customWidth="1"/>
    <col min="2818" max="2818" width="22.5" style="65" customWidth="1"/>
    <col min="2819" max="2819" width="24.625" style="65" customWidth="1"/>
    <col min="2820" max="2820" width="14.625" style="65" customWidth="1"/>
    <col min="2821" max="2821" width="11.375" style="65"/>
    <col min="2822" max="2822" width="11.625" style="65" customWidth="1"/>
    <col min="2823" max="3072" width="11.375" style="65"/>
    <col min="3073" max="3073" width="14.125" style="65" customWidth="1"/>
    <col min="3074" max="3074" width="22.5" style="65" customWidth="1"/>
    <col min="3075" max="3075" width="24.625" style="65" customWidth="1"/>
    <col min="3076" max="3076" width="14.625" style="65" customWidth="1"/>
    <col min="3077" max="3077" width="11.375" style="65"/>
    <col min="3078" max="3078" width="11.625" style="65" customWidth="1"/>
    <col min="3079" max="3328" width="11.375" style="65"/>
    <col min="3329" max="3329" width="14.125" style="65" customWidth="1"/>
    <col min="3330" max="3330" width="22.5" style="65" customWidth="1"/>
    <col min="3331" max="3331" width="24.625" style="65" customWidth="1"/>
    <col min="3332" max="3332" width="14.625" style="65" customWidth="1"/>
    <col min="3333" max="3333" width="11.375" style="65"/>
    <col min="3334" max="3334" width="11.625" style="65" customWidth="1"/>
    <col min="3335" max="3584" width="11.375" style="65"/>
    <col min="3585" max="3585" width="14.125" style="65" customWidth="1"/>
    <col min="3586" max="3586" width="22.5" style="65" customWidth="1"/>
    <col min="3587" max="3587" width="24.625" style="65" customWidth="1"/>
    <col min="3588" max="3588" width="14.625" style="65" customWidth="1"/>
    <col min="3589" max="3589" width="11.375" style="65"/>
    <col min="3590" max="3590" width="11.625" style="65" customWidth="1"/>
    <col min="3591" max="3840" width="11.375" style="65"/>
    <col min="3841" max="3841" width="14.125" style="65" customWidth="1"/>
    <col min="3842" max="3842" width="22.5" style="65" customWidth="1"/>
    <col min="3843" max="3843" width="24.625" style="65" customWidth="1"/>
    <col min="3844" max="3844" width="14.625" style="65" customWidth="1"/>
    <col min="3845" max="3845" width="11.375" style="65"/>
    <col min="3846" max="3846" width="11.625" style="65" customWidth="1"/>
    <col min="3847" max="4096" width="11.375" style="65"/>
    <col min="4097" max="4097" width="14.125" style="65" customWidth="1"/>
    <col min="4098" max="4098" width="22.5" style="65" customWidth="1"/>
    <col min="4099" max="4099" width="24.625" style="65" customWidth="1"/>
    <col min="4100" max="4100" width="14.625" style="65" customWidth="1"/>
    <col min="4101" max="4101" width="11.375" style="65"/>
    <col min="4102" max="4102" width="11.625" style="65" customWidth="1"/>
    <col min="4103" max="4352" width="11.375" style="65"/>
    <col min="4353" max="4353" width="14.125" style="65" customWidth="1"/>
    <col min="4354" max="4354" width="22.5" style="65" customWidth="1"/>
    <col min="4355" max="4355" width="24.625" style="65" customWidth="1"/>
    <col min="4356" max="4356" width="14.625" style="65" customWidth="1"/>
    <col min="4357" max="4357" width="11.375" style="65"/>
    <col min="4358" max="4358" width="11.625" style="65" customWidth="1"/>
    <col min="4359" max="4608" width="11.375" style="65"/>
    <col min="4609" max="4609" width="14.125" style="65" customWidth="1"/>
    <col min="4610" max="4610" width="22.5" style="65" customWidth="1"/>
    <col min="4611" max="4611" width="24.625" style="65" customWidth="1"/>
    <col min="4612" max="4612" width="14.625" style="65" customWidth="1"/>
    <col min="4613" max="4613" width="11.375" style="65"/>
    <col min="4614" max="4614" width="11.625" style="65" customWidth="1"/>
    <col min="4615" max="4864" width="11.375" style="65"/>
    <col min="4865" max="4865" width="14.125" style="65" customWidth="1"/>
    <col min="4866" max="4866" width="22.5" style="65" customWidth="1"/>
    <col min="4867" max="4867" width="24.625" style="65" customWidth="1"/>
    <col min="4868" max="4868" width="14.625" style="65" customWidth="1"/>
    <col min="4869" max="4869" width="11.375" style="65"/>
    <col min="4870" max="4870" width="11.625" style="65" customWidth="1"/>
    <col min="4871" max="5120" width="11.375" style="65"/>
    <col min="5121" max="5121" width="14.125" style="65" customWidth="1"/>
    <col min="5122" max="5122" width="22.5" style="65" customWidth="1"/>
    <col min="5123" max="5123" width="24.625" style="65" customWidth="1"/>
    <col min="5124" max="5124" width="14.625" style="65" customWidth="1"/>
    <col min="5125" max="5125" width="11.375" style="65"/>
    <col min="5126" max="5126" width="11.625" style="65" customWidth="1"/>
    <col min="5127" max="5376" width="11.375" style="65"/>
    <col min="5377" max="5377" width="14.125" style="65" customWidth="1"/>
    <col min="5378" max="5378" width="22.5" style="65" customWidth="1"/>
    <col min="5379" max="5379" width="24.625" style="65" customWidth="1"/>
    <col min="5380" max="5380" width="14.625" style="65" customWidth="1"/>
    <col min="5381" max="5381" width="11.375" style="65"/>
    <col min="5382" max="5382" width="11.625" style="65" customWidth="1"/>
    <col min="5383" max="5632" width="11.375" style="65"/>
    <col min="5633" max="5633" width="14.125" style="65" customWidth="1"/>
    <col min="5634" max="5634" width="22.5" style="65" customWidth="1"/>
    <col min="5635" max="5635" width="24.625" style="65" customWidth="1"/>
    <col min="5636" max="5636" width="14.625" style="65" customWidth="1"/>
    <col min="5637" max="5637" width="11.375" style="65"/>
    <col min="5638" max="5638" width="11.625" style="65" customWidth="1"/>
    <col min="5639" max="5888" width="11.375" style="65"/>
    <col min="5889" max="5889" width="14.125" style="65" customWidth="1"/>
    <col min="5890" max="5890" width="22.5" style="65" customWidth="1"/>
    <col min="5891" max="5891" width="24.625" style="65" customWidth="1"/>
    <col min="5892" max="5892" width="14.625" style="65" customWidth="1"/>
    <col min="5893" max="5893" width="11.375" style="65"/>
    <col min="5894" max="5894" width="11.625" style="65" customWidth="1"/>
    <col min="5895" max="6144" width="11.375" style="65"/>
    <col min="6145" max="6145" width="14.125" style="65" customWidth="1"/>
    <col min="6146" max="6146" width="22.5" style="65" customWidth="1"/>
    <col min="6147" max="6147" width="24.625" style="65" customWidth="1"/>
    <col min="6148" max="6148" width="14.625" style="65" customWidth="1"/>
    <col min="6149" max="6149" width="11.375" style="65"/>
    <col min="6150" max="6150" width="11.625" style="65" customWidth="1"/>
    <col min="6151" max="6400" width="11.375" style="65"/>
    <col min="6401" max="6401" width="14.125" style="65" customWidth="1"/>
    <col min="6402" max="6402" width="22.5" style="65" customWidth="1"/>
    <col min="6403" max="6403" width="24.625" style="65" customWidth="1"/>
    <col min="6404" max="6404" width="14.625" style="65" customWidth="1"/>
    <col min="6405" max="6405" width="11.375" style="65"/>
    <col min="6406" max="6406" width="11.625" style="65" customWidth="1"/>
    <col min="6407" max="6656" width="11.375" style="65"/>
    <col min="6657" max="6657" width="14.125" style="65" customWidth="1"/>
    <col min="6658" max="6658" width="22.5" style="65" customWidth="1"/>
    <col min="6659" max="6659" width="24.625" style="65" customWidth="1"/>
    <col min="6660" max="6660" width="14.625" style="65" customWidth="1"/>
    <col min="6661" max="6661" width="11.375" style="65"/>
    <col min="6662" max="6662" width="11.625" style="65" customWidth="1"/>
    <col min="6663" max="6912" width="11.375" style="65"/>
    <col min="6913" max="6913" width="14.125" style="65" customWidth="1"/>
    <col min="6914" max="6914" width="22.5" style="65" customWidth="1"/>
    <col min="6915" max="6915" width="24.625" style="65" customWidth="1"/>
    <col min="6916" max="6916" width="14.625" style="65" customWidth="1"/>
    <col min="6917" max="6917" width="11.375" style="65"/>
    <col min="6918" max="6918" width="11.625" style="65" customWidth="1"/>
    <col min="6919" max="7168" width="11.375" style="65"/>
    <col min="7169" max="7169" width="14.125" style="65" customWidth="1"/>
    <col min="7170" max="7170" width="22.5" style="65" customWidth="1"/>
    <col min="7171" max="7171" width="24.625" style="65" customWidth="1"/>
    <col min="7172" max="7172" width="14.625" style="65" customWidth="1"/>
    <col min="7173" max="7173" width="11.375" style="65"/>
    <col min="7174" max="7174" width="11.625" style="65" customWidth="1"/>
    <col min="7175" max="7424" width="11.375" style="65"/>
    <col min="7425" max="7425" width="14.125" style="65" customWidth="1"/>
    <col min="7426" max="7426" width="22.5" style="65" customWidth="1"/>
    <col min="7427" max="7427" width="24.625" style="65" customWidth="1"/>
    <col min="7428" max="7428" width="14.625" style="65" customWidth="1"/>
    <col min="7429" max="7429" width="11.375" style="65"/>
    <col min="7430" max="7430" width="11.625" style="65" customWidth="1"/>
    <col min="7431" max="7680" width="11.375" style="65"/>
    <col min="7681" max="7681" width="14.125" style="65" customWidth="1"/>
    <col min="7682" max="7682" width="22.5" style="65" customWidth="1"/>
    <col min="7683" max="7683" width="24.625" style="65" customWidth="1"/>
    <col min="7684" max="7684" width="14.625" style="65" customWidth="1"/>
    <col min="7685" max="7685" width="11.375" style="65"/>
    <col min="7686" max="7686" width="11.625" style="65" customWidth="1"/>
    <col min="7687" max="7936" width="11.375" style="65"/>
    <col min="7937" max="7937" width="14.125" style="65" customWidth="1"/>
    <col min="7938" max="7938" width="22.5" style="65" customWidth="1"/>
    <col min="7939" max="7939" width="24.625" style="65" customWidth="1"/>
    <col min="7940" max="7940" width="14.625" style="65" customWidth="1"/>
    <col min="7941" max="7941" width="11.375" style="65"/>
    <col min="7942" max="7942" width="11.625" style="65" customWidth="1"/>
    <col min="7943" max="8192" width="11.375" style="65"/>
    <col min="8193" max="8193" width="14.125" style="65" customWidth="1"/>
    <col min="8194" max="8194" width="22.5" style="65" customWidth="1"/>
    <col min="8195" max="8195" width="24.625" style="65" customWidth="1"/>
    <col min="8196" max="8196" width="14.625" style="65" customWidth="1"/>
    <col min="8197" max="8197" width="11.375" style="65"/>
    <col min="8198" max="8198" width="11.625" style="65" customWidth="1"/>
    <col min="8199" max="8448" width="11.375" style="65"/>
    <col min="8449" max="8449" width="14.125" style="65" customWidth="1"/>
    <col min="8450" max="8450" width="22.5" style="65" customWidth="1"/>
    <col min="8451" max="8451" width="24.625" style="65" customWidth="1"/>
    <col min="8452" max="8452" width="14.625" style="65" customWidth="1"/>
    <col min="8453" max="8453" width="11.375" style="65"/>
    <col min="8454" max="8454" width="11.625" style="65" customWidth="1"/>
    <col min="8455" max="8704" width="11.375" style="65"/>
    <col min="8705" max="8705" width="14.125" style="65" customWidth="1"/>
    <col min="8706" max="8706" width="22.5" style="65" customWidth="1"/>
    <col min="8707" max="8707" width="24.625" style="65" customWidth="1"/>
    <col min="8708" max="8708" width="14.625" style="65" customWidth="1"/>
    <col min="8709" max="8709" width="11.375" style="65"/>
    <col min="8710" max="8710" width="11.625" style="65" customWidth="1"/>
    <col min="8711" max="8960" width="11.375" style="65"/>
    <col min="8961" max="8961" width="14.125" style="65" customWidth="1"/>
    <col min="8962" max="8962" width="22.5" style="65" customWidth="1"/>
    <col min="8963" max="8963" width="24.625" style="65" customWidth="1"/>
    <col min="8964" max="8964" width="14.625" style="65" customWidth="1"/>
    <col min="8965" max="8965" width="11.375" style="65"/>
    <col min="8966" max="8966" width="11.625" style="65" customWidth="1"/>
    <col min="8967" max="9216" width="11.375" style="65"/>
    <col min="9217" max="9217" width="14.125" style="65" customWidth="1"/>
    <col min="9218" max="9218" width="22.5" style="65" customWidth="1"/>
    <col min="9219" max="9219" width="24.625" style="65" customWidth="1"/>
    <col min="9220" max="9220" width="14.625" style="65" customWidth="1"/>
    <col min="9221" max="9221" width="11.375" style="65"/>
    <col min="9222" max="9222" width="11.625" style="65" customWidth="1"/>
    <col min="9223" max="9472" width="11.375" style="65"/>
    <col min="9473" max="9473" width="14.125" style="65" customWidth="1"/>
    <col min="9474" max="9474" width="22.5" style="65" customWidth="1"/>
    <col min="9475" max="9475" width="24.625" style="65" customWidth="1"/>
    <col min="9476" max="9476" width="14.625" style="65" customWidth="1"/>
    <col min="9477" max="9477" width="11.375" style="65"/>
    <col min="9478" max="9478" width="11.625" style="65" customWidth="1"/>
    <col min="9479" max="9728" width="11.375" style="65"/>
    <col min="9729" max="9729" width="14.125" style="65" customWidth="1"/>
    <col min="9730" max="9730" width="22.5" style="65" customWidth="1"/>
    <col min="9731" max="9731" width="24.625" style="65" customWidth="1"/>
    <col min="9732" max="9732" width="14.625" style="65" customWidth="1"/>
    <col min="9733" max="9733" width="11.375" style="65"/>
    <col min="9734" max="9734" width="11.625" style="65" customWidth="1"/>
    <col min="9735" max="9984" width="11.375" style="65"/>
    <col min="9985" max="9985" width="14.125" style="65" customWidth="1"/>
    <col min="9986" max="9986" width="22.5" style="65" customWidth="1"/>
    <col min="9987" max="9987" width="24.625" style="65" customWidth="1"/>
    <col min="9988" max="9988" width="14.625" style="65" customWidth="1"/>
    <col min="9989" max="9989" width="11.375" style="65"/>
    <col min="9990" max="9990" width="11.625" style="65" customWidth="1"/>
    <col min="9991" max="10240" width="11.375" style="65"/>
    <col min="10241" max="10241" width="14.125" style="65" customWidth="1"/>
    <col min="10242" max="10242" width="22.5" style="65" customWidth="1"/>
    <col min="10243" max="10243" width="24.625" style="65" customWidth="1"/>
    <col min="10244" max="10244" width="14.625" style="65" customWidth="1"/>
    <col min="10245" max="10245" width="11.375" style="65"/>
    <col min="10246" max="10246" width="11.625" style="65" customWidth="1"/>
    <col min="10247" max="10496" width="11.375" style="65"/>
    <col min="10497" max="10497" width="14.125" style="65" customWidth="1"/>
    <col min="10498" max="10498" width="22.5" style="65" customWidth="1"/>
    <col min="10499" max="10499" width="24.625" style="65" customWidth="1"/>
    <col min="10500" max="10500" width="14.625" style="65" customWidth="1"/>
    <col min="10501" max="10501" width="11.375" style="65"/>
    <col min="10502" max="10502" width="11.625" style="65" customWidth="1"/>
    <col min="10503" max="10752" width="11.375" style="65"/>
    <col min="10753" max="10753" width="14.125" style="65" customWidth="1"/>
    <col min="10754" max="10754" width="22.5" style="65" customWidth="1"/>
    <col min="10755" max="10755" width="24.625" style="65" customWidth="1"/>
    <col min="10756" max="10756" width="14.625" style="65" customWidth="1"/>
    <col min="10757" max="10757" width="11.375" style="65"/>
    <col min="10758" max="10758" width="11.625" style="65" customWidth="1"/>
    <col min="10759" max="11008" width="11.375" style="65"/>
    <col min="11009" max="11009" width="14.125" style="65" customWidth="1"/>
    <col min="11010" max="11010" width="22.5" style="65" customWidth="1"/>
    <col min="11011" max="11011" width="24.625" style="65" customWidth="1"/>
    <col min="11012" max="11012" width="14.625" style="65" customWidth="1"/>
    <col min="11013" max="11013" width="11.375" style="65"/>
    <col min="11014" max="11014" width="11.625" style="65" customWidth="1"/>
    <col min="11015" max="11264" width="11.375" style="65"/>
    <col min="11265" max="11265" width="14.125" style="65" customWidth="1"/>
    <col min="11266" max="11266" width="22.5" style="65" customWidth="1"/>
    <col min="11267" max="11267" width="24.625" style="65" customWidth="1"/>
    <col min="11268" max="11268" width="14.625" style="65" customWidth="1"/>
    <col min="11269" max="11269" width="11.375" style="65"/>
    <col min="11270" max="11270" width="11.625" style="65" customWidth="1"/>
    <col min="11271" max="11520" width="11.375" style="65"/>
    <col min="11521" max="11521" width="14.125" style="65" customWidth="1"/>
    <col min="11522" max="11522" width="22.5" style="65" customWidth="1"/>
    <col min="11523" max="11523" width="24.625" style="65" customWidth="1"/>
    <col min="11524" max="11524" width="14.625" style="65" customWidth="1"/>
    <col min="11525" max="11525" width="11.375" style="65"/>
    <col min="11526" max="11526" width="11.625" style="65" customWidth="1"/>
    <col min="11527" max="11776" width="11.375" style="65"/>
    <col min="11777" max="11777" width="14.125" style="65" customWidth="1"/>
    <col min="11778" max="11778" width="22.5" style="65" customWidth="1"/>
    <col min="11779" max="11779" width="24.625" style="65" customWidth="1"/>
    <col min="11780" max="11780" width="14.625" style="65" customWidth="1"/>
    <col min="11781" max="11781" width="11.375" style="65"/>
    <col min="11782" max="11782" width="11.625" style="65" customWidth="1"/>
    <col min="11783" max="12032" width="11.375" style="65"/>
    <col min="12033" max="12033" width="14.125" style="65" customWidth="1"/>
    <col min="12034" max="12034" width="22.5" style="65" customWidth="1"/>
    <col min="12035" max="12035" width="24.625" style="65" customWidth="1"/>
    <col min="12036" max="12036" width="14.625" style="65" customWidth="1"/>
    <col min="12037" max="12037" width="11.375" style="65"/>
    <col min="12038" max="12038" width="11.625" style="65" customWidth="1"/>
    <col min="12039" max="12288" width="11.375" style="65"/>
    <col min="12289" max="12289" width="14.125" style="65" customWidth="1"/>
    <col min="12290" max="12290" width="22.5" style="65" customWidth="1"/>
    <col min="12291" max="12291" width="24.625" style="65" customWidth="1"/>
    <col min="12292" max="12292" width="14.625" style="65" customWidth="1"/>
    <col min="12293" max="12293" width="11.375" style="65"/>
    <col min="12294" max="12294" width="11.625" style="65" customWidth="1"/>
    <col min="12295" max="12544" width="11.375" style="65"/>
    <col min="12545" max="12545" width="14.125" style="65" customWidth="1"/>
    <col min="12546" max="12546" width="22.5" style="65" customWidth="1"/>
    <col min="12547" max="12547" width="24.625" style="65" customWidth="1"/>
    <col min="12548" max="12548" width="14.625" style="65" customWidth="1"/>
    <col min="12549" max="12549" width="11.375" style="65"/>
    <col min="12550" max="12550" width="11.625" style="65" customWidth="1"/>
    <col min="12551" max="12800" width="11.375" style="65"/>
    <col min="12801" max="12801" width="14.125" style="65" customWidth="1"/>
    <col min="12802" max="12802" width="22.5" style="65" customWidth="1"/>
    <col min="12803" max="12803" width="24.625" style="65" customWidth="1"/>
    <col min="12804" max="12804" width="14.625" style="65" customWidth="1"/>
    <col min="12805" max="12805" width="11.375" style="65"/>
    <col min="12806" max="12806" width="11.625" style="65" customWidth="1"/>
    <col min="12807" max="13056" width="11.375" style="65"/>
    <col min="13057" max="13057" width="14.125" style="65" customWidth="1"/>
    <col min="13058" max="13058" width="22.5" style="65" customWidth="1"/>
    <col min="13059" max="13059" width="24.625" style="65" customWidth="1"/>
    <col min="13060" max="13060" width="14.625" style="65" customWidth="1"/>
    <col min="13061" max="13061" width="11.375" style="65"/>
    <col min="13062" max="13062" width="11.625" style="65" customWidth="1"/>
    <col min="13063" max="13312" width="11.375" style="65"/>
    <col min="13313" max="13313" width="14.125" style="65" customWidth="1"/>
    <col min="13314" max="13314" width="22.5" style="65" customWidth="1"/>
    <col min="13315" max="13315" width="24.625" style="65" customWidth="1"/>
    <col min="13316" max="13316" width="14.625" style="65" customWidth="1"/>
    <col min="13317" max="13317" width="11.375" style="65"/>
    <col min="13318" max="13318" width="11.625" style="65" customWidth="1"/>
    <col min="13319" max="13568" width="11.375" style="65"/>
    <col min="13569" max="13569" width="14.125" style="65" customWidth="1"/>
    <col min="13570" max="13570" width="22.5" style="65" customWidth="1"/>
    <col min="13571" max="13571" width="24.625" style="65" customWidth="1"/>
    <col min="13572" max="13572" width="14.625" style="65" customWidth="1"/>
    <col min="13573" max="13573" width="11.375" style="65"/>
    <col min="13574" max="13574" width="11.625" style="65" customWidth="1"/>
    <col min="13575" max="13824" width="11.375" style="65"/>
    <col min="13825" max="13825" width="14.125" style="65" customWidth="1"/>
    <col min="13826" max="13826" width="22.5" style="65" customWidth="1"/>
    <col min="13827" max="13827" width="24.625" style="65" customWidth="1"/>
    <col min="13828" max="13828" width="14.625" style="65" customWidth="1"/>
    <col min="13829" max="13829" width="11.375" style="65"/>
    <col min="13830" max="13830" width="11.625" style="65" customWidth="1"/>
    <col min="13831" max="14080" width="11.375" style="65"/>
    <col min="14081" max="14081" width="14.125" style="65" customWidth="1"/>
    <col min="14082" max="14082" width="22.5" style="65" customWidth="1"/>
    <col min="14083" max="14083" width="24.625" style="65" customWidth="1"/>
    <col min="14084" max="14084" width="14.625" style="65" customWidth="1"/>
    <col min="14085" max="14085" width="11.375" style="65"/>
    <col min="14086" max="14086" width="11.625" style="65" customWidth="1"/>
    <col min="14087" max="14336" width="11.375" style="65"/>
    <col min="14337" max="14337" width="14.125" style="65" customWidth="1"/>
    <col min="14338" max="14338" width="22.5" style="65" customWidth="1"/>
    <col min="14339" max="14339" width="24.625" style="65" customWidth="1"/>
    <col min="14340" max="14340" width="14.625" style="65" customWidth="1"/>
    <col min="14341" max="14341" width="11.375" style="65"/>
    <col min="14342" max="14342" width="11.625" style="65" customWidth="1"/>
    <col min="14343" max="14592" width="11.375" style="65"/>
    <col min="14593" max="14593" width="14.125" style="65" customWidth="1"/>
    <col min="14594" max="14594" width="22.5" style="65" customWidth="1"/>
    <col min="14595" max="14595" width="24.625" style="65" customWidth="1"/>
    <col min="14596" max="14596" width="14.625" style="65" customWidth="1"/>
    <col min="14597" max="14597" width="11.375" style="65"/>
    <col min="14598" max="14598" width="11.625" style="65" customWidth="1"/>
    <col min="14599" max="14848" width="11.375" style="65"/>
    <col min="14849" max="14849" width="14.125" style="65" customWidth="1"/>
    <col min="14850" max="14850" width="22.5" style="65" customWidth="1"/>
    <col min="14851" max="14851" width="24.625" style="65" customWidth="1"/>
    <col min="14852" max="14852" width="14.625" style="65" customWidth="1"/>
    <col min="14853" max="14853" width="11.375" style="65"/>
    <col min="14854" max="14854" width="11.625" style="65" customWidth="1"/>
    <col min="14855" max="15104" width="11.375" style="65"/>
    <col min="15105" max="15105" width="14.125" style="65" customWidth="1"/>
    <col min="15106" max="15106" width="22.5" style="65" customWidth="1"/>
    <col min="15107" max="15107" width="24.625" style="65" customWidth="1"/>
    <col min="15108" max="15108" width="14.625" style="65" customWidth="1"/>
    <col min="15109" max="15109" width="11.375" style="65"/>
    <col min="15110" max="15110" width="11.625" style="65" customWidth="1"/>
    <col min="15111" max="15360" width="11.375" style="65"/>
    <col min="15361" max="15361" width="14.125" style="65" customWidth="1"/>
    <col min="15362" max="15362" width="22.5" style="65" customWidth="1"/>
    <col min="15363" max="15363" width="24.625" style="65" customWidth="1"/>
    <col min="15364" max="15364" width="14.625" style="65" customWidth="1"/>
    <col min="15365" max="15365" width="11.375" style="65"/>
    <col min="15366" max="15366" width="11.625" style="65" customWidth="1"/>
    <col min="15367" max="15616" width="11.375" style="65"/>
    <col min="15617" max="15617" width="14.125" style="65" customWidth="1"/>
    <col min="15618" max="15618" width="22.5" style="65" customWidth="1"/>
    <col min="15619" max="15619" width="24.625" style="65" customWidth="1"/>
    <col min="15620" max="15620" width="14.625" style="65" customWidth="1"/>
    <col min="15621" max="15621" width="11.375" style="65"/>
    <col min="15622" max="15622" width="11.625" style="65" customWidth="1"/>
    <col min="15623" max="15872" width="11.375" style="65"/>
    <col min="15873" max="15873" width="14.125" style="65" customWidth="1"/>
    <col min="15874" max="15874" width="22.5" style="65" customWidth="1"/>
    <col min="15875" max="15875" width="24.625" style="65" customWidth="1"/>
    <col min="15876" max="15876" width="14.625" style="65" customWidth="1"/>
    <col min="15877" max="15877" width="11.375" style="65"/>
    <col min="15878" max="15878" width="11.625" style="65" customWidth="1"/>
    <col min="15879" max="16128" width="11.375" style="65"/>
    <col min="16129" max="16129" width="14.125" style="65" customWidth="1"/>
    <col min="16130" max="16130" width="22.5" style="65" customWidth="1"/>
    <col min="16131" max="16131" width="24.625" style="65" customWidth="1"/>
    <col min="16132" max="16132" width="14.625" style="65" customWidth="1"/>
    <col min="16133" max="16133" width="11.375" style="65"/>
    <col min="16134" max="16134" width="11.625" style="65" customWidth="1"/>
    <col min="16135" max="16384" width="11.375" style="65"/>
  </cols>
  <sheetData>
    <row r="1" spans="1:6" ht="21" x14ac:dyDescent="0.3">
      <c r="A1" s="16" t="s">
        <v>809</v>
      </c>
      <c r="B1" s="15"/>
      <c r="C1" s="15"/>
      <c r="D1" s="15"/>
      <c r="F1" s="75" t="s">
        <v>778</v>
      </c>
    </row>
    <row r="2" spans="1:6" ht="16.5" customHeight="1" x14ac:dyDescent="0.3">
      <c r="A2" s="15" t="s">
        <v>15</v>
      </c>
      <c r="B2" s="15"/>
      <c r="C2" s="15"/>
      <c r="D2" s="15"/>
      <c r="E2" s="16"/>
    </row>
    <row r="3" spans="1:6" ht="33" x14ac:dyDescent="0.3">
      <c r="A3" s="15" t="s">
        <v>377</v>
      </c>
      <c r="B3" s="15" t="s">
        <v>378</v>
      </c>
      <c r="C3" s="15" t="s">
        <v>281</v>
      </c>
      <c r="D3" s="15" t="s">
        <v>47</v>
      </c>
      <c r="E3" s="15" t="s">
        <v>379</v>
      </c>
    </row>
    <row r="4" spans="1:6" x14ac:dyDescent="0.3">
      <c r="A4" s="15">
        <v>2012</v>
      </c>
      <c r="B4" s="15" t="s">
        <v>380</v>
      </c>
      <c r="C4" s="15" t="s">
        <v>381</v>
      </c>
      <c r="D4" s="15" t="s">
        <v>49</v>
      </c>
      <c r="E4" s="55">
        <v>23753.35</v>
      </c>
    </row>
    <row r="5" spans="1:6" x14ac:dyDescent="0.3">
      <c r="A5" s="15">
        <v>2012</v>
      </c>
      <c r="B5" s="15" t="s">
        <v>382</v>
      </c>
      <c r="C5" s="15" t="s">
        <v>383</v>
      </c>
      <c r="D5" s="15" t="s">
        <v>51</v>
      </c>
      <c r="E5" s="55">
        <v>725.45</v>
      </c>
    </row>
    <row r="6" spans="1:6" x14ac:dyDescent="0.3">
      <c r="A6" s="15">
        <v>2013</v>
      </c>
      <c r="B6" s="15" t="s">
        <v>384</v>
      </c>
      <c r="C6" s="15" t="s">
        <v>385</v>
      </c>
      <c r="D6" s="15" t="s">
        <v>49</v>
      </c>
      <c r="E6" s="55">
        <v>165.62</v>
      </c>
    </row>
    <row r="7" spans="1:6" x14ac:dyDescent="0.3">
      <c r="A7" s="15">
        <v>2013</v>
      </c>
      <c r="B7" s="15" t="s">
        <v>386</v>
      </c>
      <c r="C7" s="15" t="s">
        <v>387</v>
      </c>
      <c r="D7" s="15" t="s">
        <v>50</v>
      </c>
      <c r="E7" s="55">
        <v>27.62</v>
      </c>
    </row>
    <row r="8" spans="1:6" x14ac:dyDescent="0.3">
      <c r="A8" s="15">
        <v>2013</v>
      </c>
      <c r="B8" s="15" t="s">
        <v>388</v>
      </c>
      <c r="C8" s="15" t="s">
        <v>389</v>
      </c>
      <c r="D8" s="15" t="s">
        <v>49</v>
      </c>
      <c r="E8" s="55">
        <v>22980.3</v>
      </c>
    </row>
    <row r="9" spans="1:6" x14ac:dyDescent="0.3">
      <c r="A9" s="15">
        <v>2013</v>
      </c>
      <c r="B9" s="15" t="s">
        <v>384</v>
      </c>
      <c r="C9" s="15" t="s">
        <v>390</v>
      </c>
      <c r="D9" s="15" t="s">
        <v>49</v>
      </c>
      <c r="E9" s="55">
        <v>460.89</v>
      </c>
    </row>
    <row r="10" spans="1:6" x14ac:dyDescent="0.3">
      <c r="A10" s="15">
        <v>2013</v>
      </c>
      <c r="B10" s="15" t="s">
        <v>391</v>
      </c>
      <c r="C10" s="15" t="s">
        <v>392</v>
      </c>
      <c r="D10" s="15" t="s">
        <v>50</v>
      </c>
      <c r="E10" s="55">
        <v>22.91</v>
      </c>
    </row>
    <row r="11" spans="1:6" x14ac:dyDescent="0.3">
      <c r="A11" s="15">
        <v>2013</v>
      </c>
      <c r="B11" s="15" t="s">
        <v>393</v>
      </c>
      <c r="C11" s="15" t="s">
        <v>394</v>
      </c>
      <c r="D11" s="15" t="s">
        <v>50</v>
      </c>
      <c r="E11" s="55">
        <v>18</v>
      </c>
    </row>
    <row r="12" spans="1:6" x14ac:dyDescent="0.3">
      <c r="A12" s="15">
        <v>2013</v>
      </c>
      <c r="B12" s="15" t="s">
        <v>395</v>
      </c>
      <c r="C12" s="15" t="s">
        <v>396</v>
      </c>
      <c r="D12" s="15" t="s">
        <v>51</v>
      </c>
      <c r="E12" s="55">
        <v>4456.63</v>
      </c>
    </row>
    <row r="13" spans="1:6" x14ac:dyDescent="0.3">
      <c r="A13" s="15">
        <v>2013</v>
      </c>
      <c r="B13" s="15" t="s">
        <v>397</v>
      </c>
      <c r="C13" s="15" t="s">
        <v>353</v>
      </c>
      <c r="D13" s="15" t="s">
        <v>51</v>
      </c>
      <c r="E13" s="55">
        <v>1167.02</v>
      </c>
    </row>
    <row r="14" spans="1:6" x14ac:dyDescent="0.3">
      <c r="A14" s="15">
        <v>2014</v>
      </c>
      <c r="B14" s="15" t="s">
        <v>398</v>
      </c>
      <c r="C14" s="15" t="s">
        <v>399</v>
      </c>
      <c r="D14" s="15" t="s">
        <v>50</v>
      </c>
      <c r="E14" s="55">
        <v>2388.92</v>
      </c>
    </row>
    <row r="15" spans="1:6" x14ac:dyDescent="0.3">
      <c r="A15" s="15">
        <v>2014</v>
      </c>
      <c r="B15" s="15" t="s">
        <v>400</v>
      </c>
      <c r="C15" s="15" t="s">
        <v>401</v>
      </c>
      <c r="D15" s="15" t="s">
        <v>50</v>
      </c>
      <c r="E15" s="55">
        <v>3195.54</v>
      </c>
    </row>
    <row r="16" spans="1:6" x14ac:dyDescent="0.3">
      <c r="A16" s="15">
        <v>2014</v>
      </c>
      <c r="B16" s="15" t="s">
        <v>402</v>
      </c>
      <c r="C16" s="15" t="s">
        <v>403</v>
      </c>
      <c r="D16" s="15" t="s">
        <v>49</v>
      </c>
      <c r="E16" s="55">
        <v>91.79</v>
      </c>
    </row>
    <row r="17" spans="1:5" x14ac:dyDescent="0.3">
      <c r="A17" s="15">
        <v>2015</v>
      </c>
      <c r="B17" s="15" t="s">
        <v>404</v>
      </c>
      <c r="C17" s="15" t="s">
        <v>405</v>
      </c>
      <c r="D17" s="15" t="s">
        <v>49</v>
      </c>
      <c r="E17" s="55">
        <v>226.87</v>
      </c>
    </row>
    <row r="18" spans="1:5" x14ac:dyDescent="0.3">
      <c r="A18" s="15">
        <v>2015</v>
      </c>
      <c r="B18" s="15" t="s">
        <v>406</v>
      </c>
      <c r="C18" s="15" t="s">
        <v>332</v>
      </c>
      <c r="D18" s="15" t="s">
        <v>49</v>
      </c>
      <c r="E18" s="55">
        <v>273.73</v>
      </c>
    </row>
    <row r="19" spans="1:5" x14ac:dyDescent="0.3">
      <c r="A19" s="15">
        <v>2015</v>
      </c>
      <c r="B19" s="15" t="s">
        <v>407</v>
      </c>
      <c r="C19" s="15" t="s">
        <v>293</v>
      </c>
      <c r="D19" s="15" t="s">
        <v>50</v>
      </c>
      <c r="E19" s="55">
        <v>2344.41</v>
      </c>
    </row>
    <row r="20" spans="1:5" x14ac:dyDescent="0.3">
      <c r="A20" s="15">
        <v>2015</v>
      </c>
      <c r="B20" s="15" t="s">
        <v>408</v>
      </c>
      <c r="C20" s="15" t="s">
        <v>293</v>
      </c>
      <c r="D20" s="15" t="s">
        <v>50</v>
      </c>
      <c r="E20" s="55">
        <v>102.94</v>
      </c>
    </row>
    <row r="21" spans="1:5" x14ac:dyDescent="0.3">
      <c r="A21" s="15">
        <v>2016</v>
      </c>
      <c r="B21" s="15" t="s">
        <v>409</v>
      </c>
      <c r="C21" s="15" t="s">
        <v>410</v>
      </c>
      <c r="D21" s="15" t="s">
        <v>51</v>
      </c>
      <c r="E21" s="55">
        <v>1547.89</v>
      </c>
    </row>
    <row r="22" spans="1:5" x14ac:dyDescent="0.3">
      <c r="A22" s="15">
        <v>2016</v>
      </c>
      <c r="B22" s="15" t="s">
        <v>411</v>
      </c>
      <c r="C22" s="15" t="s">
        <v>412</v>
      </c>
      <c r="D22" s="15" t="s">
        <v>50</v>
      </c>
      <c r="E22" s="55">
        <v>3827.95</v>
      </c>
    </row>
    <row r="23" spans="1:5" x14ac:dyDescent="0.3">
      <c r="A23" s="15">
        <v>2016</v>
      </c>
      <c r="B23" s="15" t="s">
        <v>413</v>
      </c>
      <c r="C23" s="15" t="s">
        <v>414</v>
      </c>
      <c r="D23" s="15" t="s">
        <v>50</v>
      </c>
      <c r="E23" s="55">
        <v>2465.0300000000002</v>
      </c>
    </row>
    <row r="24" spans="1:5" ht="12.75" customHeight="1" x14ac:dyDescent="0.3">
      <c r="A24" s="15">
        <v>2017</v>
      </c>
      <c r="B24" s="15" t="s">
        <v>415</v>
      </c>
      <c r="C24" s="15" t="s">
        <v>332</v>
      </c>
      <c r="D24" s="15" t="s">
        <v>49</v>
      </c>
      <c r="E24" s="55">
        <v>1127.4000000000001</v>
      </c>
    </row>
    <row r="25" spans="1:5" x14ac:dyDescent="0.3">
      <c r="A25" s="15">
        <v>2017</v>
      </c>
      <c r="B25" s="15" t="s">
        <v>416</v>
      </c>
      <c r="C25" s="15" t="s">
        <v>417</v>
      </c>
      <c r="D25" s="15" t="s">
        <v>50</v>
      </c>
      <c r="E25" s="55">
        <v>8073.3</v>
      </c>
    </row>
    <row r="26" spans="1:5" x14ac:dyDescent="0.3">
      <c r="A26" s="15">
        <v>2017</v>
      </c>
      <c r="B26" s="15" t="s">
        <v>384</v>
      </c>
      <c r="C26" s="15" t="s">
        <v>418</v>
      </c>
      <c r="D26" s="15" t="s">
        <v>49</v>
      </c>
      <c r="E26" s="55">
        <v>24.28</v>
      </c>
    </row>
    <row r="27" spans="1:5" x14ac:dyDescent="0.3">
      <c r="A27" s="15">
        <v>2018</v>
      </c>
      <c r="B27" s="15" t="s">
        <v>384</v>
      </c>
      <c r="C27" s="15" t="s">
        <v>419</v>
      </c>
      <c r="D27" s="15" t="s">
        <v>49</v>
      </c>
      <c r="E27" s="55">
        <v>3.64</v>
      </c>
    </row>
    <row r="28" spans="1:5" ht="33" x14ac:dyDescent="0.3">
      <c r="A28" s="15">
        <v>2018</v>
      </c>
      <c r="B28" s="15" t="s">
        <v>420</v>
      </c>
      <c r="C28" s="15" t="s">
        <v>421</v>
      </c>
      <c r="D28" s="15" t="s">
        <v>49</v>
      </c>
      <c r="E28" s="55">
        <v>1511.24</v>
      </c>
    </row>
    <row r="29" spans="1:5" x14ac:dyDescent="0.3">
      <c r="A29" s="15">
        <v>2018</v>
      </c>
      <c r="B29" s="15" t="s">
        <v>422</v>
      </c>
      <c r="C29" s="15" t="s">
        <v>423</v>
      </c>
      <c r="D29" s="15" t="s">
        <v>51</v>
      </c>
      <c r="E29" s="55">
        <v>113.42</v>
      </c>
    </row>
    <row r="30" spans="1:5" x14ac:dyDescent="0.3">
      <c r="A30" s="15">
        <v>2018</v>
      </c>
      <c r="B30" s="15" t="s">
        <v>424</v>
      </c>
      <c r="C30" s="15" t="s">
        <v>425</v>
      </c>
      <c r="D30" s="15" t="s">
        <v>51</v>
      </c>
      <c r="E30" s="55">
        <v>394.28</v>
      </c>
    </row>
    <row r="31" spans="1:5" x14ac:dyDescent="0.3">
      <c r="A31" s="15">
        <v>2018</v>
      </c>
      <c r="B31" s="15" t="s">
        <v>426</v>
      </c>
      <c r="C31" s="15" t="s">
        <v>427</v>
      </c>
      <c r="D31" s="15" t="s">
        <v>51</v>
      </c>
      <c r="E31" s="55">
        <v>432.8</v>
      </c>
    </row>
    <row r="32" spans="1:5" x14ac:dyDescent="0.3">
      <c r="A32" s="15">
        <v>2018</v>
      </c>
      <c r="B32" s="15" t="s">
        <v>428</v>
      </c>
      <c r="C32" s="15" t="s">
        <v>429</v>
      </c>
      <c r="D32" s="15" t="s">
        <v>50</v>
      </c>
      <c r="E32" s="55">
        <v>230.82</v>
      </c>
    </row>
    <row r="33" spans="1:5" x14ac:dyDescent="0.3">
      <c r="A33" s="15">
        <v>2018</v>
      </c>
      <c r="B33" s="15" t="s">
        <v>430</v>
      </c>
      <c r="C33" s="15" t="s">
        <v>431</v>
      </c>
      <c r="D33" s="15" t="s">
        <v>50</v>
      </c>
      <c r="E33" s="55">
        <v>1067.8399999999999</v>
      </c>
    </row>
    <row r="34" spans="1:5" x14ac:dyDescent="0.3">
      <c r="A34" s="15">
        <v>2018</v>
      </c>
      <c r="B34" s="15" t="s">
        <v>432</v>
      </c>
      <c r="C34" s="15" t="s">
        <v>433</v>
      </c>
      <c r="D34" s="15" t="s">
        <v>49</v>
      </c>
      <c r="E34" s="55">
        <v>437.97</v>
      </c>
    </row>
    <row r="35" spans="1:5" x14ac:dyDescent="0.3">
      <c r="A35" s="15">
        <v>2019</v>
      </c>
      <c r="B35" s="15" t="s">
        <v>434</v>
      </c>
      <c r="C35" s="15" t="s">
        <v>435</v>
      </c>
      <c r="D35" s="15" t="s">
        <v>51</v>
      </c>
      <c r="E35" s="55">
        <v>2619.5500000000002</v>
      </c>
    </row>
    <row r="36" spans="1:5" x14ac:dyDescent="0.3">
      <c r="A36" s="15">
        <v>2019</v>
      </c>
      <c r="B36" s="15" t="s">
        <v>436</v>
      </c>
      <c r="C36" s="15" t="s">
        <v>437</v>
      </c>
      <c r="D36" s="15" t="s">
        <v>49</v>
      </c>
      <c r="E36" s="55">
        <v>104.53</v>
      </c>
    </row>
    <row r="37" spans="1:5" x14ac:dyDescent="0.3">
      <c r="A37" s="15">
        <v>2019</v>
      </c>
      <c r="B37" s="15" t="s">
        <v>438</v>
      </c>
      <c r="C37" s="15" t="s">
        <v>439</v>
      </c>
      <c r="D37" s="15" t="s">
        <v>49</v>
      </c>
      <c r="E37" s="55">
        <v>1353.69</v>
      </c>
    </row>
    <row r="38" spans="1:5" x14ac:dyDescent="0.3">
      <c r="A38" s="15">
        <v>2019</v>
      </c>
      <c r="B38" s="15" t="s">
        <v>440</v>
      </c>
      <c r="C38" s="15" t="s">
        <v>441</v>
      </c>
      <c r="D38" s="15" t="s">
        <v>49</v>
      </c>
      <c r="E38" s="55">
        <v>685.02</v>
      </c>
    </row>
    <row r="39" spans="1:5" x14ac:dyDescent="0.3">
      <c r="A39" s="15">
        <v>2019</v>
      </c>
      <c r="B39" s="15" t="s">
        <v>442</v>
      </c>
      <c r="C39" s="15" t="s">
        <v>443</v>
      </c>
      <c r="D39" s="15" t="s">
        <v>49</v>
      </c>
      <c r="E39" s="55">
        <v>5035.5600000000004</v>
      </c>
    </row>
    <row r="40" spans="1:5" x14ac:dyDescent="0.3">
      <c r="A40" s="15">
        <v>2019</v>
      </c>
      <c r="B40" s="15" t="s">
        <v>444</v>
      </c>
      <c r="C40" s="15" t="s">
        <v>445</v>
      </c>
      <c r="D40" s="15" t="s">
        <v>49</v>
      </c>
      <c r="E40" s="55">
        <v>520.78</v>
      </c>
    </row>
    <row r="41" spans="1:5" x14ac:dyDescent="0.3">
      <c r="A41" s="15">
        <v>2019</v>
      </c>
      <c r="B41" s="15" t="s">
        <v>446</v>
      </c>
      <c r="C41" s="15" t="s">
        <v>447</v>
      </c>
      <c r="D41" s="15" t="s">
        <v>51</v>
      </c>
      <c r="E41" s="55">
        <v>3736.03</v>
      </c>
    </row>
    <row r="42" spans="1:5" x14ac:dyDescent="0.3">
      <c r="A42" s="15">
        <v>2019</v>
      </c>
      <c r="B42" s="15" t="s">
        <v>448</v>
      </c>
      <c r="C42" s="15" t="s">
        <v>449</v>
      </c>
      <c r="D42" s="15" t="s">
        <v>49</v>
      </c>
      <c r="E42" s="55">
        <v>729.13</v>
      </c>
    </row>
    <row r="43" spans="1:5" x14ac:dyDescent="0.3">
      <c r="A43" s="15">
        <v>2019</v>
      </c>
      <c r="B43" s="15" t="s">
        <v>450</v>
      </c>
      <c r="C43" s="15" t="s">
        <v>451</v>
      </c>
      <c r="D43" s="15" t="s">
        <v>50</v>
      </c>
      <c r="E43" s="55">
        <v>711.58</v>
      </c>
    </row>
    <row r="44" spans="1:5" x14ac:dyDescent="0.3">
      <c r="A44" s="15">
        <v>2019</v>
      </c>
      <c r="B44" s="15" t="s">
        <v>452</v>
      </c>
      <c r="C44" s="15" t="s">
        <v>453</v>
      </c>
      <c r="D44" s="15" t="s">
        <v>51</v>
      </c>
      <c r="E44" s="55">
        <v>612.25</v>
      </c>
    </row>
    <row r="45" spans="1:5" x14ac:dyDescent="0.3">
      <c r="A45" s="15">
        <v>2019</v>
      </c>
      <c r="B45" s="15" t="s">
        <v>454</v>
      </c>
      <c r="C45" s="15" t="s">
        <v>455</v>
      </c>
      <c r="D45" s="15" t="s">
        <v>49</v>
      </c>
      <c r="E45" s="55">
        <v>1825.51</v>
      </c>
    </row>
    <row r="46" spans="1:5" x14ac:dyDescent="0.3">
      <c r="A46" s="15">
        <v>2019</v>
      </c>
      <c r="B46" s="15" t="s">
        <v>456</v>
      </c>
      <c r="C46" s="15" t="s">
        <v>457</v>
      </c>
      <c r="D46" s="15" t="s">
        <v>50</v>
      </c>
      <c r="E46" s="55">
        <v>2331.67</v>
      </c>
    </row>
    <row r="47" spans="1:5" x14ac:dyDescent="0.3">
      <c r="A47" s="15">
        <v>2020</v>
      </c>
      <c r="B47" s="15" t="s">
        <v>458</v>
      </c>
      <c r="C47" s="15" t="s">
        <v>459</v>
      </c>
      <c r="D47" s="15" t="s">
        <v>49</v>
      </c>
      <c r="E47" s="55">
        <v>547.41999999999996</v>
      </c>
    </row>
    <row r="48" spans="1:5" x14ac:dyDescent="0.3">
      <c r="A48" s="15">
        <v>2020</v>
      </c>
      <c r="B48" s="15" t="s">
        <v>460</v>
      </c>
      <c r="C48" s="15" t="s">
        <v>461</v>
      </c>
      <c r="D48" s="15" t="s">
        <v>49</v>
      </c>
      <c r="E48" s="55">
        <v>641.51</v>
      </c>
    </row>
    <row r="49" spans="1:14" x14ac:dyDescent="0.3">
      <c r="A49" s="15">
        <v>2020</v>
      </c>
      <c r="B49" s="15" t="s">
        <v>462</v>
      </c>
      <c r="C49" s="15" t="s">
        <v>463</v>
      </c>
      <c r="D49" s="15" t="s">
        <v>49</v>
      </c>
      <c r="E49" s="55">
        <v>600.41</v>
      </c>
    </row>
    <row r="50" spans="1:14" x14ac:dyDescent="0.3">
      <c r="A50" s="15">
        <v>2020</v>
      </c>
      <c r="B50" s="15" t="s">
        <v>464</v>
      </c>
      <c r="C50" s="15" t="s">
        <v>465</v>
      </c>
      <c r="D50" s="15" t="s">
        <v>50</v>
      </c>
      <c r="E50" s="55">
        <v>1035.01</v>
      </c>
    </row>
    <row r="51" spans="1:14" x14ac:dyDescent="0.3">
      <c r="A51" s="15">
        <v>2020</v>
      </c>
      <c r="B51" s="15" t="s">
        <v>466</v>
      </c>
      <c r="C51" s="15" t="s">
        <v>467</v>
      </c>
      <c r="D51" s="15" t="s">
        <v>50</v>
      </c>
      <c r="E51" s="55">
        <v>1488.73</v>
      </c>
      <c r="M51" s="68"/>
    </row>
    <row r="52" spans="1:14" x14ac:dyDescent="0.3">
      <c r="A52" s="15">
        <v>2020</v>
      </c>
      <c r="B52" s="15" t="s">
        <v>468</v>
      </c>
      <c r="C52" s="15" t="s">
        <v>469</v>
      </c>
      <c r="D52" s="15" t="s">
        <v>50</v>
      </c>
      <c r="E52" s="55">
        <v>1501.92</v>
      </c>
    </row>
    <row r="53" spans="1:14" x14ac:dyDescent="0.3">
      <c r="A53" s="15">
        <v>2020</v>
      </c>
      <c r="B53" s="15" t="s">
        <v>470</v>
      </c>
      <c r="C53" s="15" t="s">
        <v>471</v>
      </c>
      <c r="D53" s="15" t="s">
        <v>51</v>
      </c>
      <c r="E53" s="55">
        <v>1353.03</v>
      </c>
    </row>
    <row r="54" spans="1:14" x14ac:dyDescent="0.3">
      <c r="A54" s="15">
        <v>2020</v>
      </c>
      <c r="B54" s="15" t="s">
        <v>472</v>
      </c>
      <c r="C54" s="15" t="s">
        <v>473</v>
      </c>
      <c r="D54" s="15" t="s">
        <v>49</v>
      </c>
      <c r="E54" s="55">
        <v>5278.35</v>
      </c>
    </row>
    <row r="55" spans="1:14" x14ac:dyDescent="0.3">
      <c r="A55" s="15">
        <v>2020</v>
      </c>
      <c r="B55" s="15" t="s">
        <v>474</v>
      </c>
      <c r="C55" s="15" t="s">
        <v>475</v>
      </c>
      <c r="D55" s="15" t="s">
        <v>50</v>
      </c>
      <c r="E55" s="55">
        <v>1968.95</v>
      </c>
      <c r="G55" s="69"/>
      <c r="H55" s="70"/>
      <c r="I55" s="71"/>
      <c r="J55" s="71"/>
      <c r="K55" s="70"/>
      <c r="L55" s="70"/>
      <c r="M55" s="70"/>
      <c r="N55" s="70"/>
    </row>
    <row r="56" spans="1:14" x14ac:dyDescent="0.3">
      <c r="A56" s="15">
        <v>2020</v>
      </c>
      <c r="B56" s="15" t="s">
        <v>476</v>
      </c>
      <c r="C56" s="15" t="s">
        <v>477</v>
      </c>
      <c r="D56" s="15" t="s">
        <v>50</v>
      </c>
      <c r="E56" s="55">
        <v>350.47</v>
      </c>
    </row>
    <row r="57" spans="1:14" x14ac:dyDescent="0.3">
      <c r="A57" s="15">
        <v>2020</v>
      </c>
      <c r="B57" s="15" t="s">
        <v>478</v>
      </c>
      <c r="C57" s="15" t="s">
        <v>479</v>
      </c>
      <c r="D57" s="15" t="s">
        <v>49</v>
      </c>
      <c r="E57" s="55">
        <v>6762.19</v>
      </c>
    </row>
    <row r="58" spans="1:14" x14ac:dyDescent="0.3">
      <c r="A58" s="15">
        <v>2020</v>
      </c>
      <c r="B58" s="15" t="s">
        <v>480</v>
      </c>
      <c r="C58" s="15" t="s">
        <v>481</v>
      </c>
      <c r="D58" s="15" t="s">
        <v>49</v>
      </c>
      <c r="E58" s="55">
        <v>764.11</v>
      </c>
    </row>
    <row r="59" spans="1:14" x14ac:dyDescent="0.3">
      <c r="A59" s="15">
        <v>2021</v>
      </c>
      <c r="B59" s="15" t="s">
        <v>482</v>
      </c>
      <c r="C59" s="15" t="s">
        <v>483</v>
      </c>
      <c r="D59" s="15" t="s">
        <v>50</v>
      </c>
      <c r="E59" s="55">
        <v>2310.59</v>
      </c>
    </row>
    <row r="60" spans="1:14" x14ac:dyDescent="0.3">
      <c r="A60" s="15">
        <v>2021</v>
      </c>
      <c r="B60" s="15" t="s">
        <v>484</v>
      </c>
      <c r="C60" s="15" t="s">
        <v>483</v>
      </c>
      <c r="D60" s="15" t="s">
        <v>50</v>
      </c>
      <c r="E60" s="55">
        <v>147.71</v>
      </c>
    </row>
    <row r="61" spans="1:14" x14ac:dyDescent="0.3">
      <c r="A61" s="15">
        <v>2021</v>
      </c>
      <c r="B61" s="15" t="s">
        <v>485</v>
      </c>
      <c r="C61" s="15" t="s">
        <v>486</v>
      </c>
      <c r="D61" s="15" t="s">
        <v>50</v>
      </c>
      <c r="E61" s="55">
        <v>764.16</v>
      </c>
    </row>
    <row r="62" spans="1:14" x14ac:dyDescent="0.3">
      <c r="A62" s="15">
        <v>2021</v>
      </c>
      <c r="B62" s="15" t="s">
        <v>487</v>
      </c>
      <c r="C62" s="15" t="s">
        <v>486</v>
      </c>
      <c r="D62" s="15" t="s">
        <v>50</v>
      </c>
      <c r="E62" s="55">
        <v>1012.71</v>
      </c>
    </row>
    <row r="63" spans="1:14" x14ac:dyDescent="0.3">
      <c r="A63" s="15">
        <v>2021</v>
      </c>
      <c r="B63" s="15" t="s">
        <v>488</v>
      </c>
      <c r="C63" s="15" t="s">
        <v>489</v>
      </c>
      <c r="D63" s="15" t="s">
        <v>51</v>
      </c>
      <c r="E63" s="55">
        <v>511.67</v>
      </c>
    </row>
    <row r="64" spans="1:14" x14ac:dyDescent="0.3">
      <c r="A64" s="15">
        <v>2021</v>
      </c>
      <c r="B64" s="15" t="s">
        <v>490</v>
      </c>
      <c r="C64" s="15" t="s">
        <v>491</v>
      </c>
      <c r="D64" s="15" t="s">
        <v>51</v>
      </c>
      <c r="E64" s="55">
        <v>618.99</v>
      </c>
    </row>
    <row r="65" spans="1:9" x14ac:dyDescent="0.3">
      <c r="A65" s="15">
        <v>2021</v>
      </c>
      <c r="B65" s="15" t="s">
        <v>492</v>
      </c>
      <c r="C65" s="15" t="s">
        <v>493</v>
      </c>
      <c r="D65" s="15" t="s">
        <v>51</v>
      </c>
      <c r="E65" s="55">
        <v>385.29</v>
      </c>
    </row>
    <row r="66" spans="1:9" x14ac:dyDescent="0.3">
      <c r="A66" s="15">
        <v>2021</v>
      </c>
      <c r="B66" s="15" t="s">
        <v>487</v>
      </c>
      <c r="C66" s="15" t="s">
        <v>493</v>
      </c>
      <c r="D66" s="15" t="s">
        <v>51</v>
      </c>
      <c r="E66" s="55">
        <v>601.32000000000005</v>
      </c>
    </row>
    <row r="67" spans="1:9" x14ac:dyDescent="0.3">
      <c r="A67" s="15">
        <v>2021</v>
      </c>
      <c r="B67" s="15" t="s">
        <v>494</v>
      </c>
      <c r="C67" s="15" t="s">
        <v>495</v>
      </c>
      <c r="D67" s="15" t="s">
        <v>51</v>
      </c>
      <c r="E67" s="55">
        <v>966.33</v>
      </c>
    </row>
    <row r="68" spans="1:9" x14ac:dyDescent="0.3">
      <c r="A68" s="15">
        <v>2021</v>
      </c>
      <c r="B68" s="15" t="s">
        <v>496</v>
      </c>
      <c r="C68" s="15" t="s">
        <v>497</v>
      </c>
      <c r="D68" s="15" t="s">
        <v>51</v>
      </c>
      <c r="E68" s="55">
        <v>522.67999999999995</v>
      </c>
    </row>
    <row r="69" spans="1:9" x14ac:dyDescent="0.3">
      <c r="A69" s="15">
        <v>2021</v>
      </c>
      <c r="B69" s="15" t="s">
        <v>498</v>
      </c>
      <c r="C69" s="15" t="s">
        <v>414</v>
      </c>
      <c r="D69" s="15" t="s">
        <v>50</v>
      </c>
      <c r="E69" s="55">
        <v>503.85</v>
      </c>
    </row>
    <row r="70" spans="1:9" x14ac:dyDescent="0.3">
      <c r="A70" s="15">
        <v>2021</v>
      </c>
      <c r="B70" s="15" t="s">
        <v>499</v>
      </c>
      <c r="C70" s="15" t="s">
        <v>441</v>
      </c>
      <c r="D70" s="15" t="s">
        <v>49</v>
      </c>
      <c r="E70" s="55">
        <v>482.2</v>
      </c>
    </row>
    <row r="71" spans="1:9" x14ac:dyDescent="0.3">
      <c r="A71" s="15">
        <v>2021</v>
      </c>
      <c r="B71" s="15" t="s">
        <v>500</v>
      </c>
      <c r="C71" s="15" t="s">
        <v>501</v>
      </c>
      <c r="D71" s="15" t="s">
        <v>51</v>
      </c>
      <c r="E71" s="55">
        <v>13.37</v>
      </c>
    </row>
    <row r="72" spans="1:9" x14ac:dyDescent="0.3">
      <c r="A72" s="15">
        <v>2021</v>
      </c>
      <c r="B72" s="15" t="s">
        <v>502</v>
      </c>
      <c r="C72" s="15" t="s">
        <v>503</v>
      </c>
      <c r="D72" s="15" t="s">
        <v>50</v>
      </c>
      <c r="E72" s="55">
        <v>248.9</v>
      </c>
    </row>
    <row r="73" spans="1:9" x14ac:dyDescent="0.3">
      <c r="A73" s="15">
        <v>2021</v>
      </c>
      <c r="B73" s="15" t="s">
        <v>504</v>
      </c>
      <c r="C73" s="15" t="s">
        <v>505</v>
      </c>
      <c r="D73" s="15" t="s">
        <v>51</v>
      </c>
      <c r="E73" s="55">
        <v>1701.34</v>
      </c>
    </row>
    <row r="74" spans="1:9" x14ac:dyDescent="0.3">
      <c r="A74" s="15">
        <v>2021</v>
      </c>
      <c r="B74" s="15" t="s">
        <v>506</v>
      </c>
      <c r="C74" s="15" t="s">
        <v>469</v>
      </c>
      <c r="D74" s="15" t="s">
        <v>50</v>
      </c>
      <c r="E74" s="55">
        <v>186.88</v>
      </c>
    </row>
    <row r="75" spans="1:9" x14ac:dyDescent="0.3">
      <c r="A75" s="15">
        <v>2021</v>
      </c>
      <c r="B75" s="15" t="s">
        <v>507</v>
      </c>
      <c r="C75" s="15" t="s">
        <v>508</v>
      </c>
      <c r="D75" s="15" t="s">
        <v>50</v>
      </c>
      <c r="E75" s="55">
        <v>209.19</v>
      </c>
    </row>
    <row r="76" spans="1:9" x14ac:dyDescent="0.3">
      <c r="A76" s="15">
        <v>2021</v>
      </c>
      <c r="B76" s="15" t="s">
        <v>509</v>
      </c>
      <c r="C76" s="15" t="s">
        <v>293</v>
      </c>
      <c r="D76" s="15" t="s">
        <v>50</v>
      </c>
      <c r="E76" s="55">
        <v>599.26</v>
      </c>
    </row>
    <row r="77" spans="1:9" x14ac:dyDescent="0.3">
      <c r="A77" s="15">
        <v>2021</v>
      </c>
      <c r="B77" s="15" t="s">
        <v>510</v>
      </c>
      <c r="C77" s="15" t="s">
        <v>293</v>
      </c>
      <c r="D77" s="15" t="s">
        <v>50</v>
      </c>
      <c r="E77" s="55">
        <v>2248.2800000000002</v>
      </c>
    </row>
    <row r="78" spans="1:9" x14ac:dyDescent="0.3">
      <c r="A78" s="15">
        <v>2021</v>
      </c>
      <c r="B78" s="15" t="s">
        <v>511</v>
      </c>
      <c r="C78" s="15" t="s">
        <v>293</v>
      </c>
      <c r="D78" s="15" t="s">
        <v>50</v>
      </c>
      <c r="E78" s="55">
        <v>347.55</v>
      </c>
    </row>
    <row r="79" spans="1:9" ht="15" customHeight="1" x14ac:dyDescent="0.3">
      <c r="A79" s="15">
        <v>2022</v>
      </c>
      <c r="B79" s="15" t="s">
        <v>512</v>
      </c>
      <c r="C79" s="15" t="s">
        <v>361</v>
      </c>
      <c r="D79" s="15" t="s">
        <v>51</v>
      </c>
      <c r="E79" s="55">
        <v>745.37</v>
      </c>
      <c r="F79" s="72"/>
      <c r="G79" s="73"/>
      <c r="H79" s="73"/>
      <c r="I79" s="74"/>
    </row>
    <row r="80" spans="1:9" x14ac:dyDescent="0.3">
      <c r="A80" s="15">
        <v>2022</v>
      </c>
      <c r="B80" s="15" t="s">
        <v>513</v>
      </c>
      <c r="C80" s="15" t="s">
        <v>364</v>
      </c>
      <c r="D80" s="15" t="s">
        <v>51</v>
      </c>
      <c r="E80" s="55">
        <v>797.39</v>
      </c>
      <c r="F80" s="72"/>
      <c r="G80" s="73"/>
      <c r="H80" s="73"/>
      <c r="I80" s="74"/>
    </row>
    <row r="81" spans="1:9" x14ac:dyDescent="0.3">
      <c r="A81" s="15">
        <v>2022</v>
      </c>
      <c r="B81" s="15" t="s">
        <v>514</v>
      </c>
      <c r="C81" s="15" t="s">
        <v>515</v>
      </c>
      <c r="D81" s="15" t="s">
        <v>50</v>
      </c>
      <c r="E81" s="55">
        <v>212.19</v>
      </c>
      <c r="F81" s="72"/>
      <c r="G81" s="73"/>
      <c r="H81" s="73"/>
      <c r="I81" s="74"/>
    </row>
    <row r="82" spans="1:9" x14ac:dyDescent="0.3">
      <c r="A82" s="15" t="s">
        <v>38</v>
      </c>
      <c r="B82" s="15"/>
      <c r="C82" s="15"/>
      <c r="D82" s="15"/>
      <c r="E82" s="15">
        <f>SUM(Tabla13[Superficie])</f>
        <v>142354.47000000003</v>
      </c>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649D-FB70-074C-9AFF-1CD83714895D}">
  <sheetPr>
    <tabColor theme="7" tint="0.39997558519241921"/>
  </sheetPr>
  <dimension ref="A1:N16"/>
  <sheetViews>
    <sheetView workbookViewId="0">
      <selection activeCell="B15" sqref="B15"/>
    </sheetView>
  </sheetViews>
  <sheetFormatPr baseColWidth="10" defaultColWidth="11.375" defaultRowHeight="16.5" x14ac:dyDescent="0.3"/>
  <cols>
    <col min="1" max="1" width="13.375" style="29" customWidth="1"/>
    <col min="2" max="2" width="25.5" style="29" bestFit="1" customWidth="1"/>
    <col min="3" max="10" width="8.5" style="29" bestFit="1" customWidth="1"/>
    <col min="11" max="11" width="8.875" style="29" bestFit="1" customWidth="1"/>
    <col min="12" max="14" width="8.5" style="29" bestFit="1" customWidth="1"/>
    <col min="15" max="16384" width="11.375" style="29"/>
  </cols>
  <sheetData>
    <row r="1" spans="1:14" x14ac:dyDescent="0.3">
      <c r="A1" s="16" t="s">
        <v>779</v>
      </c>
      <c r="B1" s="15"/>
      <c r="C1" s="15"/>
      <c r="D1" s="15"/>
      <c r="E1" s="15"/>
      <c r="F1" s="15"/>
      <c r="G1" s="15"/>
      <c r="H1" s="15"/>
      <c r="I1" s="15"/>
      <c r="J1" s="15"/>
      <c r="K1" s="15"/>
      <c r="L1" s="15"/>
      <c r="M1" s="15"/>
      <c r="N1" s="15"/>
    </row>
    <row r="2" spans="1:14" x14ac:dyDescent="0.3">
      <c r="A2" s="16" t="s">
        <v>16</v>
      </c>
      <c r="B2" s="15"/>
      <c r="C2" s="15"/>
      <c r="D2" s="15"/>
      <c r="E2" s="15"/>
      <c r="F2" s="15"/>
      <c r="G2" s="15"/>
      <c r="H2" s="15"/>
      <c r="I2" s="15"/>
      <c r="J2" s="15"/>
      <c r="K2" s="15"/>
      <c r="L2" s="15"/>
      <c r="M2" s="15"/>
      <c r="N2" s="15"/>
    </row>
    <row r="3" spans="1:14" x14ac:dyDescent="0.3">
      <c r="A3" s="15" t="s">
        <v>47</v>
      </c>
      <c r="B3" s="15" t="s">
        <v>516</v>
      </c>
      <c r="C3" s="15" t="s">
        <v>517</v>
      </c>
      <c r="D3" s="15" t="s">
        <v>518</v>
      </c>
      <c r="E3" s="15" t="s">
        <v>519</v>
      </c>
      <c r="F3" s="15" t="s">
        <v>520</v>
      </c>
      <c r="G3" s="15" t="s">
        <v>521</v>
      </c>
      <c r="H3" s="15" t="s">
        <v>522</v>
      </c>
      <c r="I3" s="15" t="s">
        <v>523</v>
      </c>
      <c r="J3" s="15" t="s">
        <v>524</v>
      </c>
      <c r="K3" s="15" t="s">
        <v>525</v>
      </c>
      <c r="L3" s="15" t="s">
        <v>526</v>
      </c>
      <c r="M3" s="15" t="s">
        <v>527</v>
      </c>
      <c r="N3" s="15" t="s">
        <v>528</v>
      </c>
    </row>
    <row r="4" spans="1:14" x14ac:dyDescent="0.3">
      <c r="A4" s="15" t="s">
        <v>49</v>
      </c>
      <c r="B4" s="15" t="s">
        <v>541</v>
      </c>
      <c r="C4" s="15">
        <v>77</v>
      </c>
      <c r="D4" s="15">
        <v>90</v>
      </c>
      <c r="E4" s="15">
        <v>83</v>
      </c>
      <c r="F4" s="15">
        <v>87</v>
      </c>
      <c r="G4" s="15">
        <v>227</v>
      </c>
      <c r="H4" s="15">
        <v>118</v>
      </c>
      <c r="I4" s="15">
        <v>99</v>
      </c>
      <c r="J4" s="15">
        <v>85</v>
      </c>
      <c r="K4" s="15">
        <v>98</v>
      </c>
      <c r="L4" s="15">
        <v>82</v>
      </c>
      <c r="M4" s="15">
        <v>124</v>
      </c>
      <c r="N4" s="15">
        <v>153</v>
      </c>
    </row>
    <row r="5" spans="1:14" x14ac:dyDescent="0.3">
      <c r="A5" s="15" t="s">
        <v>49</v>
      </c>
      <c r="B5" s="15" t="s">
        <v>542</v>
      </c>
      <c r="C5" s="18">
        <v>3541.86</v>
      </c>
      <c r="D5" s="18">
        <v>969.1</v>
      </c>
      <c r="E5" s="18">
        <v>327</v>
      </c>
      <c r="F5" s="18">
        <v>207.32</v>
      </c>
      <c r="G5" s="18">
        <v>484</v>
      </c>
      <c r="H5" s="18">
        <v>1704.76</v>
      </c>
      <c r="I5" s="18">
        <v>145.9</v>
      </c>
      <c r="J5" s="18">
        <v>88.63</v>
      </c>
      <c r="K5" s="18">
        <v>69.010000000000005</v>
      </c>
      <c r="L5" s="18">
        <v>73.09</v>
      </c>
      <c r="M5" s="18">
        <v>156.86000000000001</v>
      </c>
      <c r="N5" s="18">
        <v>2942.37</v>
      </c>
    </row>
    <row r="6" spans="1:14" x14ac:dyDescent="0.3">
      <c r="A6" s="15" t="s">
        <v>49</v>
      </c>
      <c r="B6" s="15" t="s">
        <v>543</v>
      </c>
      <c r="C6" s="18">
        <v>1716.86</v>
      </c>
      <c r="D6" s="18">
        <v>181.52</v>
      </c>
      <c r="E6" s="18">
        <v>188</v>
      </c>
      <c r="F6" s="18">
        <v>66.75</v>
      </c>
      <c r="G6" s="18">
        <v>95</v>
      </c>
      <c r="H6" s="18">
        <v>1338.12</v>
      </c>
      <c r="I6" s="18">
        <v>79.92</v>
      </c>
      <c r="J6" s="18">
        <v>22.08</v>
      </c>
      <c r="K6" s="18">
        <v>13.25</v>
      </c>
      <c r="L6" s="18">
        <v>8.31</v>
      </c>
      <c r="M6" s="18">
        <v>58.66</v>
      </c>
      <c r="N6" s="18">
        <v>711.21</v>
      </c>
    </row>
    <row r="7" spans="1:14" x14ac:dyDescent="0.3">
      <c r="A7" s="15" t="s">
        <v>51</v>
      </c>
      <c r="B7" s="15" t="s">
        <v>541</v>
      </c>
      <c r="C7" s="15">
        <v>175</v>
      </c>
      <c r="D7" s="15">
        <v>226</v>
      </c>
      <c r="E7" s="15">
        <v>134</v>
      </c>
      <c r="F7" s="15">
        <v>202</v>
      </c>
      <c r="G7" s="15">
        <v>276</v>
      </c>
      <c r="H7" s="15">
        <v>183</v>
      </c>
      <c r="I7" s="15">
        <v>197</v>
      </c>
      <c r="J7" s="15">
        <v>184</v>
      </c>
      <c r="K7" s="15">
        <v>224</v>
      </c>
      <c r="L7" s="15">
        <v>186</v>
      </c>
      <c r="M7" s="15">
        <v>219</v>
      </c>
      <c r="N7" s="15">
        <v>266</v>
      </c>
    </row>
    <row r="8" spans="1:14" x14ac:dyDescent="0.3">
      <c r="A8" s="15" t="s">
        <v>51</v>
      </c>
      <c r="B8" s="15" t="s">
        <v>542</v>
      </c>
      <c r="C8" s="18">
        <v>943.27</v>
      </c>
      <c r="D8" s="18">
        <v>446.15</v>
      </c>
      <c r="E8" s="18">
        <v>1083</v>
      </c>
      <c r="F8" s="18">
        <v>776.52</v>
      </c>
      <c r="G8" s="18">
        <v>1043</v>
      </c>
      <c r="H8" s="18">
        <v>370.36</v>
      </c>
      <c r="I8" s="18">
        <v>183.53</v>
      </c>
      <c r="J8" s="18">
        <v>2337.6999999999998</v>
      </c>
      <c r="K8" s="18">
        <v>9879.5</v>
      </c>
      <c r="L8" s="18">
        <v>998.87</v>
      </c>
      <c r="M8" s="18">
        <v>448.25</v>
      </c>
      <c r="N8" s="18">
        <v>5172.09</v>
      </c>
    </row>
    <row r="9" spans="1:14" x14ac:dyDescent="0.3">
      <c r="A9" s="15" t="s">
        <v>51</v>
      </c>
      <c r="B9" s="15" t="s">
        <v>543</v>
      </c>
      <c r="C9" s="18">
        <v>239.58</v>
      </c>
      <c r="D9" s="18">
        <v>281.60000000000002</v>
      </c>
      <c r="E9" s="18">
        <v>416</v>
      </c>
      <c r="F9" s="18">
        <v>346.02</v>
      </c>
      <c r="G9" s="18">
        <v>540</v>
      </c>
      <c r="H9" s="18">
        <v>170.01</v>
      </c>
      <c r="I9" s="18">
        <v>38.76</v>
      </c>
      <c r="J9" s="18">
        <v>1940.4</v>
      </c>
      <c r="K9" s="18">
        <v>4789.6000000000004</v>
      </c>
      <c r="L9" s="18">
        <v>528.16999999999996</v>
      </c>
      <c r="M9" s="18">
        <v>67.75</v>
      </c>
      <c r="N9" s="18">
        <v>1735.96</v>
      </c>
    </row>
    <row r="10" spans="1:14" x14ac:dyDescent="0.3">
      <c r="A10" s="15" t="s">
        <v>50</v>
      </c>
      <c r="B10" s="15" t="s">
        <v>541</v>
      </c>
      <c r="C10" s="15">
        <v>154</v>
      </c>
      <c r="D10" s="15">
        <v>108</v>
      </c>
      <c r="E10" s="15">
        <v>118</v>
      </c>
      <c r="F10" s="15">
        <v>132</v>
      </c>
      <c r="G10" s="15">
        <v>208</v>
      </c>
      <c r="H10" s="15">
        <v>110</v>
      </c>
      <c r="I10" s="15">
        <v>119</v>
      </c>
      <c r="J10" s="15">
        <v>82</v>
      </c>
      <c r="K10" s="15">
        <v>121</v>
      </c>
      <c r="L10" s="15">
        <v>75</v>
      </c>
      <c r="M10" s="15">
        <v>99</v>
      </c>
      <c r="N10" s="15">
        <v>122</v>
      </c>
    </row>
    <row r="11" spans="1:14" x14ac:dyDescent="0.3">
      <c r="A11" s="15" t="s">
        <v>50</v>
      </c>
      <c r="B11" s="15" t="s">
        <v>542</v>
      </c>
      <c r="C11" s="18">
        <v>85.19</v>
      </c>
      <c r="D11" s="18">
        <v>92.49</v>
      </c>
      <c r="E11" s="18">
        <v>76</v>
      </c>
      <c r="F11" s="18">
        <v>251.06</v>
      </c>
      <c r="G11" s="18">
        <v>590</v>
      </c>
      <c r="H11" s="18">
        <v>78.56</v>
      </c>
      <c r="I11" s="18">
        <v>1530.95</v>
      </c>
      <c r="J11" s="18">
        <v>62.01</v>
      </c>
      <c r="K11" s="18">
        <v>9699.9</v>
      </c>
      <c r="L11" s="18">
        <v>72.08</v>
      </c>
      <c r="M11" s="18">
        <v>295.81</v>
      </c>
      <c r="N11" s="18">
        <v>130.05000000000001</v>
      </c>
    </row>
    <row r="12" spans="1:14" x14ac:dyDescent="0.3">
      <c r="A12" s="15" t="s">
        <v>50</v>
      </c>
      <c r="B12" s="15" t="s">
        <v>543</v>
      </c>
      <c r="C12" s="18">
        <v>62.79</v>
      </c>
      <c r="D12" s="18">
        <v>55.13</v>
      </c>
      <c r="E12" s="18">
        <v>17</v>
      </c>
      <c r="F12" s="18">
        <v>185.33</v>
      </c>
      <c r="G12" s="18">
        <v>193</v>
      </c>
      <c r="H12" s="18">
        <v>48.71</v>
      </c>
      <c r="I12" s="18">
        <v>621.98</v>
      </c>
      <c r="J12" s="18">
        <v>20.09</v>
      </c>
      <c r="K12" s="18">
        <v>7971.78</v>
      </c>
      <c r="L12" s="18">
        <v>37.26</v>
      </c>
      <c r="M12" s="18">
        <v>74.67</v>
      </c>
      <c r="N12" s="18">
        <v>116.62</v>
      </c>
    </row>
    <row r="13" spans="1:14" x14ac:dyDescent="0.3">
      <c r="A13" s="15" t="s">
        <v>26</v>
      </c>
      <c r="B13" s="15" t="s">
        <v>541</v>
      </c>
      <c r="C13" s="15">
        <v>406</v>
      </c>
      <c r="D13" s="15">
        <v>424</v>
      </c>
      <c r="E13" s="15">
        <v>335</v>
      </c>
      <c r="F13" s="15">
        <v>421</v>
      </c>
      <c r="G13" s="15">
        <v>711</v>
      </c>
      <c r="H13" s="15">
        <v>411</v>
      </c>
      <c r="I13" s="15">
        <v>415</v>
      </c>
      <c r="J13" s="15">
        <v>351</v>
      </c>
      <c r="K13" s="15">
        <v>443</v>
      </c>
      <c r="L13" s="15">
        <v>343</v>
      </c>
      <c r="M13" s="15">
        <v>442</v>
      </c>
      <c r="N13" s="15">
        <v>541</v>
      </c>
    </row>
    <row r="14" spans="1:14" x14ac:dyDescent="0.3">
      <c r="A14" s="15" t="s">
        <v>26</v>
      </c>
      <c r="B14" s="15" t="s">
        <v>542</v>
      </c>
      <c r="C14" s="18">
        <v>4570.32</v>
      </c>
      <c r="D14" s="18">
        <v>1507.74</v>
      </c>
      <c r="E14" s="18">
        <v>1486</v>
      </c>
      <c r="F14" s="18">
        <v>1234.9000000000001</v>
      </c>
      <c r="G14" s="18">
        <v>2117</v>
      </c>
      <c r="H14" s="18">
        <v>2153.6799999999998</v>
      </c>
      <c r="I14" s="18">
        <v>1860.38</v>
      </c>
      <c r="J14" s="18">
        <v>2489.34</v>
      </c>
      <c r="K14" s="18">
        <v>19648.41</v>
      </c>
      <c r="L14" s="18">
        <v>1144.04</v>
      </c>
      <c r="M14" s="18">
        <v>900.92000000000007</v>
      </c>
      <c r="N14" s="18">
        <v>8244.51</v>
      </c>
    </row>
    <row r="15" spans="1:14" x14ac:dyDescent="0.3">
      <c r="A15" s="15" t="s">
        <v>26</v>
      </c>
      <c r="B15" s="15" t="s">
        <v>543</v>
      </c>
      <c r="C15" s="18">
        <v>2019.23</v>
      </c>
      <c r="D15" s="18">
        <v>518.25</v>
      </c>
      <c r="E15" s="18">
        <v>621.26</v>
      </c>
      <c r="F15" s="18">
        <v>598.1</v>
      </c>
      <c r="G15" s="18">
        <v>828</v>
      </c>
      <c r="H15" s="18">
        <v>1556.84</v>
      </c>
      <c r="I15" s="18">
        <v>740.66000000000008</v>
      </c>
      <c r="J15" s="18">
        <v>1982.57</v>
      </c>
      <c r="K15" s="18">
        <v>12774.630000000001</v>
      </c>
      <c r="L15" s="18">
        <v>573.7399999999999</v>
      </c>
      <c r="M15" s="18">
        <v>201.07999999999998</v>
      </c>
      <c r="N15" s="18">
        <v>2563.79</v>
      </c>
    </row>
    <row r="16" spans="1:14" ht="33" x14ac:dyDescent="0.3">
      <c r="A16" s="15" t="s">
        <v>26</v>
      </c>
      <c r="B16" s="15" t="s">
        <v>544</v>
      </c>
      <c r="C16" s="18">
        <f>C14/C13</f>
        <v>11.256945812807881</v>
      </c>
      <c r="D16" s="18">
        <f t="shared" ref="D16:N16" si="0">D14/D13</f>
        <v>3.5559905660377358</v>
      </c>
      <c r="E16" s="18">
        <f t="shared" si="0"/>
        <v>4.4358208955223883</v>
      </c>
      <c r="F16" s="18">
        <f t="shared" si="0"/>
        <v>2.9332541567695962</v>
      </c>
      <c r="G16" s="18">
        <f t="shared" si="0"/>
        <v>2.9774964838255977</v>
      </c>
      <c r="H16" s="18">
        <f t="shared" si="0"/>
        <v>5.2400973236009731</v>
      </c>
      <c r="I16" s="18">
        <f t="shared" si="0"/>
        <v>4.4828433734939761</v>
      </c>
      <c r="J16" s="18">
        <f t="shared" si="0"/>
        <v>7.0921367521367529</v>
      </c>
      <c r="K16" s="18">
        <f t="shared" si="0"/>
        <v>44.353069977426635</v>
      </c>
      <c r="L16" s="18">
        <f t="shared" si="0"/>
        <v>3.3353935860058308</v>
      </c>
      <c r="M16" s="18">
        <f t="shared" si="0"/>
        <v>2.0382805429864255</v>
      </c>
      <c r="N16" s="18">
        <f t="shared" si="0"/>
        <v>15.239390018484288</v>
      </c>
    </row>
  </sheetData>
  <pageMargins left="0.7" right="0.7" top="0.75" bottom="0.75" header="0.3" footer="0.3"/>
  <pageSetup paperSize="9" orientation="portrait" verticalDpi="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sheetPr>
  <dimension ref="A1:O16"/>
  <sheetViews>
    <sheetView workbookViewId="0">
      <selection activeCell="F22" sqref="F22"/>
    </sheetView>
  </sheetViews>
  <sheetFormatPr baseColWidth="10" defaultColWidth="11.375" defaultRowHeight="16.5" x14ac:dyDescent="0.3"/>
  <cols>
    <col min="1" max="1" width="13.375" style="29" customWidth="1"/>
    <col min="2" max="2" width="25.5" style="29" bestFit="1" customWidth="1"/>
    <col min="3" max="11" width="8.5" style="29" bestFit="1" customWidth="1"/>
    <col min="12" max="12" width="8.875" style="29" bestFit="1" customWidth="1"/>
    <col min="13" max="14" width="13.875" style="29" bestFit="1" customWidth="1"/>
    <col min="15" max="16384" width="11.375" style="29"/>
  </cols>
  <sheetData>
    <row r="1" spans="1:15" x14ac:dyDescent="0.3">
      <c r="A1" s="16" t="s">
        <v>780</v>
      </c>
      <c r="B1" s="15"/>
      <c r="C1" s="15"/>
      <c r="D1" s="15"/>
      <c r="E1" s="15"/>
      <c r="F1" s="15"/>
      <c r="G1" s="15"/>
      <c r="H1" s="15"/>
      <c r="I1" s="15"/>
      <c r="J1" s="15"/>
      <c r="K1" s="15"/>
      <c r="L1" s="15"/>
      <c r="M1" s="15"/>
      <c r="N1" s="15"/>
      <c r="O1" s="76"/>
    </row>
    <row r="2" spans="1:15" x14ac:dyDescent="0.3">
      <c r="A2" s="16" t="s">
        <v>16</v>
      </c>
      <c r="B2" s="15"/>
      <c r="C2" s="15"/>
      <c r="D2" s="15"/>
      <c r="E2" s="15"/>
      <c r="F2" s="15"/>
      <c r="G2" s="15"/>
      <c r="H2" s="15"/>
      <c r="I2" s="15"/>
      <c r="J2" s="15"/>
      <c r="K2" s="15"/>
      <c r="L2" s="15"/>
      <c r="M2" s="15"/>
      <c r="N2" s="15"/>
    </row>
    <row r="3" spans="1:15" x14ac:dyDescent="0.3">
      <c r="A3" s="15" t="s">
        <v>47</v>
      </c>
      <c r="B3" s="15" t="s">
        <v>516</v>
      </c>
      <c r="C3" s="15" t="s">
        <v>529</v>
      </c>
      <c r="D3" s="15" t="s">
        <v>530</v>
      </c>
      <c r="E3" s="15" t="s">
        <v>531</v>
      </c>
      <c r="F3" s="15" t="s">
        <v>532</v>
      </c>
      <c r="G3" s="15" t="s">
        <v>533</v>
      </c>
      <c r="H3" s="15" t="s">
        <v>534</v>
      </c>
      <c r="I3" s="15" t="s">
        <v>535</v>
      </c>
      <c r="J3" s="15" t="s">
        <v>536</v>
      </c>
      <c r="K3" s="15" t="s">
        <v>537</v>
      </c>
      <c r="L3" s="15" t="s">
        <v>538</v>
      </c>
      <c r="M3" s="15" t="s">
        <v>539</v>
      </c>
      <c r="N3" s="15" t="s">
        <v>540</v>
      </c>
      <c r="O3" s="76"/>
    </row>
    <row r="4" spans="1:15" x14ac:dyDescent="0.3">
      <c r="A4" s="15" t="s">
        <v>49</v>
      </c>
      <c r="B4" s="15" t="s">
        <v>541</v>
      </c>
      <c r="C4" s="15">
        <v>49</v>
      </c>
      <c r="D4" s="15">
        <v>77</v>
      </c>
      <c r="E4" s="15">
        <v>126</v>
      </c>
      <c r="F4" s="15">
        <v>86</v>
      </c>
      <c r="G4" s="15">
        <v>111</v>
      </c>
      <c r="H4" s="15">
        <v>71</v>
      </c>
      <c r="I4" s="15">
        <v>118</v>
      </c>
      <c r="J4" s="15">
        <v>99</v>
      </c>
      <c r="K4" s="15">
        <v>165</v>
      </c>
      <c r="L4" s="15">
        <v>181</v>
      </c>
      <c r="M4" s="15">
        <f t="shared" ref="M4:M15" si="0">AVERAGE(C4:K4)</f>
        <v>100.22222222222223</v>
      </c>
      <c r="N4" s="15">
        <f t="shared" ref="N4:N15" si="1">AVERAGE(C4:K4)</f>
        <v>100.22222222222223</v>
      </c>
    </row>
    <row r="5" spans="1:15" x14ac:dyDescent="0.3">
      <c r="A5" s="15" t="s">
        <v>49</v>
      </c>
      <c r="B5" s="15" t="s">
        <v>542</v>
      </c>
      <c r="C5" s="18">
        <v>148.54</v>
      </c>
      <c r="D5" s="18">
        <v>95.01</v>
      </c>
      <c r="E5" s="18">
        <v>493.41</v>
      </c>
      <c r="F5" s="18">
        <v>408.43</v>
      </c>
      <c r="G5" s="18">
        <v>353.34</v>
      </c>
      <c r="H5" s="18">
        <v>73.010000000000005</v>
      </c>
      <c r="I5" s="18">
        <v>271.68</v>
      </c>
      <c r="J5" s="18">
        <v>109.17</v>
      </c>
      <c r="K5" s="18">
        <v>346.91999999999996</v>
      </c>
      <c r="L5" s="18">
        <v>675.35</v>
      </c>
      <c r="M5" s="18">
        <f t="shared" si="0"/>
        <v>255.50111111111113</v>
      </c>
      <c r="N5" s="18">
        <f t="shared" si="1"/>
        <v>255.50111111111113</v>
      </c>
    </row>
    <row r="6" spans="1:15" x14ac:dyDescent="0.3">
      <c r="A6" s="15" t="s">
        <v>49</v>
      </c>
      <c r="B6" s="15" t="s">
        <v>543</v>
      </c>
      <c r="C6" s="18">
        <v>30.57</v>
      </c>
      <c r="D6" s="18">
        <v>38.270000000000003</v>
      </c>
      <c r="E6" s="18">
        <v>199.11</v>
      </c>
      <c r="F6" s="18">
        <v>215.77</v>
      </c>
      <c r="G6" s="18">
        <v>135.41999999999999</v>
      </c>
      <c r="H6" s="18">
        <v>13.8</v>
      </c>
      <c r="I6" s="18">
        <v>155.53</v>
      </c>
      <c r="J6" s="18">
        <v>52.52</v>
      </c>
      <c r="K6" s="18">
        <v>147.54000000000002</v>
      </c>
      <c r="L6" s="18">
        <v>265.88</v>
      </c>
      <c r="M6" s="18">
        <f t="shared" si="0"/>
        <v>109.83666666666666</v>
      </c>
      <c r="N6" s="18">
        <f t="shared" si="1"/>
        <v>109.83666666666666</v>
      </c>
    </row>
    <row r="7" spans="1:15" x14ac:dyDescent="0.3">
      <c r="A7" s="15" t="s">
        <v>51</v>
      </c>
      <c r="B7" s="15" t="s">
        <v>541</v>
      </c>
      <c r="C7" s="15">
        <v>112</v>
      </c>
      <c r="D7" s="15">
        <v>179</v>
      </c>
      <c r="E7" s="15">
        <v>131</v>
      </c>
      <c r="F7" s="15">
        <v>125</v>
      </c>
      <c r="G7" s="15">
        <v>227</v>
      </c>
      <c r="H7" s="15">
        <v>100</v>
      </c>
      <c r="I7" s="15">
        <v>189</v>
      </c>
      <c r="J7" s="15">
        <v>111</v>
      </c>
      <c r="K7" s="15">
        <v>153</v>
      </c>
      <c r="L7" s="15">
        <v>200</v>
      </c>
      <c r="M7" s="15">
        <f t="shared" si="0"/>
        <v>147.44444444444446</v>
      </c>
      <c r="N7" s="15">
        <f t="shared" si="1"/>
        <v>147.44444444444446</v>
      </c>
    </row>
    <row r="8" spans="1:15" x14ac:dyDescent="0.3">
      <c r="A8" s="15" t="s">
        <v>51</v>
      </c>
      <c r="B8" s="15" t="s">
        <v>542</v>
      </c>
      <c r="C8" s="18">
        <v>180.78</v>
      </c>
      <c r="D8" s="18">
        <v>221.17</v>
      </c>
      <c r="E8" s="18">
        <v>7321.37</v>
      </c>
      <c r="F8" s="18">
        <v>274.08</v>
      </c>
      <c r="G8" s="18">
        <v>274.75</v>
      </c>
      <c r="H8" s="18">
        <v>102.87</v>
      </c>
      <c r="I8" s="18">
        <v>1052.83</v>
      </c>
      <c r="J8" s="18">
        <v>223.66</v>
      </c>
      <c r="K8" s="18">
        <v>184.834</v>
      </c>
      <c r="L8" s="18">
        <v>17810.12</v>
      </c>
      <c r="M8" s="18">
        <f t="shared" si="0"/>
        <v>1092.9271111111111</v>
      </c>
      <c r="N8" s="18">
        <f t="shared" si="1"/>
        <v>1092.9271111111111</v>
      </c>
    </row>
    <row r="9" spans="1:15" x14ac:dyDescent="0.3">
      <c r="A9" s="15" t="s">
        <v>51</v>
      </c>
      <c r="B9" s="15" t="s">
        <v>543</v>
      </c>
      <c r="C9" s="18">
        <v>2.68</v>
      </c>
      <c r="D9" s="18">
        <v>28.1</v>
      </c>
      <c r="E9" s="18">
        <v>4021.41</v>
      </c>
      <c r="F9" s="18">
        <v>85.33</v>
      </c>
      <c r="G9" s="18">
        <v>58.71</v>
      </c>
      <c r="H9" s="18">
        <v>16.98</v>
      </c>
      <c r="I9" s="18">
        <v>527.20000000000005</v>
      </c>
      <c r="J9" s="18">
        <v>75.7</v>
      </c>
      <c r="K9" s="18">
        <v>33.962499999999999</v>
      </c>
      <c r="L9" s="18">
        <v>10291.969999999999</v>
      </c>
      <c r="M9" s="18">
        <f t="shared" si="0"/>
        <v>538.89694444444433</v>
      </c>
      <c r="N9" s="18">
        <f t="shared" si="1"/>
        <v>538.89694444444433</v>
      </c>
    </row>
    <row r="10" spans="1:15" x14ac:dyDescent="0.3">
      <c r="A10" s="15" t="s">
        <v>50</v>
      </c>
      <c r="B10" s="15" t="s">
        <v>541</v>
      </c>
      <c r="C10" s="15">
        <v>56</v>
      </c>
      <c r="D10" s="15">
        <v>117</v>
      </c>
      <c r="E10" s="15">
        <v>84</v>
      </c>
      <c r="F10" s="15">
        <v>95</v>
      </c>
      <c r="G10" s="15">
        <v>121</v>
      </c>
      <c r="H10" s="15">
        <v>57</v>
      </c>
      <c r="I10" s="15">
        <v>70</v>
      </c>
      <c r="J10" s="15">
        <v>65</v>
      </c>
      <c r="K10" s="15">
        <v>74</v>
      </c>
      <c r="L10" s="15">
        <v>102</v>
      </c>
      <c r="M10" s="15">
        <f t="shared" si="0"/>
        <v>82.111111111111114</v>
      </c>
      <c r="N10" s="15">
        <f t="shared" si="1"/>
        <v>82.111111111111114</v>
      </c>
    </row>
    <row r="11" spans="1:15" x14ac:dyDescent="0.3">
      <c r="A11" s="15" t="s">
        <v>50</v>
      </c>
      <c r="B11" s="15" t="s">
        <v>542</v>
      </c>
      <c r="C11" s="18">
        <v>18.399999999999999</v>
      </c>
      <c r="D11" s="18">
        <v>122.72</v>
      </c>
      <c r="E11" s="18">
        <v>41.09</v>
      </c>
      <c r="F11" s="18">
        <v>225.85</v>
      </c>
      <c r="G11" s="18">
        <v>177.1</v>
      </c>
      <c r="H11" s="18">
        <v>36.74</v>
      </c>
      <c r="I11" s="18">
        <v>37.39</v>
      </c>
      <c r="J11" s="18">
        <v>19.86</v>
      </c>
      <c r="K11" s="18">
        <v>41.945300000000003</v>
      </c>
      <c r="L11" s="18">
        <v>1775.05</v>
      </c>
      <c r="M11" s="18">
        <f t="shared" si="0"/>
        <v>80.12169999999999</v>
      </c>
      <c r="N11" s="18">
        <f t="shared" si="1"/>
        <v>80.12169999999999</v>
      </c>
    </row>
    <row r="12" spans="1:15" x14ac:dyDescent="0.3">
      <c r="A12" s="15" t="s">
        <v>50</v>
      </c>
      <c r="B12" s="15" t="s">
        <v>543</v>
      </c>
      <c r="C12" s="18">
        <v>4.5599999999999996</v>
      </c>
      <c r="D12" s="18">
        <v>37.35</v>
      </c>
      <c r="E12" s="18">
        <v>18.100000000000001</v>
      </c>
      <c r="F12" s="18">
        <v>154.32</v>
      </c>
      <c r="G12" s="18">
        <v>92.77</v>
      </c>
      <c r="H12" s="18">
        <v>4.22</v>
      </c>
      <c r="I12" s="18">
        <v>7.02</v>
      </c>
      <c r="J12" s="18">
        <v>3.59</v>
      </c>
      <c r="K12" s="18">
        <v>21.992999999999999</v>
      </c>
      <c r="L12" s="18">
        <v>987.74</v>
      </c>
      <c r="M12" s="18">
        <f t="shared" si="0"/>
        <v>38.213666666666661</v>
      </c>
      <c r="N12" s="18">
        <f t="shared" si="1"/>
        <v>38.213666666666661</v>
      </c>
    </row>
    <row r="13" spans="1:15" x14ac:dyDescent="0.3">
      <c r="A13" s="15" t="s">
        <v>26</v>
      </c>
      <c r="B13" s="15" t="s">
        <v>541</v>
      </c>
      <c r="C13" s="15">
        <v>217</v>
      </c>
      <c r="D13" s="15">
        <v>373</v>
      </c>
      <c r="E13" s="15">
        <v>341</v>
      </c>
      <c r="F13" s="15">
        <v>306</v>
      </c>
      <c r="G13" s="15">
        <v>459</v>
      </c>
      <c r="H13" s="15">
        <v>228</v>
      </c>
      <c r="I13" s="15">
        <v>377</v>
      </c>
      <c r="J13" s="15">
        <f>J4+J7+J10</f>
        <v>275</v>
      </c>
      <c r="K13" s="15">
        <v>392</v>
      </c>
      <c r="L13" s="15">
        <f>SUM(L4+L7+L10)</f>
        <v>483</v>
      </c>
      <c r="M13" s="15">
        <f t="shared" si="0"/>
        <v>329.77777777777777</v>
      </c>
      <c r="N13" s="15">
        <f t="shared" si="1"/>
        <v>329.77777777777777</v>
      </c>
    </row>
    <row r="14" spans="1:15" x14ac:dyDescent="0.3">
      <c r="A14" s="15" t="s">
        <v>26</v>
      </c>
      <c r="B14" s="15" t="s">
        <v>542</v>
      </c>
      <c r="C14" s="18">
        <v>347.71999999999997</v>
      </c>
      <c r="D14" s="18">
        <v>438.9</v>
      </c>
      <c r="E14" s="18">
        <v>7855.87</v>
      </c>
      <c r="F14" s="18">
        <v>908.36</v>
      </c>
      <c r="G14" s="18">
        <v>805.18999999999994</v>
      </c>
      <c r="H14" s="18">
        <v>212.62</v>
      </c>
      <c r="I14" s="18">
        <v>1361.9</v>
      </c>
      <c r="J14" s="18">
        <f>J5+J8+J11</f>
        <v>352.69</v>
      </c>
      <c r="K14" s="18">
        <v>573.69929999999988</v>
      </c>
      <c r="L14" s="18">
        <f>SUM(L5+L8+L11)</f>
        <v>20260.519999999997</v>
      </c>
      <c r="M14" s="18">
        <f t="shared" si="0"/>
        <v>1428.5499222222224</v>
      </c>
      <c r="N14" s="18">
        <f t="shared" si="1"/>
        <v>1428.5499222222224</v>
      </c>
    </row>
    <row r="15" spans="1:15" x14ac:dyDescent="0.3">
      <c r="A15" s="15" t="s">
        <v>26</v>
      </c>
      <c r="B15" s="15" t="s">
        <v>543</v>
      </c>
      <c r="C15" s="18">
        <v>37.81</v>
      </c>
      <c r="D15" s="18">
        <v>103.72</v>
      </c>
      <c r="E15" s="18">
        <v>4238.62</v>
      </c>
      <c r="F15" s="18">
        <v>455.42</v>
      </c>
      <c r="G15" s="18">
        <v>286.89999999999998</v>
      </c>
      <c r="H15" s="18">
        <v>35</v>
      </c>
      <c r="I15" s="18">
        <v>689.75</v>
      </c>
      <c r="J15" s="18">
        <f>J6+J9+J12</f>
        <v>131.81</v>
      </c>
      <c r="K15" s="18">
        <v>203.49550000000002</v>
      </c>
      <c r="L15" s="18">
        <f>SUM(L6+L9+L12)</f>
        <v>11545.589999999998</v>
      </c>
      <c r="M15" s="18">
        <f t="shared" si="0"/>
        <v>686.9472777777778</v>
      </c>
      <c r="N15" s="18">
        <f t="shared" si="1"/>
        <v>686.9472777777778</v>
      </c>
    </row>
    <row r="16" spans="1:15" ht="33" x14ac:dyDescent="0.3">
      <c r="A16" s="15" t="s">
        <v>26</v>
      </c>
      <c r="B16" s="15" t="s">
        <v>544</v>
      </c>
      <c r="C16" s="18">
        <f t="shared" ref="C16:N16" si="2">C14/C13</f>
        <v>1.6023963133640551</v>
      </c>
      <c r="D16" s="18">
        <f t="shared" si="2"/>
        <v>1.1766756032171581</v>
      </c>
      <c r="E16" s="18">
        <f t="shared" si="2"/>
        <v>23.037741935483872</v>
      </c>
      <c r="F16" s="18">
        <f t="shared" si="2"/>
        <v>2.9684967320261437</v>
      </c>
      <c r="G16" s="18">
        <f t="shared" si="2"/>
        <v>1.754226579520697</v>
      </c>
      <c r="H16" s="18">
        <f t="shared" si="2"/>
        <v>0.93254385964912279</v>
      </c>
      <c r="I16" s="18">
        <f t="shared" si="2"/>
        <v>3.6124668435013265</v>
      </c>
      <c r="J16" s="18">
        <f t="shared" si="2"/>
        <v>1.2825090909090908</v>
      </c>
      <c r="K16" s="18">
        <f t="shared" si="2"/>
        <v>1.4635186224489793</v>
      </c>
      <c r="L16" s="18">
        <f>L14/L13</f>
        <v>41.947246376811584</v>
      </c>
      <c r="M16" s="18">
        <f t="shared" si="2"/>
        <v>4.3318562331536397</v>
      </c>
      <c r="N16" s="18">
        <f t="shared" si="2"/>
        <v>4.3318562331536397</v>
      </c>
    </row>
  </sheetData>
  <pageMargins left="0.7" right="0.7" top="0.75" bottom="0.75" header="0.3" footer="0.3"/>
  <pageSetup paperSize="9" orientation="portrait" verticalDpi="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sheetPr>
  <dimension ref="A1:X59"/>
  <sheetViews>
    <sheetView workbookViewId="0">
      <selection activeCell="A2" sqref="A2"/>
    </sheetView>
  </sheetViews>
  <sheetFormatPr baseColWidth="10" defaultColWidth="10.375" defaultRowHeight="16.5" x14ac:dyDescent="0.3"/>
  <cols>
    <col min="1" max="1" width="34.375" style="79" customWidth="1"/>
    <col min="2" max="2" width="8.5" style="79" hidden="1" customWidth="1"/>
    <col min="3" max="3" width="7.625" style="79" hidden="1" customWidth="1"/>
    <col min="4" max="8" width="8.5" style="79" hidden="1" customWidth="1"/>
    <col min="9" max="9" width="7.625" style="79" hidden="1" customWidth="1"/>
    <col min="10" max="10" width="7.5" style="79" hidden="1" customWidth="1"/>
    <col min="11" max="11" width="8.125" style="79" hidden="1" customWidth="1"/>
    <col min="12" max="13" width="9.375" style="79" customWidth="1"/>
    <col min="14" max="16" width="11.625" style="79" customWidth="1"/>
    <col min="17" max="17" width="11" style="79" customWidth="1"/>
    <col min="18" max="18" width="10.5" style="79" customWidth="1"/>
    <col min="19" max="21" width="10.625" style="79" customWidth="1"/>
    <col min="22" max="22" width="11.125" style="79" customWidth="1"/>
    <col min="23" max="23" width="10.5" style="79" customWidth="1"/>
    <col min="24" max="16384" width="10.375" style="79"/>
  </cols>
  <sheetData>
    <row r="1" spans="1:24" x14ac:dyDescent="0.3">
      <c r="A1" s="16" t="s">
        <v>821</v>
      </c>
      <c r="B1" s="15"/>
      <c r="C1" s="15"/>
      <c r="D1" s="15"/>
      <c r="E1" s="15"/>
      <c r="F1" s="15"/>
      <c r="G1" s="15"/>
      <c r="H1" s="15"/>
      <c r="I1" s="15"/>
      <c r="J1" s="15"/>
      <c r="K1" s="15"/>
      <c r="L1" s="15"/>
      <c r="M1" s="15"/>
      <c r="N1" s="15"/>
      <c r="O1" s="15"/>
      <c r="P1" s="15"/>
      <c r="Q1" s="15"/>
      <c r="R1" s="15"/>
      <c r="S1" s="15"/>
      <c r="T1" s="15"/>
      <c r="U1" s="15"/>
      <c r="V1" s="15"/>
      <c r="W1" s="15"/>
      <c r="X1" s="15"/>
    </row>
    <row r="2" spans="1:24" x14ac:dyDescent="0.3">
      <c r="A2" s="16" t="s">
        <v>16</v>
      </c>
      <c r="B2" s="15"/>
      <c r="C2" s="15"/>
      <c r="D2" s="15"/>
      <c r="E2" s="15"/>
      <c r="F2" s="15"/>
      <c r="G2" s="15"/>
      <c r="H2" s="15"/>
      <c r="I2" s="15"/>
      <c r="J2" s="15"/>
      <c r="K2" s="15"/>
      <c r="L2" s="15"/>
      <c r="M2" s="15"/>
      <c r="N2" s="15"/>
      <c r="O2" s="15"/>
      <c r="P2" s="15"/>
      <c r="Q2" s="15"/>
      <c r="R2" s="15"/>
      <c r="S2" s="15"/>
      <c r="T2" s="15"/>
      <c r="U2" s="15"/>
      <c r="V2" s="15"/>
      <c r="W2" s="15"/>
      <c r="X2" s="15"/>
    </row>
    <row r="3" spans="1:24" x14ac:dyDescent="0.3">
      <c r="A3" s="15" t="s">
        <v>79</v>
      </c>
      <c r="B3" s="15" t="s">
        <v>781</v>
      </c>
      <c r="C3" s="15" t="s">
        <v>782</v>
      </c>
      <c r="D3" s="15" t="s">
        <v>783</v>
      </c>
      <c r="E3" s="15" t="s">
        <v>784</v>
      </c>
      <c r="F3" s="15" t="s">
        <v>785</v>
      </c>
      <c r="G3" s="15" t="s">
        <v>786</v>
      </c>
      <c r="H3" s="15" t="s">
        <v>787</v>
      </c>
      <c r="I3" s="15" t="s">
        <v>788</v>
      </c>
      <c r="J3" s="15" t="s">
        <v>789</v>
      </c>
      <c r="K3" s="15" t="s">
        <v>790</v>
      </c>
      <c r="L3" s="15" t="s">
        <v>791</v>
      </c>
      <c r="M3" s="15" t="s">
        <v>792</v>
      </c>
      <c r="N3" s="15" t="s">
        <v>793</v>
      </c>
      <c r="O3" s="15" t="s">
        <v>794</v>
      </c>
      <c r="P3" s="15" t="s">
        <v>795</v>
      </c>
      <c r="Q3" s="15" t="s">
        <v>796</v>
      </c>
      <c r="R3" s="15" t="s">
        <v>797</v>
      </c>
      <c r="S3" s="15" t="s">
        <v>798</v>
      </c>
      <c r="T3" s="15" t="s">
        <v>799</v>
      </c>
      <c r="U3" s="15" t="s">
        <v>800</v>
      </c>
      <c r="V3" s="15" t="s">
        <v>801</v>
      </c>
      <c r="W3" s="15"/>
      <c r="X3" s="15"/>
    </row>
    <row r="4" spans="1:24" x14ac:dyDescent="0.3">
      <c r="A4" s="15" t="s">
        <v>545</v>
      </c>
      <c r="B4" s="15">
        <v>2570.02000000001</v>
      </c>
      <c r="C4" s="15">
        <v>4570.3200000000197</v>
      </c>
      <c r="D4" s="15">
        <v>1507.74</v>
      </c>
      <c r="E4" s="15">
        <v>1486.09</v>
      </c>
      <c r="F4" s="15">
        <v>1234.9000000000001</v>
      </c>
      <c r="G4" s="15">
        <v>2116.39</v>
      </c>
      <c r="H4" s="15">
        <v>2153.6799999999998</v>
      </c>
      <c r="I4" s="15">
        <v>1860.38</v>
      </c>
      <c r="J4" s="15">
        <v>2488.59</v>
      </c>
      <c r="K4" s="15">
        <v>19648.41</v>
      </c>
      <c r="L4" s="15">
        <v>8244.51</v>
      </c>
      <c r="M4" s="15">
        <v>347.71999999999997</v>
      </c>
      <c r="N4" s="15">
        <v>438.9</v>
      </c>
      <c r="O4" s="15">
        <v>7855.87</v>
      </c>
      <c r="P4" s="15">
        <v>908.36</v>
      </c>
      <c r="Q4" s="15">
        <v>805.18999999999994</v>
      </c>
      <c r="R4" s="15">
        <v>212.62</v>
      </c>
      <c r="S4" s="15">
        <v>1361.9</v>
      </c>
      <c r="T4" s="15">
        <v>352.69</v>
      </c>
      <c r="U4" s="15">
        <v>573.69929999999988</v>
      </c>
      <c r="V4" s="15">
        <v>20260.52</v>
      </c>
      <c r="W4" s="15"/>
      <c r="X4" s="15"/>
    </row>
    <row r="5" spans="1:24" x14ac:dyDescent="0.3">
      <c r="A5" s="15" t="s">
        <v>546</v>
      </c>
      <c r="B5" s="15">
        <v>1688.54</v>
      </c>
      <c r="C5" s="15">
        <v>2019.23</v>
      </c>
      <c r="D5" s="15">
        <v>518.25</v>
      </c>
      <c r="E5" s="15">
        <v>621</v>
      </c>
      <c r="F5" s="15">
        <v>598.1</v>
      </c>
      <c r="G5" s="15">
        <v>828</v>
      </c>
      <c r="H5" s="15">
        <v>1558.19</v>
      </c>
      <c r="I5" s="15">
        <v>740.6</v>
      </c>
      <c r="J5" s="15">
        <v>1982.57</v>
      </c>
      <c r="K5" s="15">
        <v>12774.63</v>
      </c>
      <c r="L5" s="15">
        <v>2563.79</v>
      </c>
      <c r="M5" s="15">
        <v>37.81</v>
      </c>
      <c r="N5" s="15">
        <v>103.72</v>
      </c>
      <c r="O5" s="15">
        <v>4238.62</v>
      </c>
      <c r="P5" s="15">
        <v>455.42</v>
      </c>
      <c r="Q5" s="15">
        <v>286.89999999999998</v>
      </c>
      <c r="R5" s="15">
        <v>35</v>
      </c>
      <c r="S5" s="15">
        <v>689.75</v>
      </c>
      <c r="T5" s="15">
        <v>131.81</v>
      </c>
      <c r="U5" s="15">
        <v>203.49550000000002</v>
      </c>
      <c r="V5" s="15">
        <v>11545.59</v>
      </c>
      <c r="W5" s="15"/>
      <c r="X5" s="15"/>
    </row>
    <row r="6" spans="1:24" x14ac:dyDescent="0.3">
      <c r="A6" s="15" t="s">
        <v>547</v>
      </c>
      <c r="B6" s="15">
        <v>417</v>
      </c>
      <c r="C6" s="15">
        <v>406</v>
      </c>
      <c r="D6" s="15">
        <v>424</v>
      </c>
      <c r="E6" s="15">
        <v>335</v>
      </c>
      <c r="F6" s="15">
        <v>421</v>
      </c>
      <c r="G6" s="15">
        <v>711</v>
      </c>
      <c r="H6" s="15">
        <v>411</v>
      </c>
      <c r="I6" s="15">
        <v>415</v>
      </c>
      <c r="J6" s="15">
        <v>352</v>
      </c>
      <c r="K6" s="15">
        <v>443</v>
      </c>
      <c r="L6" s="15">
        <v>541</v>
      </c>
      <c r="M6" s="15">
        <v>217</v>
      </c>
      <c r="N6" s="15">
        <v>373</v>
      </c>
      <c r="O6" s="15">
        <v>341</v>
      </c>
      <c r="P6" s="15">
        <v>306</v>
      </c>
      <c r="Q6" s="15">
        <v>459</v>
      </c>
      <c r="R6" s="15">
        <v>228</v>
      </c>
      <c r="S6" s="15">
        <v>377</v>
      </c>
      <c r="T6" s="15">
        <v>275</v>
      </c>
      <c r="U6" s="15">
        <v>392</v>
      </c>
      <c r="V6" s="15">
        <v>483</v>
      </c>
      <c r="W6" s="15"/>
      <c r="X6" s="15"/>
    </row>
    <row r="7" spans="1:24" x14ac:dyDescent="0.3">
      <c r="A7" s="84"/>
      <c r="B7" s="85"/>
    </row>
    <row r="11" spans="1:24" x14ac:dyDescent="0.3">
      <c r="A11" s="87"/>
      <c r="B11" s="88">
        <v>2000</v>
      </c>
      <c r="C11" s="88">
        <v>2001</v>
      </c>
      <c r="D11" s="88">
        <v>2002</v>
      </c>
      <c r="E11" s="88">
        <v>2003</v>
      </c>
      <c r="F11" s="88">
        <v>2004</v>
      </c>
      <c r="G11" s="88">
        <v>2005</v>
      </c>
      <c r="H11" s="88">
        <v>2006</v>
      </c>
      <c r="I11" s="88">
        <v>2007</v>
      </c>
      <c r="J11" s="88">
        <v>2008</v>
      </c>
      <c r="K11" s="89">
        <v>2009</v>
      </c>
      <c r="L11" s="89">
        <v>2012</v>
      </c>
      <c r="M11" s="89">
        <v>2013</v>
      </c>
      <c r="N11" s="89">
        <v>2014</v>
      </c>
      <c r="O11" s="89">
        <v>2015</v>
      </c>
      <c r="P11" s="89">
        <v>2016</v>
      </c>
      <c r="Q11" s="89">
        <v>2017</v>
      </c>
      <c r="R11" s="89">
        <v>2018</v>
      </c>
      <c r="S11" s="90">
        <v>2019</v>
      </c>
      <c r="T11" s="90">
        <v>2020</v>
      </c>
      <c r="U11" s="90">
        <v>2021</v>
      </c>
      <c r="V11" s="90">
        <v>2022</v>
      </c>
      <c r="W11" s="91" t="s">
        <v>540</v>
      </c>
    </row>
    <row r="12" spans="1:24" x14ac:dyDescent="0.3">
      <c r="A12" s="92" t="s">
        <v>548</v>
      </c>
      <c r="B12" s="93"/>
      <c r="C12" s="93"/>
      <c r="D12" s="93"/>
      <c r="E12" s="93"/>
      <c r="F12" s="93"/>
      <c r="G12" s="93"/>
      <c r="H12" s="93"/>
      <c r="I12" s="93"/>
      <c r="J12" s="93"/>
      <c r="K12" s="93"/>
      <c r="L12" s="93"/>
      <c r="M12" s="93"/>
      <c r="N12" s="93"/>
      <c r="O12" s="93"/>
      <c r="P12" s="93"/>
      <c r="Q12" s="93"/>
      <c r="R12" s="93"/>
      <c r="S12" s="93"/>
      <c r="T12" s="93"/>
      <c r="U12" s="93"/>
      <c r="V12" s="93"/>
      <c r="W12" s="94"/>
      <c r="X12" s="95"/>
    </row>
    <row r="13" spans="1:24" x14ac:dyDescent="0.3">
      <c r="A13" s="96" t="s">
        <v>549</v>
      </c>
      <c r="B13" s="97">
        <v>133</v>
      </c>
      <c r="C13" s="97">
        <v>77</v>
      </c>
      <c r="D13" s="97">
        <v>90</v>
      </c>
      <c r="E13" s="97">
        <v>83</v>
      </c>
      <c r="F13" s="97">
        <v>87</v>
      </c>
      <c r="G13" s="97">
        <v>227</v>
      </c>
      <c r="H13" s="97">
        <v>118</v>
      </c>
      <c r="I13" s="97">
        <v>99</v>
      </c>
      <c r="J13" s="97">
        <v>85</v>
      </c>
      <c r="K13" s="97">
        <v>98</v>
      </c>
      <c r="L13" s="77">
        <v>153</v>
      </c>
      <c r="M13" s="77">
        <v>49</v>
      </c>
      <c r="N13" s="77">
        <v>77</v>
      </c>
      <c r="O13" s="77">
        <v>126</v>
      </c>
      <c r="P13" s="77">
        <v>86</v>
      </c>
      <c r="Q13" s="77">
        <v>111</v>
      </c>
      <c r="R13" s="77">
        <v>71</v>
      </c>
      <c r="S13" s="77">
        <v>118</v>
      </c>
      <c r="T13" s="77">
        <v>99</v>
      </c>
      <c r="U13" s="77">
        <v>165</v>
      </c>
      <c r="V13" s="77">
        <v>181</v>
      </c>
      <c r="W13" s="97">
        <f>AVERAGE(L13:U13)</f>
        <v>105.5</v>
      </c>
    </row>
    <row r="14" spans="1:24" x14ac:dyDescent="0.3">
      <c r="A14" s="96" t="s">
        <v>550</v>
      </c>
      <c r="B14" s="98">
        <v>1704.27</v>
      </c>
      <c r="C14" s="98">
        <v>3541.86</v>
      </c>
      <c r="D14" s="98">
        <v>969.1</v>
      </c>
      <c r="E14" s="98">
        <v>327</v>
      </c>
      <c r="F14" s="98">
        <v>207.32</v>
      </c>
      <c r="G14" s="98">
        <v>484</v>
      </c>
      <c r="H14" s="98">
        <v>1704.76</v>
      </c>
      <c r="I14" s="98">
        <v>145.9</v>
      </c>
      <c r="J14" s="98">
        <v>88.63</v>
      </c>
      <c r="K14" s="98">
        <v>69.010000000000005</v>
      </c>
      <c r="L14" s="77">
        <v>2942.37</v>
      </c>
      <c r="M14" s="77">
        <v>148.54</v>
      </c>
      <c r="N14" s="77">
        <v>95.01</v>
      </c>
      <c r="O14" s="77">
        <v>493.41</v>
      </c>
      <c r="P14" s="77">
        <v>408.43</v>
      </c>
      <c r="Q14" s="77">
        <v>353.34</v>
      </c>
      <c r="R14" s="77">
        <v>73.010000000000005</v>
      </c>
      <c r="S14" s="77">
        <v>271.68</v>
      </c>
      <c r="T14" s="77">
        <v>109.17</v>
      </c>
      <c r="U14" s="77">
        <v>346.91999999999996</v>
      </c>
      <c r="V14" s="77">
        <v>675.35</v>
      </c>
      <c r="W14" s="77">
        <f>AVERAGE(L14:U14)</f>
        <v>524.18799999999999</v>
      </c>
    </row>
    <row r="15" spans="1:24" x14ac:dyDescent="0.3">
      <c r="A15" s="96" t="s">
        <v>551</v>
      </c>
      <c r="B15" s="98">
        <v>1297.71</v>
      </c>
      <c r="C15" s="98">
        <v>1716.86</v>
      </c>
      <c r="D15" s="98">
        <v>181.52</v>
      </c>
      <c r="E15" s="98">
        <v>188</v>
      </c>
      <c r="F15" s="98">
        <v>66.75</v>
      </c>
      <c r="G15" s="98">
        <v>95</v>
      </c>
      <c r="H15" s="98">
        <v>1338.12</v>
      </c>
      <c r="I15" s="98">
        <v>79.92</v>
      </c>
      <c r="J15" s="98">
        <v>22.08</v>
      </c>
      <c r="K15" s="98">
        <v>13.25</v>
      </c>
      <c r="L15" s="77">
        <v>711.21</v>
      </c>
      <c r="M15" s="77">
        <v>30.57</v>
      </c>
      <c r="N15" s="77">
        <v>38.270000000000003</v>
      </c>
      <c r="O15" s="77">
        <v>199.11</v>
      </c>
      <c r="P15" s="77">
        <v>215.77</v>
      </c>
      <c r="Q15" s="77">
        <v>135.41999999999999</v>
      </c>
      <c r="R15" s="77">
        <v>13.8</v>
      </c>
      <c r="S15" s="77">
        <v>155.53</v>
      </c>
      <c r="T15" s="77">
        <v>52.52</v>
      </c>
      <c r="U15" s="77">
        <v>147.54000000000002</v>
      </c>
      <c r="V15" s="77">
        <v>265.88</v>
      </c>
      <c r="W15" s="77">
        <f>AVERAGE(L15:U15)</f>
        <v>169.97399999999999</v>
      </c>
    </row>
    <row r="16" spans="1:24" x14ac:dyDescent="0.3">
      <c r="A16" s="99" t="s">
        <v>552</v>
      </c>
      <c r="B16" s="99"/>
      <c r="C16" s="99"/>
      <c r="D16" s="99"/>
      <c r="E16" s="99"/>
      <c r="F16" s="99"/>
      <c r="G16" s="99"/>
      <c r="H16" s="99"/>
      <c r="I16" s="99"/>
      <c r="J16" s="99"/>
      <c r="K16" s="99"/>
      <c r="L16" s="100"/>
      <c r="M16" s="100"/>
      <c r="N16" s="100"/>
      <c r="O16" s="100"/>
      <c r="P16" s="100"/>
      <c r="Q16" s="100"/>
      <c r="R16" s="100"/>
      <c r="S16" s="100"/>
      <c r="T16" s="100"/>
      <c r="U16" s="100"/>
      <c r="V16" s="100"/>
      <c r="W16" s="100"/>
    </row>
    <row r="17" spans="1:24" x14ac:dyDescent="0.3">
      <c r="A17" s="96" t="s">
        <v>549</v>
      </c>
      <c r="B17" s="97">
        <v>170</v>
      </c>
      <c r="C17" s="97">
        <v>175</v>
      </c>
      <c r="D17" s="97">
        <v>226</v>
      </c>
      <c r="E17" s="97">
        <v>134</v>
      </c>
      <c r="F17" s="97">
        <v>202</v>
      </c>
      <c r="G17" s="97">
        <v>276</v>
      </c>
      <c r="H17" s="97">
        <v>183</v>
      </c>
      <c r="I17" s="97">
        <v>197</v>
      </c>
      <c r="J17" s="97">
        <v>184</v>
      </c>
      <c r="K17" s="97">
        <v>224</v>
      </c>
      <c r="L17" s="77">
        <v>266</v>
      </c>
      <c r="M17" s="77">
        <v>112</v>
      </c>
      <c r="N17" s="77">
        <v>179</v>
      </c>
      <c r="O17" s="77">
        <v>131</v>
      </c>
      <c r="P17" s="77">
        <v>125</v>
      </c>
      <c r="Q17" s="77">
        <v>227</v>
      </c>
      <c r="R17" s="77">
        <v>100</v>
      </c>
      <c r="S17" s="77">
        <v>189</v>
      </c>
      <c r="T17" s="77">
        <v>111</v>
      </c>
      <c r="U17" s="77">
        <v>153</v>
      </c>
      <c r="V17" s="77">
        <v>200</v>
      </c>
      <c r="W17" s="97">
        <f>AVERAGE(L17:U17)</f>
        <v>159.30000000000001</v>
      </c>
    </row>
    <row r="18" spans="1:24" x14ac:dyDescent="0.3">
      <c r="A18" s="96" t="s">
        <v>550</v>
      </c>
      <c r="B18" s="98">
        <v>426.44</v>
      </c>
      <c r="C18" s="98">
        <v>943.27</v>
      </c>
      <c r="D18" s="98">
        <v>446.15</v>
      </c>
      <c r="E18" s="98">
        <v>1083</v>
      </c>
      <c r="F18" s="98">
        <v>776.52</v>
      </c>
      <c r="G18" s="98">
        <v>1043</v>
      </c>
      <c r="H18" s="98">
        <v>370.36</v>
      </c>
      <c r="I18" s="98">
        <v>183.53</v>
      </c>
      <c r="J18" s="98">
        <v>2337.6999999999998</v>
      </c>
      <c r="K18" s="98">
        <v>9879.5</v>
      </c>
      <c r="L18" s="77">
        <v>5172.09</v>
      </c>
      <c r="M18" s="77">
        <v>180.78</v>
      </c>
      <c r="N18" s="77">
        <v>221.17</v>
      </c>
      <c r="O18" s="77">
        <v>7321.37</v>
      </c>
      <c r="P18" s="77">
        <v>274.08</v>
      </c>
      <c r="Q18" s="77">
        <v>274.75</v>
      </c>
      <c r="R18" s="77">
        <v>102.87</v>
      </c>
      <c r="S18" s="77">
        <v>1052.83</v>
      </c>
      <c r="T18" s="77">
        <v>223.66</v>
      </c>
      <c r="U18" s="77">
        <v>184.834</v>
      </c>
      <c r="V18" s="77">
        <v>17810.12</v>
      </c>
      <c r="W18" s="77">
        <f>AVERAGE(L18:U18)</f>
        <v>1500.8434000000002</v>
      </c>
    </row>
    <row r="19" spans="1:24" x14ac:dyDescent="0.3">
      <c r="A19" s="96" t="s">
        <v>551</v>
      </c>
      <c r="B19" s="98">
        <v>138.37</v>
      </c>
      <c r="C19" s="98">
        <v>239.58</v>
      </c>
      <c r="D19" s="98">
        <v>281.60000000000002</v>
      </c>
      <c r="E19" s="98">
        <v>416</v>
      </c>
      <c r="F19" s="98">
        <v>346.02</v>
      </c>
      <c r="G19" s="98">
        <v>540</v>
      </c>
      <c r="H19" s="98">
        <v>170.01</v>
      </c>
      <c r="I19" s="98">
        <v>38.76</v>
      </c>
      <c r="J19" s="98">
        <v>1940.4</v>
      </c>
      <c r="K19" s="98">
        <v>4789.6000000000004</v>
      </c>
      <c r="L19" s="77">
        <v>1735.96</v>
      </c>
      <c r="M19" s="77">
        <v>2.68</v>
      </c>
      <c r="N19" s="77">
        <v>28.1</v>
      </c>
      <c r="O19" s="77">
        <v>4021.41</v>
      </c>
      <c r="P19" s="77">
        <v>85.33</v>
      </c>
      <c r="Q19" s="77">
        <v>58.71</v>
      </c>
      <c r="R19" s="77">
        <v>16.98</v>
      </c>
      <c r="S19" s="77">
        <v>527.20000000000005</v>
      </c>
      <c r="T19" s="77">
        <v>75.7</v>
      </c>
      <c r="U19" s="77">
        <v>33.962499999999999</v>
      </c>
      <c r="V19" s="77">
        <v>10291.969999999999</v>
      </c>
      <c r="W19" s="77">
        <f>AVERAGE(L19:U19)</f>
        <v>658.60324999999989</v>
      </c>
    </row>
    <row r="20" spans="1:24" x14ac:dyDescent="0.3">
      <c r="A20" s="92" t="s">
        <v>553</v>
      </c>
      <c r="B20" s="93"/>
      <c r="C20" s="93"/>
      <c r="D20" s="93"/>
      <c r="E20" s="93"/>
      <c r="F20" s="93"/>
      <c r="G20" s="93"/>
      <c r="H20" s="93"/>
      <c r="I20" s="93"/>
      <c r="J20" s="93"/>
      <c r="K20" s="93"/>
      <c r="L20" s="101"/>
      <c r="M20" s="101"/>
      <c r="N20" s="101"/>
      <c r="O20" s="101"/>
      <c r="P20" s="101"/>
      <c r="Q20" s="101"/>
      <c r="R20" s="101"/>
      <c r="S20" s="101"/>
      <c r="T20" s="101"/>
      <c r="U20" s="101"/>
      <c r="V20" s="101"/>
      <c r="W20" s="102"/>
    </row>
    <row r="21" spans="1:24" x14ac:dyDescent="0.3">
      <c r="A21" s="96" t="s">
        <v>549</v>
      </c>
      <c r="B21" s="97">
        <v>114</v>
      </c>
      <c r="C21" s="97">
        <v>154</v>
      </c>
      <c r="D21" s="97">
        <v>108</v>
      </c>
      <c r="E21" s="97">
        <v>118</v>
      </c>
      <c r="F21" s="97">
        <v>132</v>
      </c>
      <c r="G21" s="97">
        <v>208</v>
      </c>
      <c r="H21" s="97">
        <v>110</v>
      </c>
      <c r="I21" s="97">
        <v>119</v>
      </c>
      <c r="J21" s="97">
        <v>82</v>
      </c>
      <c r="K21" s="97">
        <v>121</v>
      </c>
      <c r="L21" s="77">
        <v>122</v>
      </c>
      <c r="M21" s="77">
        <v>56</v>
      </c>
      <c r="N21" s="77">
        <v>117</v>
      </c>
      <c r="O21" s="77">
        <v>84</v>
      </c>
      <c r="P21" s="77">
        <v>95</v>
      </c>
      <c r="Q21" s="77">
        <v>121</v>
      </c>
      <c r="R21" s="77">
        <v>57</v>
      </c>
      <c r="S21" s="77">
        <v>70</v>
      </c>
      <c r="T21" s="77">
        <v>65</v>
      </c>
      <c r="U21" s="77">
        <v>74</v>
      </c>
      <c r="V21" s="77">
        <v>102</v>
      </c>
      <c r="W21" s="97">
        <f>AVERAGE(L21:U21)</f>
        <v>86.1</v>
      </c>
    </row>
    <row r="22" spans="1:24" x14ac:dyDescent="0.3">
      <c r="A22" s="96" t="s">
        <v>550</v>
      </c>
      <c r="B22" s="98">
        <v>439.31</v>
      </c>
      <c r="C22" s="98">
        <v>85.19</v>
      </c>
      <c r="D22" s="98">
        <v>92.49</v>
      </c>
      <c r="E22" s="98">
        <v>76</v>
      </c>
      <c r="F22" s="98">
        <v>251.06</v>
      </c>
      <c r="G22" s="98">
        <v>590</v>
      </c>
      <c r="H22" s="98">
        <v>78.56</v>
      </c>
      <c r="I22" s="98">
        <v>1530.95</v>
      </c>
      <c r="J22" s="98">
        <v>62.01</v>
      </c>
      <c r="K22" s="98">
        <v>9699.9</v>
      </c>
      <c r="L22" s="77">
        <v>130.05000000000001</v>
      </c>
      <c r="M22" s="77">
        <v>18.399999999999999</v>
      </c>
      <c r="N22" s="77">
        <v>122.72</v>
      </c>
      <c r="O22" s="77">
        <v>41.09</v>
      </c>
      <c r="P22" s="77">
        <v>225.85</v>
      </c>
      <c r="Q22" s="77">
        <v>177.1</v>
      </c>
      <c r="R22" s="77">
        <v>36.74</v>
      </c>
      <c r="S22" s="77">
        <v>37.39</v>
      </c>
      <c r="T22" s="77">
        <v>19.86</v>
      </c>
      <c r="U22" s="77">
        <v>41.945300000000003</v>
      </c>
      <c r="V22" s="77">
        <v>1775.05</v>
      </c>
      <c r="W22" s="77">
        <f>AVERAGE(L22:U22)</f>
        <v>85.114530000000002</v>
      </c>
    </row>
    <row r="23" spans="1:24" x14ac:dyDescent="0.3">
      <c r="A23" s="96" t="s">
        <v>551</v>
      </c>
      <c r="B23" s="98">
        <v>252.46</v>
      </c>
      <c r="C23" s="98">
        <v>62.79</v>
      </c>
      <c r="D23" s="98">
        <v>55.13</v>
      </c>
      <c r="E23" s="98">
        <v>17</v>
      </c>
      <c r="F23" s="98">
        <v>185.33</v>
      </c>
      <c r="G23" s="98">
        <v>193</v>
      </c>
      <c r="H23" s="98">
        <v>48.71</v>
      </c>
      <c r="I23" s="98">
        <v>621.98</v>
      </c>
      <c r="J23" s="98">
        <v>20.09</v>
      </c>
      <c r="K23" s="98">
        <v>7971.78</v>
      </c>
      <c r="L23" s="77">
        <v>116.62</v>
      </c>
      <c r="M23" s="77">
        <v>4.5599999999999996</v>
      </c>
      <c r="N23" s="77">
        <v>37.35</v>
      </c>
      <c r="O23" s="77">
        <v>18.100000000000001</v>
      </c>
      <c r="P23" s="77">
        <v>154.32</v>
      </c>
      <c r="Q23" s="77">
        <v>92.77</v>
      </c>
      <c r="R23" s="77">
        <v>4.22</v>
      </c>
      <c r="S23" s="77">
        <v>7.02</v>
      </c>
      <c r="T23" s="77">
        <v>3.59</v>
      </c>
      <c r="U23" s="77">
        <v>21.992999999999999</v>
      </c>
      <c r="V23" s="77">
        <v>987.74</v>
      </c>
      <c r="W23" s="77">
        <f>AVERAGE(L23:U23)</f>
        <v>46.054299999999998</v>
      </c>
    </row>
    <row r="24" spans="1:24" x14ac:dyDescent="0.3">
      <c r="A24" s="103" t="s">
        <v>554</v>
      </c>
      <c r="B24" s="104"/>
      <c r="C24" s="104"/>
      <c r="D24" s="104"/>
      <c r="E24" s="104"/>
      <c r="F24" s="104"/>
      <c r="G24" s="104"/>
      <c r="H24" s="104"/>
      <c r="I24" s="104"/>
      <c r="J24" s="104"/>
      <c r="K24" s="104"/>
      <c r="L24" s="105"/>
      <c r="M24" s="105"/>
      <c r="N24" s="105"/>
      <c r="O24" s="105"/>
      <c r="P24" s="105"/>
      <c r="Q24" s="105"/>
      <c r="R24" s="105"/>
      <c r="S24" s="105"/>
      <c r="T24" s="105"/>
      <c r="U24" s="105"/>
      <c r="V24" s="105"/>
      <c r="W24" s="106"/>
    </row>
    <row r="25" spans="1:24" x14ac:dyDescent="0.3">
      <c r="A25" s="96" t="s">
        <v>549</v>
      </c>
      <c r="B25" s="97">
        <v>417</v>
      </c>
      <c r="C25" s="97">
        <v>406</v>
      </c>
      <c r="D25" s="97">
        <v>424</v>
      </c>
      <c r="E25" s="97">
        <v>335</v>
      </c>
      <c r="F25" s="97">
        <v>421</v>
      </c>
      <c r="G25" s="97">
        <f>G13+G17+G21</f>
        <v>711</v>
      </c>
      <c r="H25" s="97">
        <v>411</v>
      </c>
      <c r="I25" s="97">
        <f>I13+I17+I21</f>
        <v>415</v>
      </c>
      <c r="J25" s="97">
        <f>J13+J17+J21</f>
        <v>351</v>
      </c>
      <c r="K25" s="97">
        <f>K13+K17+K21</f>
        <v>443</v>
      </c>
      <c r="L25" s="77">
        <v>541</v>
      </c>
      <c r="M25" s="77">
        <v>217</v>
      </c>
      <c r="N25" s="77">
        <v>373</v>
      </c>
      <c r="O25" s="77">
        <v>341</v>
      </c>
      <c r="P25" s="77">
        <v>306</v>
      </c>
      <c r="Q25" s="77">
        <v>459</v>
      </c>
      <c r="R25" s="77">
        <v>228</v>
      </c>
      <c r="S25" s="77">
        <v>377</v>
      </c>
      <c r="T25" s="77">
        <v>275</v>
      </c>
      <c r="U25" s="77">
        <v>392</v>
      </c>
      <c r="V25" s="77">
        <v>483</v>
      </c>
      <c r="W25" s="97">
        <f>AVERAGE(L25:U25)</f>
        <v>350.9</v>
      </c>
      <c r="X25" s="83"/>
    </row>
    <row r="26" spans="1:24" x14ac:dyDescent="0.3">
      <c r="A26" s="96" t="s">
        <v>550</v>
      </c>
      <c r="B26" s="98">
        <v>2570.02</v>
      </c>
      <c r="C26" s="98">
        <v>4570.32</v>
      </c>
      <c r="D26" s="98">
        <v>1507.74</v>
      </c>
      <c r="E26" s="98">
        <v>1486</v>
      </c>
      <c r="F26" s="98">
        <v>1234.9000000000001</v>
      </c>
      <c r="G26" s="98">
        <f>G14+G18+G22</f>
        <v>2117</v>
      </c>
      <c r="H26" s="98">
        <f>H14+H18+H22</f>
        <v>2153.6799999999998</v>
      </c>
      <c r="I26" s="98">
        <f>I14+I18+I22</f>
        <v>1860.38</v>
      </c>
      <c r="J26" s="98">
        <v>2489.34</v>
      </c>
      <c r="K26" s="98">
        <f>K14+K18+K22</f>
        <v>19648.41</v>
      </c>
      <c r="L26" s="77">
        <v>8244.51</v>
      </c>
      <c r="M26" s="77">
        <v>347.71999999999997</v>
      </c>
      <c r="N26" s="77">
        <v>438.9</v>
      </c>
      <c r="O26" s="77">
        <v>7855.87</v>
      </c>
      <c r="P26" s="77">
        <v>908.36</v>
      </c>
      <c r="Q26" s="77">
        <v>805.18999999999994</v>
      </c>
      <c r="R26" s="77">
        <v>212.62</v>
      </c>
      <c r="S26" s="77">
        <v>1361.9</v>
      </c>
      <c r="T26" s="77">
        <v>352.69</v>
      </c>
      <c r="U26" s="77">
        <v>573.69929999999988</v>
      </c>
      <c r="V26" s="77">
        <v>20260.52</v>
      </c>
      <c r="W26" s="77">
        <f>AVERAGE(L26:U26)</f>
        <v>2110.1459299999997</v>
      </c>
      <c r="X26" s="83"/>
    </row>
    <row r="27" spans="1:24" x14ac:dyDescent="0.3">
      <c r="A27" s="96" t="s">
        <v>551</v>
      </c>
      <c r="B27" s="98">
        <v>1688.54</v>
      </c>
      <c r="C27" s="98">
        <v>2019.23</v>
      </c>
      <c r="D27" s="98">
        <v>518.25</v>
      </c>
      <c r="E27" s="98">
        <v>621.26</v>
      </c>
      <c r="F27" s="98">
        <v>598.1</v>
      </c>
      <c r="G27" s="98">
        <f>G15+G19+G23</f>
        <v>828</v>
      </c>
      <c r="H27" s="98">
        <f>H15+H19+H23</f>
        <v>1556.84</v>
      </c>
      <c r="I27" s="98">
        <f>I15+I19+I23</f>
        <v>740.66000000000008</v>
      </c>
      <c r="J27" s="98">
        <f>J15+J19+J23</f>
        <v>1982.57</v>
      </c>
      <c r="K27" s="98">
        <f>K15+K19+K23</f>
        <v>12774.630000000001</v>
      </c>
      <c r="L27" s="77">
        <v>2563.79</v>
      </c>
      <c r="M27" s="77">
        <v>37.81</v>
      </c>
      <c r="N27" s="77">
        <v>103.72</v>
      </c>
      <c r="O27" s="77">
        <v>4238.62</v>
      </c>
      <c r="P27" s="77">
        <v>455.42</v>
      </c>
      <c r="Q27" s="77">
        <v>286.89999999999998</v>
      </c>
      <c r="R27" s="77">
        <v>35</v>
      </c>
      <c r="S27" s="77">
        <v>689.75</v>
      </c>
      <c r="T27" s="77">
        <v>131.81</v>
      </c>
      <c r="U27" s="77">
        <v>203.49550000000002</v>
      </c>
      <c r="V27" s="77">
        <v>11545.59</v>
      </c>
      <c r="W27" s="77">
        <f>AVERAGE(L27:U27)</f>
        <v>874.63154999999983</v>
      </c>
      <c r="X27" s="83"/>
    </row>
    <row r="28" spans="1:24" x14ac:dyDescent="0.3">
      <c r="A28" s="107" t="s">
        <v>544</v>
      </c>
      <c r="B28" s="108">
        <f t="shared" ref="B28:T28" si="0">B26/B25</f>
        <v>6.1631175059952037</v>
      </c>
      <c r="C28" s="108">
        <f t="shared" si="0"/>
        <v>11.256945812807881</v>
      </c>
      <c r="D28" s="108">
        <f t="shared" si="0"/>
        <v>3.5559905660377358</v>
      </c>
      <c r="E28" s="108">
        <f t="shared" si="0"/>
        <v>4.4358208955223883</v>
      </c>
      <c r="F28" s="108">
        <f t="shared" si="0"/>
        <v>2.9332541567695962</v>
      </c>
      <c r="G28" s="108">
        <f t="shared" si="0"/>
        <v>2.9774964838255977</v>
      </c>
      <c r="H28" s="108">
        <f t="shared" si="0"/>
        <v>5.2400973236009731</v>
      </c>
      <c r="I28" s="108">
        <f t="shared" si="0"/>
        <v>4.4828433734939761</v>
      </c>
      <c r="J28" s="108">
        <f t="shared" si="0"/>
        <v>7.0921367521367529</v>
      </c>
      <c r="K28" s="98">
        <f t="shared" si="0"/>
        <v>44.353069977426635</v>
      </c>
      <c r="L28" s="77">
        <f t="shared" si="0"/>
        <v>15.239390018484288</v>
      </c>
      <c r="M28" s="77">
        <f t="shared" si="0"/>
        <v>1.6023963133640551</v>
      </c>
      <c r="N28" s="77">
        <f t="shared" si="0"/>
        <v>1.1766756032171581</v>
      </c>
      <c r="O28" s="77">
        <f t="shared" si="0"/>
        <v>23.037741935483872</v>
      </c>
      <c r="P28" s="77">
        <f t="shared" si="0"/>
        <v>2.9684967320261437</v>
      </c>
      <c r="Q28" s="77">
        <f t="shared" si="0"/>
        <v>1.754226579520697</v>
      </c>
      <c r="R28" s="77">
        <f t="shared" si="0"/>
        <v>0.93254385964912279</v>
      </c>
      <c r="S28" s="77">
        <f t="shared" si="0"/>
        <v>3.6124668435013265</v>
      </c>
      <c r="T28" s="77">
        <f t="shared" si="0"/>
        <v>1.2825090909090908</v>
      </c>
      <c r="U28" s="77">
        <f>U26/U25</f>
        <v>1.4635186224489793</v>
      </c>
      <c r="V28" s="77">
        <f>V26/V25</f>
        <v>41.947246376811599</v>
      </c>
      <c r="W28" s="77">
        <f>W26/W25</f>
        <v>6.01352502137361</v>
      </c>
    </row>
    <row r="29" spans="1:24" x14ac:dyDescent="0.3">
      <c r="A29" s="109" t="s">
        <v>555</v>
      </c>
      <c r="B29" s="110"/>
      <c r="C29" s="110"/>
      <c r="D29" s="110"/>
      <c r="E29" s="110"/>
      <c r="F29" s="110"/>
      <c r="G29" s="110"/>
      <c r="H29" s="110"/>
      <c r="I29" s="110"/>
      <c r="J29" s="110"/>
      <c r="K29" s="110"/>
      <c r="L29" s="111"/>
      <c r="M29" s="111"/>
      <c r="N29" s="111"/>
      <c r="O29" s="111"/>
      <c r="P29" s="111"/>
      <c r="Q29" s="111"/>
      <c r="R29" s="111"/>
      <c r="S29" s="111"/>
      <c r="T29" s="111"/>
      <c r="U29" s="111"/>
      <c r="V29" s="111"/>
      <c r="W29" s="112"/>
    </row>
    <row r="30" spans="1:24" s="83" customFormat="1" x14ac:dyDescent="0.3">
      <c r="A30" s="113" t="s">
        <v>556</v>
      </c>
      <c r="B30" s="97">
        <v>24118</v>
      </c>
      <c r="C30" s="97">
        <v>19547</v>
      </c>
      <c r="D30" s="97">
        <v>19929</v>
      </c>
      <c r="E30" s="97">
        <v>18616</v>
      </c>
      <c r="F30" s="97">
        <v>21394</v>
      </c>
      <c r="G30" s="97">
        <v>26269</v>
      </c>
      <c r="H30" s="97">
        <v>16355</v>
      </c>
      <c r="I30" s="97">
        <v>10932</v>
      </c>
      <c r="J30" s="97">
        <v>11656</v>
      </c>
      <c r="K30" s="97">
        <v>15642</v>
      </c>
      <c r="L30" s="77">
        <v>15997</v>
      </c>
      <c r="M30" s="77">
        <v>10797</v>
      </c>
      <c r="N30" s="77">
        <v>9806</v>
      </c>
      <c r="O30" s="77">
        <v>11810</v>
      </c>
      <c r="P30" s="77">
        <v>8767</v>
      </c>
      <c r="Q30" s="77">
        <v>13764</v>
      </c>
      <c r="R30" s="77">
        <v>7065</v>
      </c>
      <c r="S30" s="77">
        <v>10909</v>
      </c>
      <c r="T30" s="77">
        <v>8071</v>
      </c>
      <c r="U30" s="77">
        <v>8780</v>
      </c>
      <c r="V30" s="77">
        <v>10507</v>
      </c>
      <c r="W30" s="97">
        <f>AVERAGE(L30:U30)</f>
        <v>10576.6</v>
      </c>
    </row>
    <row r="31" spans="1:24" s="83" customFormat="1" x14ac:dyDescent="0.3">
      <c r="A31" s="113" t="s">
        <v>550</v>
      </c>
      <c r="B31" s="77">
        <v>188586</v>
      </c>
      <c r="C31" s="77">
        <v>93298</v>
      </c>
      <c r="D31" s="77">
        <v>107472</v>
      </c>
      <c r="E31" s="77">
        <v>148172</v>
      </c>
      <c r="F31" s="77">
        <v>133171</v>
      </c>
      <c r="G31" s="77">
        <v>179850.8</v>
      </c>
      <c r="H31" s="77">
        <v>148826.9</v>
      </c>
      <c r="I31" s="77">
        <v>86112.53</v>
      </c>
      <c r="J31" s="77">
        <v>50321.434000000001</v>
      </c>
      <c r="K31" s="77">
        <v>119892</v>
      </c>
      <c r="L31" s="77">
        <v>218956.59</v>
      </c>
      <c r="M31" s="77">
        <v>61690.61</v>
      </c>
      <c r="N31" s="77">
        <v>48717.83</v>
      </c>
      <c r="O31" s="77">
        <v>109782.85</v>
      </c>
      <c r="P31" s="77">
        <v>68269.3</v>
      </c>
      <c r="Q31" s="77">
        <v>177507.38</v>
      </c>
      <c r="R31" s="77">
        <v>26563.51</v>
      </c>
      <c r="S31" s="77">
        <v>84760.25</v>
      </c>
      <c r="T31" s="77">
        <v>67516.39</v>
      </c>
      <c r="U31" s="77">
        <v>87879.74</v>
      </c>
      <c r="V31" s="77">
        <v>267946.89</v>
      </c>
      <c r="W31" s="77">
        <f>AVERAGE(L31:U31)</f>
        <v>95164.445000000007</v>
      </c>
    </row>
    <row r="32" spans="1:24" s="83" customFormat="1" x14ac:dyDescent="0.3">
      <c r="A32" s="113" t="s">
        <v>551</v>
      </c>
      <c r="B32" s="77">
        <v>46138</v>
      </c>
      <c r="C32" s="77">
        <v>19363</v>
      </c>
      <c r="D32" s="77">
        <v>25197</v>
      </c>
      <c r="E32" s="77">
        <v>53673</v>
      </c>
      <c r="F32" s="77">
        <v>51711</v>
      </c>
      <c r="G32" s="77">
        <v>70379.899999999994</v>
      </c>
      <c r="H32" s="77">
        <v>69339.7</v>
      </c>
      <c r="I32" s="77">
        <v>29402.560000000001</v>
      </c>
      <c r="J32" s="77">
        <v>8443.07</v>
      </c>
      <c r="K32" s="77">
        <v>40393</v>
      </c>
      <c r="L32" s="77">
        <v>83059.850000000006</v>
      </c>
      <c r="M32" s="77">
        <v>17704.259999999998</v>
      </c>
      <c r="N32" s="77">
        <v>8283.7999999999993</v>
      </c>
      <c r="O32" s="77">
        <v>32877.089999999997</v>
      </c>
      <c r="P32" s="77">
        <v>22909.29</v>
      </c>
      <c r="Q32" s="77">
        <v>64198.44</v>
      </c>
      <c r="R32" s="77">
        <v>4828.8999999999996</v>
      </c>
      <c r="S32" s="77">
        <v>26044.639999999999</v>
      </c>
      <c r="T32" s="77">
        <v>17666.580000000002</v>
      </c>
      <c r="U32" s="77">
        <v>24503.35</v>
      </c>
      <c r="V32" s="77">
        <v>115175.32</v>
      </c>
      <c r="W32" s="77">
        <f>AVERAGE(L32:U32)</f>
        <v>30207.620000000003</v>
      </c>
    </row>
    <row r="33" spans="1:23" x14ac:dyDescent="0.3">
      <c r="A33" s="107" t="s">
        <v>544</v>
      </c>
      <c r="B33" s="108">
        <f t="shared" ref="B33:U33" si="1">B31/B30</f>
        <v>7.819305083340244</v>
      </c>
      <c r="C33" s="108">
        <f t="shared" si="1"/>
        <v>4.7730086458280043</v>
      </c>
      <c r="D33" s="108">
        <f t="shared" si="1"/>
        <v>5.3927442420593108</v>
      </c>
      <c r="E33" s="108">
        <f t="shared" si="1"/>
        <v>7.959389772238934</v>
      </c>
      <c r="F33" s="108">
        <f t="shared" si="1"/>
        <v>6.2246891651865006</v>
      </c>
      <c r="G33" s="108">
        <f t="shared" si="1"/>
        <v>6.8465034831931169</v>
      </c>
      <c r="H33" s="108">
        <f t="shared" si="1"/>
        <v>9.0997798838275745</v>
      </c>
      <c r="I33" s="108">
        <f t="shared" si="1"/>
        <v>7.8771066593487014</v>
      </c>
      <c r="J33" s="108">
        <f t="shared" si="1"/>
        <v>4.3172129375428963</v>
      </c>
      <c r="K33" s="98">
        <f t="shared" si="1"/>
        <v>7.6647487533563483</v>
      </c>
      <c r="L33" s="77">
        <f t="shared" si="1"/>
        <v>13.687353253735075</v>
      </c>
      <c r="M33" s="77">
        <f t="shared" si="1"/>
        <v>5.7136806520329726</v>
      </c>
      <c r="N33" s="77">
        <f t="shared" si="1"/>
        <v>4.9681654089333067</v>
      </c>
      <c r="O33" s="77">
        <f t="shared" si="1"/>
        <v>9.2957535986452164</v>
      </c>
      <c r="P33" s="77">
        <f t="shared" si="1"/>
        <v>7.7870765370138022</v>
      </c>
      <c r="Q33" s="77">
        <f t="shared" si="1"/>
        <v>12.896496657948271</v>
      </c>
      <c r="R33" s="77">
        <f t="shared" si="1"/>
        <v>3.7598740268931348</v>
      </c>
      <c r="S33" s="77">
        <f t="shared" si="1"/>
        <v>7.7697543312860944</v>
      </c>
      <c r="T33" s="77">
        <f t="shared" si="1"/>
        <v>8.3653066534506255</v>
      </c>
      <c r="U33" s="77">
        <f t="shared" si="1"/>
        <v>10.009082004555809</v>
      </c>
      <c r="V33" s="77">
        <f>V31/V30</f>
        <v>25.501750261730276</v>
      </c>
      <c r="W33" s="77">
        <f>W31/W30</f>
        <v>8.9976405461112279</v>
      </c>
    </row>
    <row r="34" spans="1:23" x14ac:dyDescent="0.3">
      <c r="A34" s="3"/>
      <c r="B34" s="48"/>
      <c r="C34" s="48"/>
      <c r="D34" s="48"/>
      <c r="E34" s="48"/>
      <c r="F34" s="48"/>
      <c r="G34" s="48"/>
      <c r="H34" s="48"/>
      <c r="I34" s="114"/>
      <c r="J34" s="114"/>
      <c r="K34" s="115"/>
      <c r="L34" s="116"/>
      <c r="M34" s="116"/>
      <c r="N34" s="3"/>
      <c r="O34" s="3"/>
      <c r="P34" s="3"/>
      <c r="Q34" s="3"/>
      <c r="R34" s="3"/>
      <c r="S34" s="3"/>
      <c r="T34" s="3"/>
    </row>
    <row r="54" spans="1:1" ht="14.25" customHeight="1" x14ac:dyDescent="0.3"/>
    <row r="55" spans="1:1" ht="45.75" customHeight="1" x14ac:dyDescent="0.3"/>
    <row r="56" spans="1:1" ht="20.25" customHeight="1" x14ac:dyDescent="0.3"/>
    <row r="57" spans="1:1" ht="15.75" customHeight="1" x14ac:dyDescent="0.3"/>
    <row r="59" spans="1:1" x14ac:dyDescent="0.3">
      <c r="A59" s="86"/>
    </row>
  </sheetData>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G13"/>
  <sheetViews>
    <sheetView workbookViewId="0">
      <selection activeCell="A2" sqref="A2"/>
    </sheetView>
  </sheetViews>
  <sheetFormatPr baseColWidth="10" defaultColWidth="11.375" defaultRowHeight="16.5" x14ac:dyDescent="0.3"/>
  <cols>
    <col min="1" max="1" width="19.625" style="4" customWidth="1"/>
    <col min="2" max="2" width="11.375" style="4"/>
    <col min="3" max="3" width="22.5" style="4" customWidth="1"/>
    <col min="4" max="4" width="16.125" style="4" customWidth="1"/>
    <col min="5" max="5" width="29.875" style="4" bestFit="1" customWidth="1"/>
    <col min="6" max="6" width="11.5" style="4" customWidth="1"/>
    <col min="7" max="7" width="11.875" style="4" customWidth="1"/>
    <col min="8" max="8" width="11.5" style="4" customWidth="1"/>
    <col min="9" max="16384" width="11.375" style="4"/>
  </cols>
  <sheetData>
    <row r="1" spans="1:7" x14ac:dyDescent="0.3">
      <c r="A1" s="16" t="s">
        <v>814</v>
      </c>
      <c r="B1" s="15"/>
      <c r="C1" s="15"/>
      <c r="D1" s="15"/>
      <c r="E1" s="15"/>
    </row>
    <row r="2" spans="1:7" x14ac:dyDescent="0.3">
      <c r="A2" s="16" t="s">
        <v>16</v>
      </c>
      <c r="B2" s="15"/>
      <c r="C2" s="15"/>
      <c r="D2" s="15"/>
      <c r="E2" s="15"/>
    </row>
    <row r="3" spans="1:7" x14ac:dyDescent="0.3">
      <c r="A3" s="15" t="s">
        <v>557</v>
      </c>
      <c r="B3" s="15" t="s">
        <v>47</v>
      </c>
      <c r="C3" s="15" t="s">
        <v>558</v>
      </c>
      <c r="D3" s="15" t="s">
        <v>559</v>
      </c>
      <c r="E3" s="15" t="s">
        <v>560</v>
      </c>
      <c r="G3" s="117"/>
    </row>
    <row r="4" spans="1:7" x14ac:dyDescent="0.3">
      <c r="A4" s="15" t="s">
        <v>561</v>
      </c>
      <c r="B4" s="15" t="s">
        <v>51</v>
      </c>
      <c r="C4" s="15" t="s">
        <v>562</v>
      </c>
      <c r="D4" s="56">
        <v>44760</v>
      </c>
      <c r="E4" s="18">
        <v>11004.1</v>
      </c>
      <c r="G4" s="117"/>
    </row>
    <row r="5" spans="1:7" x14ac:dyDescent="0.3">
      <c r="A5" s="15" t="s">
        <v>563</v>
      </c>
      <c r="B5" s="15" t="s">
        <v>51</v>
      </c>
      <c r="C5" s="15" t="s">
        <v>562</v>
      </c>
      <c r="D5" s="56">
        <v>44786</v>
      </c>
      <c r="E5" s="18">
        <v>5213.16</v>
      </c>
      <c r="G5" s="117"/>
    </row>
    <row r="6" spans="1:7" x14ac:dyDescent="0.3">
      <c r="A6" s="15" t="s">
        <v>564</v>
      </c>
      <c r="B6" s="15" t="s">
        <v>50</v>
      </c>
      <c r="C6" s="15" t="s">
        <v>565</v>
      </c>
      <c r="D6" s="56">
        <v>44732</v>
      </c>
      <c r="E6" s="18">
        <v>1350</v>
      </c>
      <c r="G6" s="117"/>
    </row>
    <row r="7" spans="1:7" x14ac:dyDescent="0.3">
      <c r="A7" s="15" t="s">
        <v>566</v>
      </c>
      <c r="B7" s="15" t="s">
        <v>51</v>
      </c>
      <c r="C7" s="15" t="s">
        <v>567</v>
      </c>
      <c r="D7" s="56">
        <v>44728</v>
      </c>
      <c r="E7" s="18">
        <v>1110</v>
      </c>
      <c r="G7" s="117"/>
    </row>
    <row r="8" spans="1:7" x14ac:dyDescent="0.3">
      <c r="A8" s="15" t="s">
        <v>568</v>
      </c>
      <c r="B8" s="15" t="s">
        <v>49</v>
      </c>
      <c r="C8" s="15" t="s">
        <v>569</v>
      </c>
      <c r="D8" s="56">
        <v>44798</v>
      </c>
      <c r="E8" s="18">
        <v>211</v>
      </c>
      <c r="G8" s="117"/>
    </row>
    <row r="9" spans="1:7" x14ac:dyDescent="0.3">
      <c r="A9" s="15" t="s">
        <v>570</v>
      </c>
      <c r="B9" s="15" t="s">
        <v>50</v>
      </c>
      <c r="C9" s="15" t="s">
        <v>569</v>
      </c>
      <c r="D9" s="56">
        <v>44797</v>
      </c>
      <c r="E9" s="18">
        <v>110</v>
      </c>
      <c r="G9" s="117"/>
    </row>
    <row r="10" spans="1:7" x14ac:dyDescent="0.3">
      <c r="A10" s="15" t="s">
        <v>571</v>
      </c>
      <c r="B10" s="15" t="s">
        <v>50</v>
      </c>
      <c r="C10" s="15" t="s">
        <v>562</v>
      </c>
      <c r="D10" s="56">
        <v>44741</v>
      </c>
      <c r="E10" s="18">
        <v>105</v>
      </c>
      <c r="G10" s="117"/>
    </row>
    <row r="11" spans="1:7" x14ac:dyDescent="0.3">
      <c r="A11" s="15" t="s">
        <v>572</v>
      </c>
      <c r="B11" s="15" t="s">
        <v>51</v>
      </c>
      <c r="C11" s="15" t="s">
        <v>562</v>
      </c>
      <c r="D11" s="56">
        <v>44833</v>
      </c>
      <c r="E11" s="18">
        <v>74</v>
      </c>
    </row>
    <row r="12" spans="1:7" x14ac:dyDescent="0.3">
      <c r="A12" s="15" t="s">
        <v>573</v>
      </c>
      <c r="B12" s="15" t="s">
        <v>49</v>
      </c>
      <c r="C12" s="15" t="s">
        <v>574</v>
      </c>
      <c r="D12" s="56">
        <v>44787</v>
      </c>
      <c r="E12" s="18">
        <v>58.6</v>
      </c>
    </row>
    <row r="13" spans="1:7" x14ac:dyDescent="0.3">
      <c r="A13" s="15" t="s">
        <v>575</v>
      </c>
      <c r="B13" s="15" t="s">
        <v>51</v>
      </c>
      <c r="C13" s="15" t="s">
        <v>576</v>
      </c>
      <c r="D13" s="56">
        <v>44730</v>
      </c>
      <c r="E13" s="18">
        <v>55</v>
      </c>
    </row>
  </sheetData>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869F7-E8C3-49B5-9854-2CCF1617328B}">
  <dimension ref="A1:D4"/>
  <sheetViews>
    <sheetView workbookViewId="0"/>
  </sheetViews>
  <sheetFormatPr baseColWidth="10" defaultColWidth="9" defaultRowHeight="16.5" x14ac:dyDescent="0.3"/>
  <cols>
    <col min="1" max="1" width="21.625" customWidth="1"/>
    <col min="2" max="2" width="19.5" customWidth="1"/>
    <col min="3" max="3" width="25.625" customWidth="1"/>
    <col min="4" max="4" width="21.625" customWidth="1"/>
  </cols>
  <sheetData>
    <row r="1" spans="1:4" x14ac:dyDescent="0.3">
      <c r="A1" s="16" t="s">
        <v>812</v>
      </c>
      <c r="B1" s="15"/>
      <c r="C1" s="15"/>
      <c r="D1" s="15"/>
    </row>
    <row r="2" spans="1:4" x14ac:dyDescent="0.3">
      <c r="A2" s="16" t="s">
        <v>21</v>
      </c>
      <c r="B2" s="15"/>
      <c r="C2" s="15"/>
      <c r="D2" s="15"/>
    </row>
    <row r="3" spans="1:4" x14ac:dyDescent="0.3">
      <c r="A3" s="15" t="s">
        <v>22</v>
      </c>
      <c r="B3" s="15" t="s">
        <v>23</v>
      </c>
      <c r="C3" s="15" t="s">
        <v>24</v>
      </c>
      <c r="D3" s="15" t="s">
        <v>25</v>
      </c>
    </row>
    <row r="4" spans="1:4" x14ac:dyDescent="0.3">
      <c r="A4" s="15" t="s">
        <v>26</v>
      </c>
      <c r="B4" s="18">
        <v>1559909.18</v>
      </c>
      <c r="C4" s="18">
        <v>1045208.42</v>
      </c>
      <c r="D4" s="18">
        <v>2605117.6</v>
      </c>
    </row>
  </sheetData>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39997558519241921"/>
  </sheetPr>
  <dimension ref="A1:S47"/>
  <sheetViews>
    <sheetView workbookViewId="0">
      <selection activeCell="A2" sqref="A2"/>
    </sheetView>
  </sheetViews>
  <sheetFormatPr baseColWidth="10" defaultColWidth="11.375" defaultRowHeight="16.5" x14ac:dyDescent="0.3"/>
  <cols>
    <col min="1" max="1" width="23.5" style="48" customWidth="1"/>
    <col min="2" max="2" width="6.5" style="48" customWidth="1"/>
    <col min="3" max="9" width="8.375" style="48" customWidth="1"/>
    <col min="10" max="10" width="8.5" style="48" customWidth="1"/>
    <col min="11" max="13" width="8.375" style="48" customWidth="1"/>
    <col min="14" max="14" width="8.875" style="48" customWidth="1"/>
    <col min="15" max="16384" width="11.375" style="48"/>
  </cols>
  <sheetData>
    <row r="1" spans="1:19" x14ac:dyDescent="0.3">
      <c r="A1" s="16" t="s">
        <v>822</v>
      </c>
      <c r="B1" s="15"/>
      <c r="C1" s="15"/>
      <c r="D1" s="15"/>
      <c r="E1" s="15"/>
      <c r="F1" s="15"/>
      <c r="G1" s="15"/>
      <c r="H1" s="15"/>
      <c r="I1" s="15"/>
      <c r="J1" s="15"/>
      <c r="K1" s="15"/>
      <c r="L1" s="15"/>
      <c r="M1" s="15"/>
      <c r="N1" s="15"/>
    </row>
    <row r="2" spans="1:19" x14ac:dyDescent="0.3">
      <c r="A2" s="16" t="s">
        <v>16</v>
      </c>
      <c r="B2" s="15"/>
      <c r="C2" s="15"/>
      <c r="D2" s="15"/>
      <c r="E2" s="15"/>
      <c r="F2" s="15"/>
      <c r="G2" s="15"/>
      <c r="H2" s="15"/>
      <c r="I2" s="15"/>
      <c r="J2" s="15"/>
      <c r="K2" s="15"/>
      <c r="L2" s="15"/>
      <c r="M2" s="15"/>
      <c r="N2" s="15"/>
    </row>
    <row r="3" spans="1:19" x14ac:dyDescent="0.3">
      <c r="A3" s="15" t="s">
        <v>79</v>
      </c>
      <c r="B3" s="15" t="s">
        <v>577</v>
      </c>
      <c r="C3" s="15" t="s">
        <v>578</v>
      </c>
      <c r="D3" s="15" t="s">
        <v>579</v>
      </c>
      <c r="E3" s="15" t="s">
        <v>580</v>
      </c>
      <c r="F3" s="15" t="s">
        <v>581</v>
      </c>
      <c r="G3" s="15" t="s">
        <v>582</v>
      </c>
      <c r="H3" s="15" t="s">
        <v>583</v>
      </c>
      <c r="I3" s="15" t="s">
        <v>584</v>
      </c>
      <c r="J3" s="15" t="s">
        <v>585</v>
      </c>
      <c r="K3" s="15" t="s">
        <v>586</v>
      </c>
      <c r="L3" s="15" t="s">
        <v>587</v>
      </c>
      <c r="M3" s="15" t="s">
        <v>588</v>
      </c>
      <c r="N3" s="15" t="s">
        <v>589</v>
      </c>
    </row>
    <row r="4" spans="1:19" x14ac:dyDescent="0.3">
      <c r="A4" s="15" t="s">
        <v>49</v>
      </c>
      <c r="B4" s="15">
        <v>12</v>
      </c>
      <c r="C4" s="15">
        <v>32</v>
      </c>
      <c r="D4" s="15">
        <v>13</v>
      </c>
      <c r="E4" s="15">
        <v>9</v>
      </c>
      <c r="F4" s="15">
        <v>19</v>
      </c>
      <c r="G4" s="15">
        <v>35</v>
      </c>
      <c r="H4" s="15">
        <v>24</v>
      </c>
      <c r="I4" s="15">
        <v>27</v>
      </c>
      <c r="J4" s="15">
        <v>8</v>
      </c>
      <c r="K4" s="15">
        <v>2</v>
      </c>
      <c r="L4" s="15">
        <v>0</v>
      </c>
      <c r="M4" s="15">
        <v>0</v>
      </c>
      <c r="N4" s="15">
        <f>SUM(B4:M4)</f>
        <v>181</v>
      </c>
      <c r="O4" s="119"/>
    </row>
    <row r="5" spans="1:19" x14ac:dyDescent="0.3">
      <c r="A5" s="15" t="s">
        <v>51</v>
      </c>
      <c r="B5" s="15">
        <v>12</v>
      </c>
      <c r="C5" s="15">
        <v>46</v>
      </c>
      <c r="D5" s="15">
        <v>7</v>
      </c>
      <c r="E5" s="15">
        <v>11</v>
      </c>
      <c r="F5" s="15">
        <v>22</v>
      </c>
      <c r="G5" s="15">
        <v>30</v>
      </c>
      <c r="H5" s="15">
        <v>21</v>
      </c>
      <c r="I5" s="15">
        <v>31</v>
      </c>
      <c r="J5" s="15">
        <v>12</v>
      </c>
      <c r="K5" s="15">
        <v>6</v>
      </c>
      <c r="L5" s="15">
        <v>1</v>
      </c>
      <c r="M5" s="15">
        <v>1</v>
      </c>
      <c r="N5" s="15">
        <f>SUM(B5:M5)</f>
        <v>200</v>
      </c>
      <c r="O5" s="119"/>
    </row>
    <row r="6" spans="1:19" x14ac:dyDescent="0.3">
      <c r="A6" s="15" t="s">
        <v>50</v>
      </c>
      <c r="B6" s="15">
        <v>8</v>
      </c>
      <c r="C6" s="15">
        <v>14</v>
      </c>
      <c r="D6" s="15">
        <v>2</v>
      </c>
      <c r="E6" s="15">
        <v>3</v>
      </c>
      <c r="F6" s="15">
        <v>3</v>
      </c>
      <c r="G6" s="15">
        <v>18</v>
      </c>
      <c r="H6" s="15">
        <v>16</v>
      </c>
      <c r="I6" s="15">
        <v>23</v>
      </c>
      <c r="J6" s="15">
        <v>14</v>
      </c>
      <c r="K6" s="15">
        <v>1</v>
      </c>
      <c r="L6" s="15">
        <v>0</v>
      </c>
      <c r="M6" s="15">
        <v>0</v>
      </c>
      <c r="N6" s="15">
        <f>SUM(B6:M6)</f>
        <v>102</v>
      </c>
      <c r="O6" s="119"/>
    </row>
    <row r="7" spans="1:19" s="120" customFormat="1" x14ac:dyDescent="0.3">
      <c r="A7" s="15" t="s">
        <v>554</v>
      </c>
      <c r="B7" s="15">
        <f t="shared" ref="B7:N7" si="0">SUM(B4:B6)</f>
        <v>32</v>
      </c>
      <c r="C7" s="15">
        <f t="shared" si="0"/>
        <v>92</v>
      </c>
      <c r="D7" s="15">
        <f t="shared" si="0"/>
        <v>22</v>
      </c>
      <c r="E7" s="15">
        <f t="shared" si="0"/>
        <v>23</v>
      </c>
      <c r="F7" s="15">
        <f t="shared" si="0"/>
        <v>44</v>
      </c>
      <c r="G7" s="15">
        <f t="shared" si="0"/>
        <v>83</v>
      </c>
      <c r="H7" s="15">
        <f t="shared" si="0"/>
        <v>61</v>
      </c>
      <c r="I7" s="15">
        <f t="shared" si="0"/>
        <v>81</v>
      </c>
      <c r="J7" s="15">
        <f t="shared" si="0"/>
        <v>34</v>
      </c>
      <c r="K7" s="15">
        <f t="shared" si="0"/>
        <v>9</v>
      </c>
      <c r="L7" s="15">
        <f t="shared" si="0"/>
        <v>1</v>
      </c>
      <c r="M7" s="15">
        <f t="shared" si="0"/>
        <v>1</v>
      </c>
      <c r="N7" s="15">
        <f t="shared" si="0"/>
        <v>483</v>
      </c>
    </row>
    <row r="8" spans="1:19" s="120" customFormat="1" x14ac:dyDescent="0.3">
      <c r="A8" s="15" t="s">
        <v>590</v>
      </c>
      <c r="B8" s="15">
        <v>12</v>
      </c>
      <c r="C8" s="15">
        <v>50</v>
      </c>
      <c r="D8" s="15">
        <v>47</v>
      </c>
      <c r="E8" s="15">
        <v>18</v>
      </c>
      <c r="F8" s="15">
        <v>40</v>
      </c>
      <c r="G8" s="15">
        <v>40</v>
      </c>
      <c r="H8" s="15">
        <v>53</v>
      </c>
      <c r="I8" s="15">
        <v>47</v>
      </c>
      <c r="J8" s="15">
        <v>20</v>
      </c>
      <c r="K8" s="15">
        <v>11</v>
      </c>
      <c r="L8" s="15">
        <v>7</v>
      </c>
      <c r="M8" s="15">
        <v>6</v>
      </c>
      <c r="N8" s="15">
        <f>SUM(B8:M8)</f>
        <v>351</v>
      </c>
    </row>
    <row r="9" spans="1:19" s="120" customFormat="1" x14ac:dyDescent="0.3">
      <c r="A9" s="121"/>
      <c r="B9" s="122"/>
      <c r="C9" s="122"/>
      <c r="D9" s="122"/>
      <c r="E9" s="122"/>
      <c r="F9" s="122"/>
      <c r="G9" s="122"/>
      <c r="H9" s="122"/>
      <c r="I9" s="122"/>
      <c r="J9" s="122"/>
      <c r="K9" s="122"/>
      <c r="L9" s="122"/>
      <c r="M9" s="122"/>
      <c r="N9" s="122"/>
    </row>
    <row r="10" spans="1:19" s="125" customFormat="1" x14ac:dyDescent="0.3">
      <c r="A10" s="123"/>
      <c r="B10" s="123"/>
      <c r="C10" s="123"/>
      <c r="D10" s="123"/>
      <c r="E10" s="123"/>
      <c r="F10" s="123"/>
      <c r="G10" s="123"/>
      <c r="H10" s="123"/>
      <c r="I10" s="123"/>
      <c r="J10" s="123"/>
      <c r="K10" s="123"/>
      <c r="L10" s="123"/>
      <c r="M10" s="123"/>
      <c r="N10" s="124"/>
    </row>
    <row r="11" spans="1:19" x14ac:dyDescent="0.3">
      <c r="C11" s="125"/>
      <c r="D11" s="126"/>
      <c r="E11" s="125"/>
      <c r="F11" s="125"/>
      <c r="G11" s="125"/>
      <c r="H11" s="127"/>
      <c r="I11" s="125"/>
      <c r="J11" s="125"/>
      <c r="K11" s="125"/>
      <c r="L11" s="125"/>
      <c r="M11" s="125"/>
      <c r="N11" s="125"/>
    </row>
    <row r="12" spans="1:19" x14ac:dyDescent="0.3">
      <c r="H12" s="128"/>
    </row>
    <row r="14" spans="1:19" x14ac:dyDescent="0.3">
      <c r="Q14" s="129"/>
      <c r="R14" s="129"/>
      <c r="S14" s="129"/>
    </row>
    <row r="17" spans="12:18" x14ac:dyDescent="0.3">
      <c r="L17" s="129"/>
      <c r="M17" s="129"/>
      <c r="N17" s="129"/>
      <c r="O17" s="129"/>
      <c r="P17" s="129"/>
      <c r="Q17" s="129"/>
    </row>
    <row r="18" spans="12:18" x14ac:dyDescent="0.3">
      <c r="L18" s="130"/>
      <c r="M18" s="130"/>
      <c r="N18" s="130"/>
      <c r="O18" s="130"/>
      <c r="P18" s="130"/>
      <c r="Q18" s="130"/>
      <c r="R18" s="130"/>
    </row>
    <row r="19" spans="12:18" x14ac:dyDescent="0.3">
      <c r="L19" s="129"/>
      <c r="M19" s="129"/>
      <c r="N19" s="131"/>
      <c r="O19" s="131"/>
      <c r="P19" s="131"/>
      <c r="Q19" s="131"/>
      <c r="R19" s="132"/>
    </row>
    <row r="20" spans="12:18" x14ac:dyDescent="0.3">
      <c r="L20" s="129"/>
      <c r="M20" s="129"/>
      <c r="N20" s="131"/>
      <c r="O20" s="131"/>
      <c r="P20" s="131"/>
      <c r="Q20" s="131"/>
      <c r="R20" s="132"/>
    </row>
    <row r="21" spans="12:18" x14ac:dyDescent="0.3">
      <c r="L21" s="129"/>
      <c r="M21" s="129"/>
      <c r="N21" s="131"/>
      <c r="O21" s="131"/>
      <c r="P21" s="131"/>
      <c r="Q21" s="131"/>
      <c r="R21" s="132"/>
    </row>
    <row r="22" spans="12:18" x14ac:dyDescent="0.3">
      <c r="L22" s="129"/>
      <c r="M22" s="129"/>
      <c r="N22" s="131"/>
      <c r="O22" s="131"/>
      <c r="P22" s="131"/>
      <c r="Q22" s="131"/>
      <c r="R22" s="132"/>
    </row>
    <row r="23" spans="12:18" x14ac:dyDescent="0.3">
      <c r="L23" s="129"/>
      <c r="M23" s="129"/>
      <c r="N23" s="131"/>
      <c r="O23" s="131"/>
      <c r="P23" s="131"/>
      <c r="Q23" s="131"/>
      <c r="R23" s="132"/>
    </row>
    <row r="24" spans="12:18" x14ac:dyDescent="0.3">
      <c r="L24" s="129"/>
      <c r="M24" s="129"/>
      <c r="N24" s="131"/>
      <c r="O24" s="131"/>
      <c r="P24" s="131"/>
      <c r="Q24" s="131"/>
      <c r="R24" s="132"/>
    </row>
    <row r="25" spans="12:18" x14ac:dyDescent="0.3">
      <c r="L25" s="129"/>
      <c r="M25" s="129"/>
      <c r="N25" s="131"/>
      <c r="O25" s="131"/>
      <c r="P25" s="131"/>
      <c r="Q25" s="131"/>
      <c r="R25" s="132"/>
    </row>
    <row r="26" spans="12:18" x14ac:dyDescent="0.3">
      <c r="L26" s="129"/>
      <c r="M26" s="129"/>
      <c r="N26" s="131"/>
      <c r="O26" s="131"/>
      <c r="P26" s="131"/>
      <c r="Q26" s="131"/>
      <c r="R26" s="132"/>
    </row>
    <row r="27" spans="12:18" x14ac:dyDescent="0.3">
      <c r="L27" s="129"/>
      <c r="M27" s="129"/>
      <c r="N27" s="131"/>
      <c r="O27" s="131"/>
      <c r="P27" s="131"/>
      <c r="Q27" s="131"/>
      <c r="R27" s="132"/>
    </row>
    <row r="28" spans="12:18" x14ac:dyDescent="0.3">
      <c r="L28" s="129"/>
      <c r="M28" s="129"/>
      <c r="N28" s="131"/>
      <c r="O28" s="131"/>
      <c r="P28" s="131"/>
      <c r="Q28" s="131"/>
      <c r="R28" s="132"/>
    </row>
    <row r="29" spans="12:18" x14ac:dyDescent="0.3">
      <c r="L29" s="129"/>
      <c r="M29" s="129"/>
      <c r="N29" s="131"/>
      <c r="O29" s="131"/>
      <c r="P29" s="131"/>
      <c r="Q29" s="131"/>
      <c r="R29" s="132"/>
    </row>
    <row r="30" spans="12:18" x14ac:dyDescent="0.3">
      <c r="L30" s="129"/>
      <c r="M30" s="129"/>
      <c r="N30" s="131"/>
      <c r="O30" s="131"/>
      <c r="P30" s="131"/>
      <c r="Q30" s="131"/>
      <c r="R30" s="132"/>
    </row>
    <row r="35" spans="1:16" x14ac:dyDescent="0.3">
      <c r="E35" s="133"/>
      <c r="F35" s="133"/>
      <c r="G35" s="133"/>
      <c r="H35" s="133"/>
      <c r="I35" s="133"/>
      <c r="J35" s="133"/>
      <c r="K35" s="133"/>
      <c r="L35" s="133"/>
      <c r="M35" s="133"/>
      <c r="N35" s="133"/>
      <c r="O35" s="133"/>
      <c r="P35" s="133"/>
    </row>
    <row r="36" spans="1:16" x14ac:dyDescent="0.3">
      <c r="A36" s="133"/>
      <c r="B36" s="133"/>
      <c r="C36" s="133"/>
      <c r="E36" s="133"/>
      <c r="F36" s="133"/>
      <c r="G36" s="133"/>
      <c r="H36" s="133"/>
      <c r="I36" s="133"/>
      <c r="J36" s="133"/>
      <c r="K36" s="133"/>
      <c r="L36" s="133"/>
      <c r="M36" s="133"/>
      <c r="N36" s="133"/>
      <c r="O36" s="133"/>
      <c r="P36" s="133"/>
    </row>
    <row r="37" spans="1:16" x14ac:dyDescent="0.3">
      <c r="A37" s="133"/>
      <c r="B37" s="133"/>
      <c r="C37" s="133"/>
      <c r="E37" s="133"/>
      <c r="F37" s="133"/>
      <c r="G37" s="133"/>
      <c r="H37" s="133"/>
      <c r="I37" s="133"/>
      <c r="J37" s="133"/>
      <c r="K37" s="133"/>
      <c r="L37" s="133"/>
      <c r="M37" s="133"/>
      <c r="N37" s="133"/>
      <c r="O37" s="133"/>
      <c r="P37" s="133"/>
    </row>
    <row r="38" spans="1:16" x14ac:dyDescent="0.3">
      <c r="A38" s="133"/>
      <c r="B38" s="133"/>
      <c r="C38" s="133"/>
      <c r="E38" s="133"/>
      <c r="F38" s="133"/>
      <c r="G38" s="133"/>
      <c r="H38" s="133"/>
      <c r="I38" s="133"/>
      <c r="J38" s="133"/>
      <c r="K38" s="133"/>
      <c r="L38" s="133"/>
      <c r="M38" s="133"/>
      <c r="N38" s="133"/>
      <c r="O38" s="133"/>
      <c r="P38" s="133"/>
    </row>
    <row r="39" spans="1:16" x14ac:dyDescent="0.3">
      <c r="A39" s="133"/>
      <c r="B39" s="133"/>
      <c r="C39" s="133"/>
    </row>
    <row r="40" spans="1:16" x14ac:dyDescent="0.3">
      <c r="A40" s="133"/>
      <c r="B40" s="133"/>
      <c r="C40" s="133"/>
    </row>
    <row r="41" spans="1:16" x14ac:dyDescent="0.3">
      <c r="A41" s="133"/>
      <c r="B41" s="133"/>
      <c r="C41" s="133"/>
    </row>
    <row r="42" spans="1:16" x14ac:dyDescent="0.3">
      <c r="A42" s="133"/>
      <c r="B42" s="133"/>
      <c r="C42" s="133"/>
    </row>
    <row r="43" spans="1:16" x14ac:dyDescent="0.3">
      <c r="A43" s="133"/>
      <c r="B43" s="133"/>
      <c r="C43" s="133"/>
    </row>
    <row r="44" spans="1:16" x14ac:dyDescent="0.3">
      <c r="A44" s="133"/>
      <c r="B44" s="133"/>
      <c r="C44" s="133"/>
    </row>
    <row r="45" spans="1:16" x14ac:dyDescent="0.3">
      <c r="A45" s="133"/>
      <c r="B45" s="133"/>
      <c r="C45" s="133"/>
    </row>
    <row r="46" spans="1:16" x14ac:dyDescent="0.3">
      <c r="A46" s="133"/>
      <c r="B46" s="133"/>
      <c r="C46" s="133"/>
    </row>
    <row r="47" spans="1:16" x14ac:dyDescent="0.3">
      <c r="A47" s="133"/>
      <c r="B47" s="133"/>
      <c r="C47" s="133"/>
    </row>
  </sheetData>
  <pageMargins left="0.7" right="0.7" top="0.75" bottom="0.75" header="0.3" footer="0.3"/>
  <pageSetup paperSize="9" orientation="portrait" verticalDpi="0"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39997558519241921"/>
  </sheetPr>
  <dimension ref="A1:E23"/>
  <sheetViews>
    <sheetView workbookViewId="0">
      <selection activeCell="A2" sqref="A2"/>
    </sheetView>
  </sheetViews>
  <sheetFormatPr baseColWidth="10" defaultColWidth="11.375" defaultRowHeight="16.5" x14ac:dyDescent="0.3"/>
  <cols>
    <col min="1" max="1" width="29.375" style="135" customWidth="1"/>
    <col min="2" max="2" width="9.5" style="135" customWidth="1"/>
    <col min="3" max="3" width="9.875" style="135" customWidth="1"/>
    <col min="4" max="16384" width="11.375" style="135"/>
  </cols>
  <sheetData>
    <row r="1" spans="1:5" x14ac:dyDescent="0.3">
      <c r="A1" s="3" t="s">
        <v>823</v>
      </c>
      <c r="B1" s="134"/>
      <c r="C1" s="134"/>
      <c r="D1" s="134"/>
      <c r="E1" s="134"/>
    </row>
    <row r="2" spans="1:5" ht="11.25" customHeight="1" x14ac:dyDescent="0.3">
      <c r="B2" s="136">
        <v>2022</v>
      </c>
      <c r="C2" s="137" t="s">
        <v>591</v>
      </c>
      <c r="D2" s="136">
        <v>2021</v>
      </c>
    </row>
    <row r="3" spans="1:5" x14ac:dyDescent="0.3">
      <c r="A3" s="138" t="s">
        <v>592</v>
      </c>
      <c r="B3" s="118">
        <v>110</v>
      </c>
      <c r="C3" s="139">
        <f>B3/$B$21</f>
        <v>0.2277432712215321</v>
      </c>
      <c r="D3" s="140">
        <v>0.17346938775510204</v>
      </c>
    </row>
    <row r="4" spans="1:5" x14ac:dyDescent="0.3">
      <c r="A4" s="138" t="s">
        <v>574</v>
      </c>
      <c r="B4" s="118">
        <v>97</v>
      </c>
      <c r="C4" s="139">
        <f>B4/$B$21</f>
        <v>0.20082815734989648</v>
      </c>
      <c r="D4" s="140">
        <v>0.19132653061224489</v>
      </c>
    </row>
    <row r="5" spans="1:5" x14ac:dyDescent="0.3">
      <c r="A5" s="138" t="s">
        <v>593</v>
      </c>
      <c r="B5" s="118">
        <v>54</v>
      </c>
      <c r="C5" s="139">
        <f>B5/$B$21</f>
        <v>0.11180124223602485</v>
      </c>
      <c r="D5" s="140">
        <v>0.13520408163265307</v>
      </c>
    </row>
    <row r="6" spans="1:5" x14ac:dyDescent="0.3">
      <c r="A6" s="138" t="s">
        <v>594</v>
      </c>
      <c r="B6" s="118">
        <v>9</v>
      </c>
      <c r="C6" s="139">
        <f>B6/$B$21</f>
        <v>1.8633540372670808E-2</v>
      </c>
      <c r="D6" s="140">
        <v>7.6530612244897957E-3</v>
      </c>
    </row>
    <row r="7" spans="1:5" x14ac:dyDescent="0.3">
      <c r="A7" s="138" t="s">
        <v>595</v>
      </c>
      <c r="B7" s="141">
        <v>213</v>
      </c>
      <c r="C7" s="139">
        <f>B7/$B$21</f>
        <v>0.44099378881987578</v>
      </c>
      <c r="D7" s="140">
        <v>0.49234693877551022</v>
      </c>
    </row>
    <row r="8" spans="1:5" x14ac:dyDescent="0.3">
      <c r="A8" s="142" t="s">
        <v>596</v>
      </c>
      <c r="B8" s="143"/>
      <c r="C8" s="144">
        <v>0.19900000000000001</v>
      </c>
    </row>
    <row r="9" spans="1:5" x14ac:dyDescent="0.3">
      <c r="A9" s="145" t="s">
        <v>597</v>
      </c>
      <c r="B9" s="146"/>
      <c r="C9" s="144">
        <v>0</v>
      </c>
    </row>
    <row r="10" spans="1:5" x14ac:dyDescent="0.3">
      <c r="A10" s="147" t="s">
        <v>598</v>
      </c>
      <c r="B10" s="146"/>
      <c r="C10" s="144">
        <v>0</v>
      </c>
    </row>
    <row r="11" spans="1:5" x14ac:dyDescent="0.3">
      <c r="A11" s="145" t="s">
        <v>599</v>
      </c>
      <c r="B11" s="146"/>
      <c r="C11" s="144">
        <v>1.4E-2</v>
      </c>
    </row>
    <row r="12" spans="1:5" x14ac:dyDescent="0.3">
      <c r="A12" s="147" t="s">
        <v>600</v>
      </c>
      <c r="B12" s="146"/>
      <c r="C12" s="144">
        <v>2.7E-2</v>
      </c>
    </row>
    <row r="13" spans="1:5" x14ac:dyDescent="0.3">
      <c r="A13" s="147" t="s">
        <v>601</v>
      </c>
      <c r="B13" s="146"/>
      <c r="C13" s="144">
        <v>6.0000000000000001E-3</v>
      </c>
    </row>
    <row r="14" spans="1:5" x14ac:dyDescent="0.3">
      <c r="A14" s="147" t="s">
        <v>602</v>
      </c>
      <c r="B14" s="146"/>
      <c r="C14" s="144">
        <v>0</v>
      </c>
    </row>
    <row r="15" spans="1:5" x14ac:dyDescent="0.3">
      <c r="A15" s="147" t="s">
        <v>603</v>
      </c>
      <c r="B15" s="146"/>
      <c r="C15" s="144">
        <v>0</v>
      </c>
    </row>
    <row r="16" spans="1:5" x14ac:dyDescent="0.3">
      <c r="A16" s="147" t="s">
        <v>604</v>
      </c>
      <c r="B16" s="146"/>
      <c r="C16" s="144">
        <v>1.4E-2</v>
      </c>
    </row>
    <row r="17" spans="1:4" x14ac:dyDescent="0.3">
      <c r="A17" s="147" t="s">
        <v>605</v>
      </c>
      <c r="B17" s="146"/>
      <c r="C17" s="144">
        <v>2.9000000000000001E-2</v>
      </c>
    </row>
    <row r="18" spans="1:4" x14ac:dyDescent="0.3">
      <c r="A18" s="147" t="s">
        <v>606</v>
      </c>
      <c r="B18" s="146"/>
      <c r="C18" s="144">
        <v>0.11799999999999999</v>
      </c>
    </row>
    <row r="19" spans="1:4" x14ac:dyDescent="0.3">
      <c r="A19" s="147" t="s">
        <v>607</v>
      </c>
      <c r="B19" s="146"/>
      <c r="C19" s="144">
        <v>2E-3</v>
      </c>
    </row>
    <row r="20" spans="1:4" x14ac:dyDescent="0.3">
      <c r="A20" s="148" t="s">
        <v>608</v>
      </c>
      <c r="B20" s="149"/>
      <c r="C20" s="144">
        <v>3.1E-2</v>
      </c>
    </row>
    <row r="21" spans="1:4" x14ac:dyDescent="0.3">
      <c r="A21" s="138" t="s">
        <v>609</v>
      </c>
      <c r="B21" s="150">
        <f>SUM(B3:B7)</f>
        <v>483</v>
      </c>
      <c r="C21" s="151"/>
      <c r="D21" s="152"/>
    </row>
    <row r="22" spans="1:4" x14ac:dyDescent="0.3">
      <c r="C22" s="153"/>
    </row>
    <row r="23" spans="1:4" x14ac:dyDescent="0.3">
      <c r="A23" s="3" t="s">
        <v>16</v>
      </c>
    </row>
  </sheetData>
  <pageMargins left="0.7" right="0.7" top="0.75" bottom="0.75" header="0.3" footer="0.3"/>
  <pageSetup paperSize="9" orientation="portrait"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39997558519241921"/>
  </sheetPr>
  <dimension ref="A1:V24"/>
  <sheetViews>
    <sheetView workbookViewId="0">
      <selection activeCell="A2" sqref="A2"/>
    </sheetView>
  </sheetViews>
  <sheetFormatPr baseColWidth="10" defaultColWidth="10.375" defaultRowHeight="16.5" x14ac:dyDescent="0.3"/>
  <cols>
    <col min="1" max="1" width="23.5" style="79" customWidth="1"/>
    <col min="2" max="10" width="7.375" style="79" hidden="1" customWidth="1"/>
    <col min="11" max="20" width="9.375" style="154" customWidth="1"/>
    <col min="21" max="16384" width="10.375" style="79"/>
  </cols>
  <sheetData>
    <row r="1" spans="1:22" x14ac:dyDescent="0.3">
      <c r="A1" s="78" t="s">
        <v>824</v>
      </c>
      <c r="M1" s="155"/>
    </row>
    <row r="2" spans="1:22" x14ac:dyDescent="0.3">
      <c r="B2" s="80">
        <v>2001</v>
      </c>
      <c r="C2" s="80">
        <v>2002</v>
      </c>
      <c r="D2" s="80">
        <v>2003</v>
      </c>
      <c r="E2" s="80">
        <v>2004</v>
      </c>
      <c r="F2" s="80">
        <v>2005</v>
      </c>
      <c r="G2" s="80">
        <v>2006</v>
      </c>
      <c r="H2" s="80">
        <v>2007</v>
      </c>
      <c r="I2" s="80">
        <v>2008</v>
      </c>
      <c r="J2" s="80">
        <v>2009</v>
      </c>
      <c r="K2" s="156">
        <v>2012</v>
      </c>
      <c r="L2" s="156">
        <v>2013</v>
      </c>
      <c r="M2" s="156">
        <v>2014</v>
      </c>
      <c r="N2" s="156">
        <v>2015</v>
      </c>
      <c r="O2" s="156">
        <v>2016</v>
      </c>
      <c r="P2" s="156">
        <v>2017</v>
      </c>
      <c r="Q2" s="156">
        <v>2018</v>
      </c>
      <c r="R2" s="156">
        <v>2019</v>
      </c>
      <c r="S2" s="156">
        <v>2020</v>
      </c>
      <c r="T2" s="156">
        <v>2021</v>
      </c>
      <c r="U2" s="156">
        <v>2022</v>
      </c>
    </row>
    <row r="3" spans="1:22" ht="12.75" customHeight="1" x14ac:dyDescent="0.3">
      <c r="A3" s="82" t="s">
        <v>592</v>
      </c>
      <c r="B3" s="5">
        <v>0.34975369458128081</v>
      </c>
      <c r="C3" s="5">
        <v>0.28537735849056606</v>
      </c>
      <c r="D3" s="5">
        <v>0.32835820895522388</v>
      </c>
      <c r="E3" s="5">
        <v>0.26365795724465557</v>
      </c>
      <c r="F3" s="5">
        <v>0.189873417721519</v>
      </c>
      <c r="G3" s="5">
        <v>0.34624697336561744</v>
      </c>
      <c r="H3" s="5">
        <v>0.15865384615384615</v>
      </c>
      <c r="I3" s="5">
        <v>0.13</v>
      </c>
      <c r="J3" s="5">
        <v>0.2596</v>
      </c>
      <c r="K3" s="6">
        <v>0.16</v>
      </c>
      <c r="L3" s="6">
        <v>0.27189999999999998</v>
      </c>
      <c r="M3" s="157">
        <v>0.21099999999999999</v>
      </c>
      <c r="N3" s="157">
        <v>0.25219941348973607</v>
      </c>
      <c r="O3" s="157">
        <v>0.21</v>
      </c>
      <c r="P3" s="157">
        <v>0.23395445134575568</v>
      </c>
      <c r="Q3" s="157">
        <v>0.23008849557522124</v>
      </c>
      <c r="R3" s="157">
        <v>0.15119363395225463</v>
      </c>
      <c r="S3" s="157">
        <v>0.18545454545454546</v>
      </c>
      <c r="T3" s="157">
        <v>0.17349999999999999</v>
      </c>
      <c r="U3" s="157">
        <v>0.22800000000000001</v>
      </c>
      <c r="V3" s="158"/>
    </row>
    <row r="4" spans="1:22" ht="33" x14ac:dyDescent="0.3">
      <c r="A4" s="159" t="s">
        <v>595</v>
      </c>
      <c r="B4" s="5">
        <v>0.45566502463054187</v>
      </c>
      <c r="C4" s="7">
        <v>0.50471698113207553</v>
      </c>
      <c r="D4" s="7">
        <v>0.55223880597014929</v>
      </c>
      <c r="E4" s="7">
        <v>0.57244655581947745</v>
      </c>
      <c r="F4" s="5">
        <v>0.64978902953586493</v>
      </c>
      <c r="G4" s="5">
        <v>0.52058111380145278</v>
      </c>
      <c r="H4" s="5">
        <v>0.67548076923076927</v>
      </c>
      <c r="I4" s="5">
        <v>0.56000000000000005</v>
      </c>
      <c r="J4" s="5">
        <v>0.54400000000000004</v>
      </c>
      <c r="K4" s="6">
        <v>0.52</v>
      </c>
      <c r="L4" s="6">
        <v>0.4793</v>
      </c>
      <c r="M4" s="157">
        <v>0.51</v>
      </c>
      <c r="N4" s="157">
        <v>0.53</v>
      </c>
      <c r="O4" s="157">
        <v>0.499</v>
      </c>
      <c r="P4" s="157">
        <v>0.45548654244306419</v>
      </c>
      <c r="Q4" s="157">
        <v>0.48672566371681414</v>
      </c>
      <c r="R4" s="157">
        <v>0.45092838196286472</v>
      </c>
      <c r="S4" s="157">
        <v>0.47272727272727272</v>
      </c>
      <c r="T4" s="157">
        <v>0.49230000000000002</v>
      </c>
      <c r="U4" s="157">
        <v>0.441</v>
      </c>
      <c r="V4" s="158"/>
    </row>
    <row r="5" spans="1:22" x14ac:dyDescent="0.3">
      <c r="A5" s="80" t="s">
        <v>574</v>
      </c>
      <c r="B5" s="5">
        <v>7.8817733990147784E-2</v>
      </c>
      <c r="C5" s="5">
        <v>0.16037735849056603</v>
      </c>
      <c r="D5" s="5">
        <v>5.9701492537313432E-2</v>
      </c>
      <c r="E5" s="5">
        <v>6.8883610451306407E-2</v>
      </c>
      <c r="F5" s="5">
        <v>0.11392405063291139</v>
      </c>
      <c r="G5" s="5">
        <v>9.4430992736077482E-2</v>
      </c>
      <c r="H5" s="5">
        <v>7.9326923076923073E-2</v>
      </c>
      <c r="I5" s="5">
        <v>0.2</v>
      </c>
      <c r="J5" s="5">
        <v>0.1196</v>
      </c>
      <c r="K5" s="6">
        <v>0.18</v>
      </c>
      <c r="L5" s="6">
        <v>0.13819999999999999</v>
      </c>
      <c r="M5" s="157">
        <v>0.15</v>
      </c>
      <c r="N5" s="157">
        <v>0.11730205278592376</v>
      </c>
      <c r="O5" s="157">
        <v>0.13600000000000001</v>
      </c>
      <c r="P5" s="157">
        <v>0.14285714285714285</v>
      </c>
      <c r="Q5" s="157">
        <v>0.10619469026548672</v>
      </c>
      <c r="R5" s="157">
        <v>0.2413793103448276</v>
      </c>
      <c r="S5" s="157">
        <v>0.1709090909090909</v>
      </c>
      <c r="T5" s="157">
        <v>0.1913</v>
      </c>
      <c r="U5" s="157">
        <v>0.20100000000000001</v>
      </c>
      <c r="V5" s="158"/>
    </row>
    <row r="6" spans="1:22" x14ac:dyDescent="0.3">
      <c r="A6" s="80" t="s">
        <v>593</v>
      </c>
      <c r="B6" s="5">
        <v>0.11576354679802955</v>
      </c>
      <c r="C6" s="5">
        <v>4.4811320754716978E-2</v>
      </c>
      <c r="D6" s="5">
        <v>5.3731343283582089E-2</v>
      </c>
      <c r="E6" s="5">
        <v>8.7885985748218529E-2</v>
      </c>
      <c r="F6" s="5">
        <v>3.9381153305203941E-2</v>
      </c>
      <c r="G6" s="5">
        <v>3.1476997578692496E-2</v>
      </c>
      <c r="H6" s="5">
        <v>8.4134615384615391E-2</v>
      </c>
      <c r="I6" s="5">
        <v>0.1</v>
      </c>
      <c r="J6" s="5">
        <v>7.22E-2</v>
      </c>
      <c r="K6" s="6">
        <v>0.13</v>
      </c>
      <c r="L6" s="6">
        <v>0.1106</v>
      </c>
      <c r="M6" s="157">
        <v>0.12</v>
      </c>
      <c r="N6" s="157">
        <v>0.09</v>
      </c>
      <c r="O6" s="157">
        <v>0.153</v>
      </c>
      <c r="P6" s="157">
        <v>0.16563146997929606</v>
      </c>
      <c r="Q6" s="157">
        <v>0.16371681415929204</v>
      </c>
      <c r="R6" s="157">
        <v>0.14854111405835543</v>
      </c>
      <c r="S6" s="157">
        <v>0.14545454545454545</v>
      </c>
      <c r="T6" s="157">
        <v>0.13519999999999999</v>
      </c>
      <c r="U6" s="157">
        <v>0.112</v>
      </c>
      <c r="V6" s="158"/>
    </row>
    <row r="7" spans="1:22" x14ac:dyDescent="0.3">
      <c r="A7" s="80" t="s">
        <v>594</v>
      </c>
      <c r="B7" s="5">
        <v>0</v>
      </c>
      <c r="C7" s="5">
        <v>4.7169811320754715E-3</v>
      </c>
      <c r="D7" s="5">
        <v>5.9701492537313433E-3</v>
      </c>
      <c r="E7" s="5">
        <v>7.1258907363420431E-3</v>
      </c>
      <c r="F7" s="5">
        <v>7.0323488045007029E-3</v>
      </c>
      <c r="G7" s="5">
        <v>7.2639225181598066E-3</v>
      </c>
      <c r="H7" s="5">
        <v>2.403846153846154E-3</v>
      </c>
      <c r="I7" s="5">
        <v>0.01</v>
      </c>
      <c r="J7" s="5">
        <v>4.4999999999999997E-3</v>
      </c>
      <c r="K7" s="6">
        <v>0.01</v>
      </c>
      <c r="L7" s="6">
        <v>0</v>
      </c>
      <c r="M7" s="157">
        <v>1.0999999999999999E-2</v>
      </c>
      <c r="N7" s="157">
        <v>0.01</v>
      </c>
      <c r="O7" s="157">
        <v>3.0000000000000001E-3</v>
      </c>
      <c r="P7" s="157">
        <v>2.070393374741201E-3</v>
      </c>
      <c r="Q7" s="157">
        <v>1.3274336283185841E-2</v>
      </c>
      <c r="R7" s="157">
        <v>7.9575596816976128E-3</v>
      </c>
      <c r="S7" s="157">
        <v>2.5454545454545455E-2</v>
      </c>
      <c r="T7" s="157">
        <v>7.7000000000000002E-3</v>
      </c>
      <c r="U7" s="157">
        <v>1.9E-2</v>
      </c>
      <c r="V7" s="158"/>
    </row>
    <row r="8" spans="1:22" x14ac:dyDescent="0.3">
      <c r="A8" s="3" t="s">
        <v>16</v>
      </c>
      <c r="K8" s="160"/>
      <c r="L8" s="160"/>
    </row>
    <row r="9" spans="1:22" x14ac:dyDescent="0.3">
      <c r="K9" s="160"/>
      <c r="L9" s="160"/>
    </row>
    <row r="10" spans="1:22" x14ac:dyDescent="0.3">
      <c r="K10" s="160"/>
      <c r="L10" s="160"/>
      <c r="M10" s="160"/>
      <c r="N10" s="160"/>
      <c r="O10" s="160"/>
      <c r="P10" s="160"/>
      <c r="Q10" s="160"/>
    </row>
    <row r="11" spans="1:22" x14ac:dyDescent="0.3">
      <c r="K11" s="160"/>
      <c r="L11" s="160"/>
      <c r="M11" s="160"/>
      <c r="N11" s="160"/>
      <c r="O11" s="160"/>
      <c r="P11" s="160"/>
      <c r="Q11" s="160"/>
    </row>
    <row r="12" spans="1:22" x14ac:dyDescent="0.3">
      <c r="K12" s="160"/>
      <c r="L12" s="160"/>
      <c r="M12" s="160"/>
      <c r="N12" s="160"/>
      <c r="O12" s="160"/>
      <c r="P12" s="160"/>
      <c r="Q12" s="160"/>
    </row>
    <row r="13" spans="1:22" x14ac:dyDescent="0.3">
      <c r="K13" s="160"/>
      <c r="L13" s="160"/>
      <c r="M13" s="160"/>
      <c r="N13" s="160"/>
      <c r="O13" s="160"/>
      <c r="P13" s="160"/>
      <c r="Q13" s="160"/>
    </row>
    <row r="14" spans="1:22" x14ac:dyDescent="0.3">
      <c r="K14" s="160"/>
      <c r="L14" s="160"/>
      <c r="M14" s="160"/>
      <c r="N14" s="160"/>
      <c r="O14" s="160"/>
      <c r="P14" s="160"/>
      <c r="Q14" s="160"/>
    </row>
    <row r="15" spans="1:22" x14ac:dyDescent="0.3">
      <c r="K15" s="160"/>
      <c r="L15" s="160"/>
      <c r="M15" s="160"/>
      <c r="N15" s="160"/>
      <c r="O15" s="160"/>
      <c r="P15" s="160"/>
      <c r="Q15" s="160"/>
    </row>
    <row r="16" spans="1:22" x14ac:dyDescent="0.3">
      <c r="K16" s="160"/>
      <c r="L16" s="160"/>
      <c r="M16" s="160"/>
      <c r="N16" s="160"/>
      <c r="O16" s="160"/>
      <c r="P16" s="160"/>
      <c r="Q16" s="160"/>
    </row>
    <row r="17" spans="1:17" x14ac:dyDescent="0.3">
      <c r="K17" s="160"/>
      <c r="L17" s="160"/>
      <c r="M17" s="160"/>
      <c r="N17" s="160"/>
      <c r="O17" s="160"/>
      <c r="P17" s="160"/>
      <c r="Q17" s="160"/>
    </row>
    <row r="18" spans="1:17" x14ac:dyDescent="0.3">
      <c r="K18" s="160"/>
      <c r="L18" s="160"/>
      <c r="M18" s="160"/>
      <c r="N18" s="160"/>
      <c r="O18" s="160"/>
      <c r="P18" s="160"/>
      <c r="Q18" s="160"/>
    </row>
    <row r="23" spans="1:17" x14ac:dyDescent="0.3">
      <c r="A23" s="81"/>
      <c r="B23" s="81"/>
    </row>
    <row r="24" spans="1:17" x14ac:dyDescent="0.3">
      <c r="A24" s="81"/>
      <c r="B24" s="81"/>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B6"/>
  <sheetViews>
    <sheetView workbookViewId="0">
      <selection activeCell="B12" sqref="B12"/>
    </sheetView>
  </sheetViews>
  <sheetFormatPr baseColWidth="10" defaultColWidth="10.375" defaultRowHeight="16.5" x14ac:dyDescent="0.3"/>
  <cols>
    <col min="1" max="1" width="25.875" style="161" customWidth="1"/>
    <col min="2" max="2" width="64.5" style="161" customWidth="1"/>
    <col min="3" max="3" width="76.875" style="161" customWidth="1"/>
    <col min="4" max="4" width="12.875" style="161" customWidth="1"/>
    <col min="5" max="5" width="11" style="161" customWidth="1"/>
    <col min="6" max="6" width="10.5" style="161" customWidth="1"/>
    <col min="7" max="16384" width="10.375" style="161"/>
  </cols>
  <sheetData>
    <row r="1" spans="1:2" x14ac:dyDescent="0.3">
      <c r="A1" s="16" t="s">
        <v>802</v>
      </c>
      <c r="B1" s="15"/>
    </row>
    <row r="2" spans="1:2" x14ac:dyDescent="0.3">
      <c r="A2" s="16" t="s">
        <v>16</v>
      </c>
      <c r="B2" s="15"/>
    </row>
    <row r="3" spans="1:2" x14ac:dyDescent="0.3">
      <c r="A3" s="15" t="s">
        <v>610</v>
      </c>
      <c r="B3" s="15" t="s">
        <v>611</v>
      </c>
    </row>
    <row r="4" spans="1:2" x14ac:dyDescent="0.3">
      <c r="A4" s="15" t="s">
        <v>612</v>
      </c>
      <c r="B4" s="15" t="s">
        <v>613</v>
      </c>
    </row>
    <row r="5" spans="1:2" ht="33" x14ac:dyDescent="0.3">
      <c r="A5" s="15" t="s">
        <v>614</v>
      </c>
      <c r="B5" s="15" t="s">
        <v>615</v>
      </c>
    </row>
    <row r="6" spans="1:2" x14ac:dyDescent="0.3">
      <c r="A6" s="15" t="s">
        <v>616</v>
      </c>
      <c r="B6" s="15" t="s">
        <v>617</v>
      </c>
    </row>
  </sheetData>
  <pageMargins left="0.7" right="0.7" top="0.75" bottom="0.75" header="0.3" footer="0.3"/>
  <pageSetup paperSize="9" orientation="portrait" verticalDpi="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7"/>
  </sheetPr>
  <dimension ref="A1:C7"/>
  <sheetViews>
    <sheetView workbookViewId="0">
      <selection activeCell="B11" sqref="B11"/>
    </sheetView>
  </sheetViews>
  <sheetFormatPr baseColWidth="10" defaultColWidth="11.375" defaultRowHeight="16.5" x14ac:dyDescent="0.3"/>
  <cols>
    <col min="1" max="1" width="14.375" style="3" customWidth="1"/>
    <col min="2" max="2" width="13.375" style="3" customWidth="1"/>
    <col min="3" max="3" width="22.5" style="3" customWidth="1"/>
    <col min="4" max="16384" width="11.375" style="3"/>
  </cols>
  <sheetData>
    <row r="1" spans="1:3" s="4" customFormat="1" x14ac:dyDescent="0.3">
      <c r="A1" s="162" t="s">
        <v>803</v>
      </c>
      <c r="B1" s="15"/>
      <c r="C1" s="15"/>
    </row>
    <row r="2" spans="1:3" x14ac:dyDescent="0.3">
      <c r="A2" s="16" t="s">
        <v>16</v>
      </c>
      <c r="B2" s="15"/>
      <c r="C2" s="15"/>
    </row>
    <row r="3" spans="1:3" x14ac:dyDescent="0.3">
      <c r="A3" s="15" t="s">
        <v>47</v>
      </c>
      <c r="B3" s="15" t="s">
        <v>618</v>
      </c>
      <c r="C3" s="15" t="s">
        <v>619</v>
      </c>
    </row>
    <row r="4" spans="1:3" x14ac:dyDescent="0.3">
      <c r="A4" s="15" t="s">
        <v>49</v>
      </c>
      <c r="B4" s="15">
        <v>19</v>
      </c>
      <c r="C4" s="15">
        <v>3</v>
      </c>
    </row>
    <row r="5" spans="1:3" x14ac:dyDescent="0.3">
      <c r="A5" s="15" t="s">
        <v>51</v>
      </c>
      <c r="B5" s="15">
        <v>22</v>
      </c>
      <c r="C5" s="15">
        <v>2</v>
      </c>
    </row>
    <row r="6" spans="1:3" x14ac:dyDescent="0.3">
      <c r="A6" s="15" t="s">
        <v>50</v>
      </c>
      <c r="B6" s="15">
        <v>21</v>
      </c>
      <c r="C6" s="15">
        <v>3</v>
      </c>
    </row>
    <row r="7" spans="1:3" x14ac:dyDescent="0.3">
      <c r="A7" s="15" t="s">
        <v>26</v>
      </c>
      <c r="B7" s="15">
        <f>SUM(B4:B6)</f>
        <v>62</v>
      </c>
      <c r="C7" s="15">
        <f>SUM(C4:C6)</f>
        <v>8</v>
      </c>
    </row>
  </sheetData>
  <pageMargins left="0.7" right="0.7" top="0.75" bottom="0.75" header="0.3" footer="0.3"/>
  <pageSetup paperSize="9" orientation="portrait" verticalDpi="0"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sheetPr>
  <dimension ref="A1:E27"/>
  <sheetViews>
    <sheetView workbookViewId="0"/>
  </sheetViews>
  <sheetFormatPr baseColWidth="10" defaultColWidth="11.375" defaultRowHeight="16.5" x14ac:dyDescent="0.3"/>
  <cols>
    <col min="1" max="1" width="12.625" style="3" customWidth="1"/>
    <col min="2" max="2" width="5.625" style="3" customWidth="1"/>
    <col min="3" max="3" width="81.5" style="3" customWidth="1"/>
    <col min="4" max="16384" width="11.375" style="3"/>
  </cols>
  <sheetData>
    <row r="1" spans="1:5" s="163" customFormat="1" x14ac:dyDescent="0.3">
      <c r="A1" s="16" t="s">
        <v>804</v>
      </c>
      <c r="B1" s="15"/>
      <c r="C1" s="15"/>
    </row>
    <row r="2" spans="1:5" s="163" customFormat="1" x14ac:dyDescent="0.3">
      <c r="A2" s="16" t="s">
        <v>16</v>
      </c>
      <c r="B2" s="15"/>
      <c r="C2" s="15"/>
    </row>
    <row r="3" spans="1:5" x14ac:dyDescent="0.3">
      <c r="A3" s="15" t="s">
        <v>47</v>
      </c>
      <c r="B3" s="15" t="s">
        <v>620</v>
      </c>
      <c r="C3" s="15" t="s">
        <v>621</v>
      </c>
    </row>
    <row r="4" spans="1:5" ht="49.5" x14ac:dyDescent="0.3">
      <c r="A4" s="15" t="s">
        <v>49</v>
      </c>
      <c r="B4" s="15">
        <v>19</v>
      </c>
      <c r="C4" s="15" t="s">
        <v>622</v>
      </c>
    </row>
    <row r="5" spans="1:5" ht="66" x14ac:dyDescent="0.3">
      <c r="A5" s="15" t="s">
        <v>51</v>
      </c>
      <c r="B5" s="15">
        <v>22</v>
      </c>
      <c r="C5" s="15" t="s">
        <v>623</v>
      </c>
    </row>
    <row r="6" spans="1:5" ht="66" x14ac:dyDescent="0.3">
      <c r="A6" s="15" t="s">
        <v>50</v>
      </c>
      <c r="B6" s="15">
        <v>21</v>
      </c>
      <c r="C6" s="15" t="s">
        <v>624</v>
      </c>
    </row>
    <row r="7" spans="1:5" x14ac:dyDescent="0.3">
      <c r="A7" s="15"/>
      <c r="B7" s="15"/>
      <c r="C7" s="15"/>
      <c r="D7" s="164"/>
      <c r="E7" s="165"/>
    </row>
    <row r="8" spans="1:5" x14ac:dyDescent="0.3">
      <c r="D8" s="165"/>
      <c r="E8" s="164"/>
    </row>
    <row r="9" spans="1:5" x14ac:dyDescent="0.3">
      <c r="D9" s="165"/>
      <c r="E9" s="166"/>
    </row>
    <row r="10" spans="1:5" x14ac:dyDescent="0.3">
      <c r="D10" s="165"/>
      <c r="E10" s="165"/>
    </row>
    <row r="11" spans="1:5" x14ac:dyDescent="0.3">
      <c r="D11" s="165"/>
      <c r="E11" s="165"/>
    </row>
    <row r="12" spans="1:5" x14ac:dyDescent="0.3">
      <c r="D12" s="165"/>
      <c r="E12" s="165"/>
    </row>
    <row r="13" spans="1:5" x14ac:dyDescent="0.3">
      <c r="D13" s="165"/>
      <c r="E13" s="165"/>
    </row>
    <row r="14" spans="1:5" x14ac:dyDescent="0.3">
      <c r="D14" s="164"/>
      <c r="E14" s="165"/>
    </row>
    <row r="15" spans="1:5" x14ac:dyDescent="0.3">
      <c r="D15" s="164"/>
      <c r="E15" s="167"/>
    </row>
    <row r="16" spans="1:5" x14ac:dyDescent="0.3">
      <c r="D16" s="164"/>
      <c r="E16" s="164"/>
    </row>
    <row r="17" spans="4:5" x14ac:dyDescent="0.3">
      <c r="D17" s="165"/>
      <c r="E17" s="165"/>
    </row>
    <row r="18" spans="4:5" x14ac:dyDescent="0.3">
      <c r="D18" s="165"/>
      <c r="E18" s="164"/>
    </row>
    <row r="19" spans="4:5" x14ac:dyDescent="0.3">
      <c r="D19" s="165"/>
      <c r="E19" s="164"/>
    </row>
    <row r="20" spans="4:5" x14ac:dyDescent="0.3">
      <c r="D20" s="165"/>
      <c r="E20" s="166"/>
    </row>
    <row r="21" spans="4:5" x14ac:dyDescent="0.3">
      <c r="D21" s="165"/>
      <c r="E21" s="164"/>
    </row>
    <row r="22" spans="4:5" x14ac:dyDescent="0.3">
      <c r="D22" s="164"/>
      <c r="E22" s="164"/>
    </row>
    <row r="23" spans="4:5" x14ac:dyDescent="0.3">
      <c r="E23" s="164"/>
    </row>
    <row r="24" spans="4:5" x14ac:dyDescent="0.3">
      <c r="E24" s="164"/>
    </row>
    <row r="25" spans="4:5" x14ac:dyDescent="0.3">
      <c r="E25" s="164"/>
    </row>
    <row r="26" spans="4:5" x14ac:dyDescent="0.3">
      <c r="E26" s="164"/>
    </row>
    <row r="27" spans="4:5" x14ac:dyDescent="0.3">
      <c r="E27" s="168"/>
    </row>
  </sheetData>
  <pageMargins left="0.7" right="0.7" top="0.75" bottom="0.75" header="0.3" footer="0.3"/>
  <pageSetup paperSize="9" orientation="portrait" verticalDpi="0"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sheetPr>
  <dimension ref="A1:C6"/>
  <sheetViews>
    <sheetView workbookViewId="0">
      <selection activeCell="A2" sqref="A2"/>
    </sheetView>
  </sheetViews>
  <sheetFormatPr baseColWidth="10" defaultColWidth="11.375" defaultRowHeight="16.5" x14ac:dyDescent="0.3"/>
  <cols>
    <col min="1" max="1" width="15.125" style="1" customWidth="1"/>
    <col min="2" max="2" width="7.625" style="1" customWidth="1"/>
    <col min="3" max="3" width="42.5" style="1" customWidth="1"/>
    <col min="4" max="16384" width="11.375" style="1"/>
  </cols>
  <sheetData>
    <row r="1" spans="1:3" x14ac:dyDescent="0.3">
      <c r="A1" s="16" t="s">
        <v>815</v>
      </c>
      <c r="B1" s="15"/>
      <c r="C1" s="15"/>
    </row>
    <row r="2" spans="1:3" x14ac:dyDescent="0.3">
      <c r="A2" s="16" t="s">
        <v>16</v>
      </c>
      <c r="B2" s="15"/>
      <c r="C2" s="15"/>
    </row>
    <row r="3" spans="1:3" x14ac:dyDescent="0.3">
      <c r="A3" s="15" t="s">
        <v>47</v>
      </c>
      <c r="B3" s="15" t="s">
        <v>620</v>
      </c>
      <c r="C3" s="15" t="s">
        <v>621</v>
      </c>
    </row>
    <row r="4" spans="1:3" x14ac:dyDescent="0.3">
      <c r="A4" s="15" t="s">
        <v>49</v>
      </c>
      <c r="B4" s="15">
        <v>3</v>
      </c>
      <c r="C4" s="15" t="s">
        <v>625</v>
      </c>
    </row>
    <row r="5" spans="1:3" x14ac:dyDescent="0.3">
      <c r="A5" s="15" t="s">
        <v>51</v>
      </c>
      <c r="B5" s="15">
        <v>2</v>
      </c>
      <c r="C5" s="15" t="s">
        <v>626</v>
      </c>
    </row>
    <row r="6" spans="1:3" x14ac:dyDescent="0.3">
      <c r="A6" s="15" t="s">
        <v>50</v>
      </c>
      <c r="B6" s="15">
        <v>3</v>
      </c>
      <c r="C6" s="15" t="s">
        <v>627</v>
      </c>
    </row>
  </sheetData>
  <pageMargins left="0.7" right="0.7" top="0.75" bottom="0.75" header="0.3" footer="0.3"/>
  <pageSetup paperSize="9" orientation="portrait" verticalDpi="0"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sheetPr>
  <dimension ref="A1:D7"/>
  <sheetViews>
    <sheetView workbookViewId="0">
      <selection activeCell="A2" sqref="A2"/>
    </sheetView>
  </sheetViews>
  <sheetFormatPr baseColWidth="10" defaultColWidth="11.375" defaultRowHeight="16.5" x14ac:dyDescent="0.3"/>
  <cols>
    <col min="1" max="1" width="12.125" style="1" customWidth="1"/>
    <col min="2" max="2" width="5.375" style="1" customWidth="1"/>
    <col min="3" max="3" width="13.875" style="1" customWidth="1"/>
    <col min="4" max="4" width="59.5" style="1" customWidth="1"/>
    <col min="5" max="16384" width="11.375" style="1"/>
  </cols>
  <sheetData>
    <row r="1" spans="1:4" ht="27" customHeight="1" x14ac:dyDescent="0.3">
      <c r="A1" s="11" t="s">
        <v>805</v>
      </c>
      <c r="B1" s="11"/>
      <c r="C1" s="11"/>
      <c r="D1" s="11"/>
    </row>
    <row r="2" spans="1:4" x14ac:dyDescent="0.3">
      <c r="A2" s="11" t="s">
        <v>16</v>
      </c>
      <c r="B2" s="11"/>
      <c r="C2" s="11"/>
      <c r="D2" s="11"/>
    </row>
    <row r="3" spans="1:4" x14ac:dyDescent="0.3">
      <c r="A3" s="11" t="s">
        <v>47</v>
      </c>
      <c r="B3" s="11" t="s">
        <v>620</v>
      </c>
      <c r="C3" s="11" t="s">
        <v>628</v>
      </c>
      <c r="D3" s="11" t="s">
        <v>621</v>
      </c>
    </row>
    <row r="4" spans="1:4" ht="33" x14ac:dyDescent="0.3">
      <c r="A4" s="11" t="s">
        <v>49</v>
      </c>
      <c r="B4" s="11">
        <v>10</v>
      </c>
      <c r="C4" s="11" t="s">
        <v>629</v>
      </c>
      <c r="D4" s="12" t="s">
        <v>630</v>
      </c>
    </row>
    <row r="5" spans="1:4" ht="33" x14ac:dyDescent="0.3">
      <c r="A5" s="11" t="s">
        <v>51</v>
      </c>
      <c r="B5" s="11">
        <v>10</v>
      </c>
      <c r="C5" s="11" t="s">
        <v>629</v>
      </c>
      <c r="D5" s="12" t="s">
        <v>631</v>
      </c>
    </row>
    <row r="6" spans="1:4" ht="49.5" x14ac:dyDescent="0.3">
      <c r="A6" s="11" t="s">
        <v>50</v>
      </c>
      <c r="B6" s="11">
        <v>12</v>
      </c>
      <c r="C6" s="11" t="s">
        <v>629</v>
      </c>
      <c r="D6" s="12" t="s">
        <v>632</v>
      </c>
    </row>
    <row r="7" spans="1:4" ht="33" x14ac:dyDescent="0.3">
      <c r="A7" s="11" t="s">
        <v>50</v>
      </c>
      <c r="B7" s="11">
        <v>7</v>
      </c>
      <c r="C7" s="11" t="s">
        <v>633</v>
      </c>
      <c r="D7" s="12" t="s">
        <v>634</v>
      </c>
    </row>
  </sheetData>
  <pageMargins left="0.7" right="0.7" top="0.75" bottom="0.75" header="0.3" footer="0.3"/>
  <pageSetup paperSize="9" orientation="portrait" verticalDpi="0"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AS233"/>
  <sheetViews>
    <sheetView workbookViewId="0">
      <selection activeCell="D27" sqref="D27"/>
    </sheetView>
  </sheetViews>
  <sheetFormatPr baseColWidth="10" defaultColWidth="11.375" defaultRowHeight="16.5" x14ac:dyDescent="0.3"/>
  <cols>
    <col min="1" max="1" width="13.625" style="3" customWidth="1"/>
    <col min="2" max="2" width="14.875" style="3" customWidth="1"/>
    <col min="3" max="3" width="11.375" style="3"/>
    <col min="4" max="4" width="9.625" style="3" customWidth="1"/>
    <col min="5" max="5" width="1.625" style="3" customWidth="1"/>
    <col min="6" max="6" width="8.625" style="3" customWidth="1"/>
    <col min="7" max="7" width="9.625" style="3" customWidth="1"/>
    <col min="8" max="8" width="8.625" style="3" customWidth="1"/>
    <col min="9" max="9" width="1.625" style="3" customWidth="1"/>
    <col min="10" max="10" width="8.625" style="3" customWidth="1"/>
    <col min="11" max="11" width="1.625" style="3" customWidth="1"/>
    <col min="12" max="15" width="9.625" style="3" customWidth="1"/>
    <col min="16" max="17" width="5.125" style="3" customWidth="1"/>
    <col min="18" max="18" width="4.625" style="3" customWidth="1"/>
    <col min="19" max="19" width="3.625" style="3" customWidth="1"/>
    <col min="20" max="20" width="2.625" style="3" customWidth="1"/>
    <col min="21" max="21" width="9.625" style="3" customWidth="1"/>
    <col min="22" max="45" width="11.375" style="2"/>
    <col min="46" max="16384" width="11.375" style="3"/>
  </cols>
  <sheetData>
    <row r="1" spans="1:21" ht="13.5" customHeight="1" x14ac:dyDescent="0.3">
      <c r="A1" s="2" t="s">
        <v>816</v>
      </c>
      <c r="B1" s="2"/>
      <c r="C1" s="2"/>
      <c r="D1" s="2"/>
      <c r="E1" s="2"/>
      <c r="F1" s="2"/>
      <c r="G1" s="2"/>
      <c r="H1" s="2"/>
      <c r="I1" s="2"/>
      <c r="J1" s="2"/>
      <c r="K1" s="2"/>
      <c r="L1" s="2"/>
      <c r="M1" s="2"/>
      <c r="N1" s="2"/>
      <c r="O1" s="2"/>
      <c r="P1" s="2"/>
      <c r="Q1" s="2"/>
      <c r="R1" s="2"/>
      <c r="S1" s="2"/>
      <c r="T1" s="2"/>
      <c r="U1" s="2"/>
    </row>
    <row r="2" spans="1:21" ht="15.75" customHeight="1" x14ac:dyDescent="0.3">
      <c r="A2" s="10" t="s">
        <v>635</v>
      </c>
      <c r="B2" s="10" t="s">
        <v>636</v>
      </c>
      <c r="C2" s="10" t="s">
        <v>637</v>
      </c>
      <c r="D2" s="10" t="s">
        <v>638</v>
      </c>
      <c r="E2" s="10" t="s">
        <v>639</v>
      </c>
      <c r="F2" s="10"/>
      <c r="G2" s="10" t="s">
        <v>640</v>
      </c>
      <c r="H2" s="10" t="s">
        <v>641</v>
      </c>
      <c r="I2" s="10"/>
      <c r="J2" s="10" t="s">
        <v>642</v>
      </c>
      <c r="K2" s="10"/>
      <c r="L2" s="10" t="s">
        <v>643</v>
      </c>
      <c r="M2" s="10" t="s">
        <v>644</v>
      </c>
      <c r="N2" s="10" t="s">
        <v>645</v>
      </c>
      <c r="O2" s="10" t="s">
        <v>646</v>
      </c>
      <c r="P2" s="10" t="s">
        <v>647</v>
      </c>
      <c r="Q2" s="10"/>
      <c r="R2" s="10" t="s">
        <v>648</v>
      </c>
      <c r="S2" s="10"/>
      <c r="T2" s="10"/>
      <c r="U2" s="10" t="s">
        <v>649</v>
      </c>
    </row>
    <row r="3" spans="1:21" ht="15.75" customHeight="1" x14ac:dyDescent="0.3">
      <c r="A3" s="2" t="s">
        <v>650</v>
      </c>
      <c r="B3" s="2" t="s">
        <v>651</v>
      </c>
      <c r="C3" s="2" t="s">
        <v>652</v>
      </c>
      <c r="D3" s="172"/>
      <c r="E3" s="172"/>
      <c r="F3" s="172"/>
      <c r="G3" s="172"/>
      <c r="H3" s="172"/>
      <c r="I3" s="172"/>
      <c r="J3" s="172"/>
      <c r="K3" s="172"/>
      <c r="L3" s="174" t="s">
        <v>653</v>
      </c>
      <c r="M3" s="174"/>
      <c r="N3" s="174"/>
      <c r="O3" s="174"/>
      <c r="P3" s="172"/>
      <c r="Q3" s="172"/>
      <c r="R3" s="172"/>
      <c r="S3" s="172"/>
      <c r="T3" s="172"/>
      <c r="U3" s="172"/>
    </row>
    <row r="4" spans="1:21" ht="15.75" customHeight="1" x14ac:dyDescent="0.3">
      <c r="A4" s="2" t="s">
        <v>654</v>
      </c>
      <c r="B4" s="2" t="s">
        <v>655</v>
      </c>
      <c r="C4" s="2" t="s">
        <v>652</v>
      </c>
      <c r="D4" s="172"/>
      <c r="E4" s="172"/>
      <c r="F4" s="172"/>
      <c r="G4" s="172"/>
      <c r="H4" s="172"/>
      <c r="I4" s="172"/>
      <c r="J4" s="172"/>
      <c r="K4" s="172"/>
      <c r="L4" s="174" t="s">
        <v>656</v>
      </c>
      <c r="M4" s="174"/>
      <c r="N4" s="174"/>
      <c r="O4" s="174"/>
      <c r="P4" s="174"/>
      <c r="Q4" s="174"/>
      <c r="R4" s="174"/>
      <c r="S4" s="172"/>
      <c r="T4" s="172"/>
      <c r="U4" s="172"/>
    </row>
    <row r="5" spans="1:21" ht="15.75" customHeight="1" x14ac:dyDescent="0.3">
      <c r="A5" s="2" t="s">
        <v>657</v>
      </c>
      <c r="B5" s="2" t="s">
        <v>658</v>
      </c>
      <c r="C5" s="2" t="s">
        <v>652</v>
      </c>
      <c r="D5" s="172"/>
      <c r="E5" s="172"/>
      <c r="F5" s="172"/>
      <c r="G5" s="172"/>
      <c r="H5" s="172"/>
      <c r="I5" s="174" t="s">
        <v>659</v>
      </c>
      <c r="J5" s="174"/>
      <c r="K5" s="174"/>
      <c r="L5" s="174"/>
      <c r="M5" s="174"/>
      <c r="N5" s="174"/>
      <c r="O5" s="174"/>
      <c r="P5" s="174"/>
      <c r="Q5" s="174"/>
      <c r="R5" s="174"/>
      <c r="S5" s="172"/>
      <c r="T5" s="172"/>
      <c r="U5" s="172"/>
    </row>
    <row r="6" spans="1:21" x14ac:dyDescent="0.3">
      <c r="A6" s="2" t="s">
        <v>660</v>
      </c>
      <c r="B6" s="2" t="s">
        <v>552</v>
      </c>
      <c r="C6" s="2" t="s">
        <v>661</v>
      </c>
      <c r="D6" s="172"/>
      <c r="E6" s="172"/>
      <c r="F6" s="172"/>
      <c r="G6" s="172"/>
      <c r="H6" s="172"/>
      <c r="I6" s="172"/>
      <c r="J6" s="172"/>
      <c r="K6" s="172"/>
      <c r="L6" s="175" t="s">
        <v>653</v>
      </c>
      <c r="M6" s="175"/>
      <c r="N6" s="175"/>
      <c r="O6" s="175"/>
      <c r="P6" s="172"/>
      <c r="Q6" s="172"/>
      <c r="R6" s="172"/>
      <c r="S6" s="172"/>
      <c r="T6" s="172"/>
      <c r="U6" s="172"/>
    </row>
    <row r="7" spans="1:21" ht="15.75" customHeight="1" x14ac:dyDescent="0.3">
      <c r="A7" s="2" t="s">
        <v>662</v>
      </c>
      <c r="B7" s="2" t="s">
        <v>663</v>
      </c>
      <c r="C7" s="2" t="s">
        <v>664</v>
      </c>
      <c r="D7" s="172"/>
      <c r="E7" s="172"/>
      <c r="F7" s="173" t="s">
        <v>665</v>
      </c>
      <c r="G7" s="173"/>
      <c r="H7" s="173"/>
      <c r="I7" s="173"/>
      <c r="J7" s="173"/>
      <c r="K7" s="173"/>
      <c r="L7" s="173"/>
      <c r="M7" s="173"/>
      <c r="N7" s="173"/>
      <c r="O7" s="173"/>
      <c r="P7" s="173"/>
      <c r="Q7" s="173"/>
      <c r="R7" s="173"/>
      <c r="S7" s="173"/>
      <c r="T7" s="172"/>
      <c r="U7" s="172"/>
    </row>
    <row r="8" spans="1:21" ht="15.75" customHeight="1" x14ac:dyDescent="0.3">
      <c r="A8" s="2" t="s">
        <v>666</v>
      </c>
      <c r="B8" s="2" t="s">
        <v>667</v>
      </c>
      <c r="C8" s="2" t="s">
        <v>652</v>
      </c>
      <c r="D8" s="172"/>
      <c r="E8" s="172"/>
      <c r="F8" s="172"/>
      <c r="G8" s="172"/>
      <c r="H8" s="172"/>
      <c r="I8" s="172"/>
      <c r="J8" s="172"/>
      <c r="K8" s="172"/>
      <c r="L8" s="174" t="s">
        <v>668</v>
      </c>
      <c r="M8" s="174"/>
      <c r="N8" s="174"/>
      <c r="O8" s="174"/>
      <c r="P8" s="174"/>
      <c r="Q8" s="174"/>
      <c r="R8" s="172"/>
      <c r="S8" s="172"/>
      <c r="T8" s="172"/>
      <c r="U8" s="172"/>
    </row>
    <row r="9" spans="1:21" ht="15.75" customHeight="1" x14ac:dyDescent="0.3">
      <c r="A9" s="2" t="s">
        <v>669</v>
      </c>
      <c r="B9" s="2" t="s">
        <v>670</v>
      </c>
      <c r="C9" s="2" t="s">
        <v>652</v>
      </c>
      <c r="D9" s="172"/>
      <c r="E9" s="172"/>
      <c r="F9" s="172"/>
      <c r="G9" s="172"/>
      <c r="H9" s="172"/>
      <c r="I9" s="172"/>
      <c r="J9" s="172"/>
      <c r="K9" s="172"/>
      <c r="L9" s="174" t="s">
        <v>671</v>
      </c>
      <c r="M9" s="174"/>
      <c r="N9" s="174"/>
      <c r="O9" s="174"/>
      <c r="P9" s="174"/>
      <c r="Q9" s="172"/>
      <c r="R9" s="172"/>
      <c r="S9" s="172"/>
      <c r="T9" s="172"/>
      <c r="U9" s="172"/>
    </row>
    <row r="10" spans="1:21" ht="15.75" customHeight="1" x14ac:dyDescent="0.3">
      <c r="A10" s="2" t="s">
        <v>672</v>
      </c>
      <c r="B10" s="2" t="s">
        <v>673</v>
      </c>
      <c r="C10" s="2" t="s">
        <v>652</v>
      </c>
      <c r="D10" s="174" t="s">
        <v>674</v>
      </c>
      <c r="E10" s="174"/>
      <c r="F10" s="174"/>
      <c r="G10" s="174"/>
      <c r="H10" s="174"/>
      <c r="I10" s="174"/>
      <c r="J10" s="174"/>
      <c r="K10" s="174"/>
      <c r="L10" s="174"/>
      <c r="M10" s="174"/>
      <c r="N10" s="174"/>
      <c r="O10" s="174"/>
      <c r="P10" s="174"/>
      <c r="Q10" s="174"/>
      <c r="R10" s="174"/>
      <c r="S10" s="174"/>
      <c r="T10" s="174"/>
      <c r="U10" s="174"/>
    </row>
    <row r="11" spans="1:21" s="2" customFormat="1" x14ac:dyDescent="0.3">
      <c r="A11" s="2" t="s">
        <v>675</v>
      </c>
      <c r="B11" s="2" t="s">
        <v>553</v>
      </c>
      <c r="C11" s="2" t="s">
        <v>664</v>
      </c>
      <c r="D11" s="172"/>
      <c r="E11" s="172"/>
      <c r="F11" s="172"/>
      <c r="G11" s="172"/>
      <c r="H11" s="172"/>
      <c r="I11" s="172"/>
      <c r="J11" s="172"/>
      <c r="K11" s="173" t="s">
        <v>676</v>
      </c>
      <c r="L11" s="173"/>
      <c r="M11" s="173"/>
      <c r="N11" s="173"/>
      <c r="O11" s="173"/>
      <c r="P11" s="173"/>
      <c r="Q11" s="172"/>
      <c r="R11" s="172"/>
      <c r="S11" s="172"/>
      <c r="T11" s="172"/>
      <c r="U11" s="172"/>
    </row>
    <row r="12" spans="1:21" s="2" customFormat="1" x14ac:dyDescent="0.3">
      <c r="A12" s="2" t="s">
        <v>16</v>
      </c>
    </row>
    <row r="13" spans="1:21" s="2" customFormat="1" x14ac:dyDescent="0.3"/>
    <row r="14" spans="1:21" s="2" customFormat="1" x14ac:dyDescent="0.3"/>
    <row r="15" spans="1:21" s="2" customFormat="1" x14ac:dyDescent="0.3"/>
    <row r="16" spans="1:21" s="2" customFormat="1" x14ac:dyDescent="0.3"/>
    <row r="17" s="2" customFormat="1" x14ac:dyDescent="0.3"/>
    <row r="18" s="2" customFormat="1" x14ac:dyDescent="0.3"/>
    <row r="19" s="2" customFormat="1" x14ac:dyDescent="0.3"/>
    <row r="20" s="2" customFormat="1" x14ac:dyDescent="0.3"/>
    <row r="21" s="2" customFormat="1" x14ac:dyDescent="0.3"/>
    <row r="22" s="2" customFormat="1" x14ac:dyDescent="0.3"/>
    <row r="23" s="2" customFormat="1" x14ac:dyDescent="0.3"/>
    <row r="24" s="2" customFormat="1" x14ac:dyDescent="0.3"/>
    <row r="25" s="2" customFormat="1" x14ac:dyDescent="0.3"/>
    <row r="26" s="2" customFormat="1" x14ac:dyDescent="0.3"/>
    <row r="27" s="2" customFormat="1" x14ac:dyDescent="0.3"/>
    <row r="28" s="2" customFormat="1" x14ac:dyDescent="0.3"/>
    <row r="29" s="2" customFormat="1" x14ac:dyDescent="0.3"/>
    <row r="30" s="2" customFormat="1" x14ac:dyDescent="0.3"/>
    <row r="31" s="2" customFormat="1" x14ac:dyDescent="0.3"/>
    <row r="32"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pans="1:21" s="2" customFormat="1" x14ac:dyDescent="0.3"/>
    <row r="210" spans="1:21" s="2" customFormat="1" x14ac:dyDescent="0.3"/>
    <row r="211" spans="1:21" s="2" customFormat="1" x14ac:dyDescent="0.3"/>
    <row r="212" spans="1:21" s="2" customFormat="1" x14ac:dyDescent="0.3"/>
    <row r="213" spans="1:21" s="2" customFormat="1" x14ac:dyDescent="0.3"/>
    <row r="214" spans="1:21" s="2" customFormat="1" x14ac:dyDescent="0.3"/>
    <row r="215" spans="1:21" s="2" customFormat="1" x14ac:dyDescent="0.3"/>
    <row r="216" spans="1:21" s="2" customFormat="1" x14ac:dyDescent="0.3"/>
    <row r="217" spans="1:21" s="2" customFormat="1" x14ac:dyDescent="0.3"/>
    <row r="218" spans="1:21" s="2" customFormat="1" x14ac:dyDescent="0.3"/>
    <row r="219" spans="1:21" s="2" customFormat="1" x14ac:dyDescent="0.3"/>
    <row r="220" spans="1:21" s="2" customFormat="1" x14ac:dyDescent="0.3"/>
    <row r="221" spans="1:21" s="2" customFormat="1" x14ac:dyDescent="0.3">
      <c r="A221" s="3"/>
      <c r="B221" s="3"/>
      <c r="C221" s="3"/>
      <c r="D221" s="3"/>
      <c r="E221" s="3"/>
      <c r="F221" s="3"/>
      <c r="G221" s="3"/>
      <c r="H221" s="3"/>
      <c r="I221" s="3"/>
      <c r="J221" s="3"/>
      <c r="K221" s="3"/>
      <c r="L221" s="3"/>
      <c r="M221" s="3"/>
      <c r="N221" s="3"/>
      <c r="O221" s="3"/>
      <c r="P221" s="3"/>
      <c r="Q221" s="3"/>
      <c r="R221" s="3"/>
      <c r="S221" s="3"/>
      <c r="T221" s="3"/>
      <c r="U221" s="3"/>
    </row>
    <row r="222" spans="1:21" s="2" customFormat="1" x14ac:dyDescent="0.3">
      <c r="A222" s="3"/>
      <c r="B222" s="3"/>
      <c r="C222" s="3"/>
      <c r="D222" s="3"/>
      <c r="E222" s="3"/>
      <c r="F222" s="3"/>
      <c r="G222" s="3"/>
      <c r="H222" s="3"/>
      <c r="I222" s="3"/>
      <c r="J222" s="3"/>
      <c r="K222" s="3"/>
      <c r="L222" s="3"/>
      <c r="M222" s="3"/>
      <c r="N222" s="3"/>
      <c r="O222" s="3"/>
      <c r="P222" s="3"/>
      <c r="Q222" s="3"/>
      <c r="R222" s="3"/>
      <c r="S222" s="3"/>
      <c r="T222" s="3"/>
      <c r="U222" s="3"/>
    </row>
    <row r="223" spans="1:21" s="2" customFormat="1" x14ac:dyDescent="0.3">
      <c r="A223" s="3"/>
      <c r="B223" s="3"/>
      <c r="C223" s="3"/>
      <c r="D223" s="3"/>
      <c r="E223" s="3"/>
      <c r="F223" s="3"/>
      <c r="G223" s="3"/>
      <c r="H223" s="3"/>
      <c r="I223" s="3"/>
      <c r="J223" s="3"/>
      <c r="K223" s="3"/>
      <c r="L223" s="3"/>
      <c r="M223" s="3"/>
      <c r="N223" s="3"/>
      <c r="O223" s="3"/>
      <c r="P223" s="3"/>
      <c r="Q223" s="3"/>
      <c r="R223" s="3"/>
      <c r="S223" s="3"/>
      <c r="T223" s="3"/>
      <c r="U223" s="3"/>
    </row>
    <row r="224" spans="1:21" s="2" customFormat="1" x14ac:dyDescent="0.3">
      <c r="A224" s="3"/>
      <c r="B224" s="3"/>
      <c r="C224" s="3"/>
      <c r="D224" s="3"/>
      <c r="E224" s="3"/>
      <c r="F224" s="3"/>
      <c r="G224" s="3"/>
      <c r="H224" s="3"/>
      <c r="I224" s="3"/>
      <c r="J224" s="3"/>
      <c r="K224" s="3"/>
      <c r="L224" s="3"/>
      <c r="M224" s="3"/>
      <c r="N224" s="3"/>
      <c r="O224" s="3"/>
      <c r="P224" s="3"/>
      <c r="Q224" s="3"/>
      <c r="R224" s="3"/>
      <c r="S224" s="3"/>
      <c r="T224" s="3"/>
      <c r="U224" s="3"/>
    </row>
    <row r="225" spans="1:21" s="2" customFormat="1" x14ac:dyDescent="0.3">
      <c r="A225" s="3"/>
      <c r="B225" s="3"/>
      <c r="C225" s="3"/>
      <c r="D225" s="3"/>
      <c r="E225" s="3"/>
      <c r="F225" s="3"/>
      <c r="G225" s="3"/>
      <c r="H225" s="3"/>
      <c r="I225" s="3"/>
      <c r="J225" s="3"/>
      <c r="K225" s="3"/>
      <c r="L225" s="3"/>
      <c r="M225" s="3"/>
      <c r="N225" s="3"/>
      <c r="O225" s="3"/>
      <c r="P225" s="3"/>
      <c r="Q225" s="3"/>
      <c r="R225" s="3"/>
      <c r="S225" s="3"/>
      <c r="T225" s="3"/>
      <c r="U225" s="3"/>
    </row>
    <row r="226" spans="1:21" s="2" customFormat="1" x14ac:dyDescent="0.3">
      <c r="A226" s="3"/>
      <c r="B226" s="3"/>
      <c r="C226" s="3"/>
      <c r="D226" s="3"/>
      <c r="E226" s="3"/>
      <c r="F226" s="3"/>
      <c r="G226" s="3"/>
      <c r="H226" s="3"/>
      <c r="I226" s="3"/>
      <c r="J226" s="3"/>
      <c r="K226" s="3"/>
      <c r="L226" s="3"/>
      <c r="M226" s="3"/>
      <c r="N226" s="3"/>
      <c r="O226" s="3"/>
      <c r="P226" s="3"/>
      <c r="Q226" s="3"/>
      <c r="R226" s="3"/>
      <c r="S226" s="3"/>
      <c r="T226" s="3"/>
      <c r="U226" s="3"/>
    </row>
    <row r="227" spans="1:21" s="2" customFormat="1" x14ac:dyDescent="0.3">
      <c r="A227" s="3"/>
      <c r="B227" s="3"/>
      <c r="C227" s="3"/>
      <c r="D227" s="3"/>
      <c r="E227" s="3"/>
      <c r="F227" s="3"/>
      <c r="G227" s="3"/>
      <c r="H227" s="3"/>
      <c r="I227" s="3"/>
      <c r="J227" s="3"/>
      <c r="K227" s="3"/>
      <c r="L227" s="3"/>
      <c r="M227" s="3"/>
      <c r="N227" s="3"/>
      <c r="O227" s="3"/>
      <c r="P227" s="3"/>
      <c r="Q227" s="3"/>
      <c r="R227" s="3"/>
      <c r="S227" s="3"/>
      <c r="T227" s="3"/>
      <c r="U227" s="3"/>
    </row>
    <row r="228" spans="1:21" s="2" customFormat="1" x14ac:dyDescent="0.3">
      <c r="A228" s="3"/>
      <c r="B228" s="3"/>
      <c r="C228" s="3"/>
      <c r="D228" s="3"/>
      <c r="E228" s="3"/>
      <c r="F228" s="3"/>
      <c r="G228" s="3"/>
      <c r="H228" s="3"/>
      <c r="I228" s="3"/>
      <c r="J228" s="3"/>
      <c r="K228" s="3"/>
      <c r="L228" s="3"/>
      <c r="M228" s="3"/>
      <c r="N228" s="3"/>
      <c r="O228" s="3"/>
      <c r="P228" s="3"/>
      <c r="Q228" s="3"/>
      <c r="R228" s="3"/>
      <c r="S228" s="3"/>
      <c r="T228" s="3"/>
      <c r="U228" s="3"/>
    </row>
    <row r="229" spans="1:21" s="2" customFormat="1" x14ac:dyDescent="0.3">
      <c r="A229" s="3"/>
      <c r="B229" s="3"/>
      <c r="C229" s="3"/>
      <c r="D229" s="3"/>
      <c r="E229" s="3"/>
      <c r="F229" s="3"/>
      <c r="G229" s="3"/>
      <c r="H229" s="3"/>
      <c r="I229" s="3"/>
      <c r="J229" s="3"/>
      <c r="K229" s="3"/>
      <c r="L229" s="3"/>
      <c r="M229" s="3"/>
      <c r="N229" s="3"/>
      <c r="O229" s="3"/>
      <c r="P229" s="3"/>
      <c r="Q229" s="3"/>
      <c r="R229" s="3"/>
      <c r="S229" s="3"/>
      <c r="T229" s="3"/>
      <c r="U229" s="3"/>
    </row>
    <row r="230" spans="1:21" s="2" customFormat="1" x14ac:dyDescent="0.3">
      <c r="A230" s="3"/>
      <c r="B230" s="3"/>
      <c r="C230" s="3"/>
      <c r="D230" s="3"/>
      <c r="E230" s="3"/>
      <c r="F230" s="3"/>
      <c r="G230" s="3"/>
      <c r="H230" s="3"/>
      <c r="I230" s="3"/>
      <c r="J230" s="3"/>
      <c r="K230" s="3"/>
      <c r="L230" s="3"/>
      <c r="M230" s="3"/>
      <c r="N230" s="3"/>
      <c r="O230" s="3"/>
      <c r="P230" s="3"/>
      <c r="Q230" s="3"/>
      <c r="R230" s="3"/>
      <c r="S230" s="3"/>
      <c r="T230" s="3"/>
      <c r="U230" s="3"/>
    </row>
    <row r="231" spans="1:21" s="2" customFormat="1" x14ac:dyDescent="0.3">
      <c r="A231" s="3"/>
      <c r="B231" s="3"/>
      <c r="C231" s="3"/>
      <c r="D231" s="3"/>
      <c r="E231" s="3"/>
      <c r="F231" s="3"/>
      <c r="G231" s="3"/>
      <c r="H231" s="3"/>
      <c r="I231" s="3"/>
      <c r="J231" s="3"/>
      <c r="K231" s="3"/>
      <c r="L231" s="3"/>
      <c r="M231" s="3"/>
      <c r="N231" s="3"/>
      <c r="O231" s="3"/>
      <c r="P231" s="3"/>
      <c r="Q231" s="3"/>
      <c r="R231" s="3"/>
      <c r="S231" s="3"/>
      <c r="T231" s="3"/>
      <c r="U231" s="3"/>
    </row>
    <row r="232" spans="1:21" s="2" customFormat="1" x14ac:dyDescent="0.3">
      <c r="A232" s="3"/>
      <c r="B232" s="3"/>
      <c r="C232" s="3"/>
      <c r="D232" s="3"/>
      <c r="E232" s="3"/>
      <c r="F232" s="3"/>
      <c r="G232" s="3"/>
      <c r="H232" s="3"/>
      <c r="I232" s="3"/>
      <c r="J232" s="3"/>
      <c r="K232" s="3"/>
      <c r="L232" s="3"/>
      <c r="M232" s="3"/>
      <c r="N232" s="3"/>
      <c r="O232" s="3"/>
      <c r="P232" s="3"/>
      <c r="Q232" s="3"/>
      <c r="R232" s="3"/>
      <c r="S232" s="3"/>
      <c r="T232" s="3"/>
      <c r="U232" s="3"/>
    </row>
    <row r="233" spans="1:21" s="2" customFormat="1" x14ac:dyDescent="0.3">
      <c r="A233" s="3"/>
      <c r="B233" s="3"/>
      <c r="C233" s="3"/>
      <c r="D233" s="3"/>
      <c r="E233" s="3"/>
      <c r="F233" s="3"/>
      <c r="G233" s="3"/>
      <c r="H233" s="3"/>
      <c r="I233" s="3"/>
      <c r="J233" s="3"/>
      <c r="K233" s="3"/>
      <c r="L233" s="3"/>
      <c r="M233" s="3"/>
      <c r="N233" s="3"/>
      <c r="O233" s="3"/>
      <c r="P233" s="3"/>
      <c r="Q233" s="3"/>
      <c r="R233" s="3"/>
      <c r="S233" s="3"/>
      <c r="T233" s="3"/>
      <c r="U233" s="3"/>
    </row>
  </sheetData>
  <mergeCells count="25">
    <mergeCell ref="S5:U5"/>
    <mergeCell ref="D6:K6"/>
    <mergeCell ref="L6:O6"/>
    <mergeCell ref="P6:U6"/>
    <mergeCell ref="D3:K3"/>
    <mergeCell ref="L3:O3"/>
    <mergeCell ref="P3:U3"/>
    <mergeCell ref="D4:K4"/>
    <mergeCell ref="S4:U4"/>
    <mergeCell ref="D11:J11"/>
    <mergeCell ref="K11:P11"/>
    <mergeCell ref="Q11:U11"/>
    <mergeCell ref="D10:U10"/>
    <mergeCell ref="L4:R4"/>
    <mergeCell ref="D9:K9"/>
    <mergeCell ref="L9:P9"/>
    <mergeCell ref="Q9:U9"/>
    <mergeCell ref="D7:E7"/>
    <mergeCell ref="F7:S7"/>
    <mergeCell ref="T7:U7"/>
    <mergeCell ref="D8:K8"/>
    <mergeCell ref="L8:Q8"/>
    <mergeCell ref="R8:U8"/>
    <mergeCell ref="D5:H5"/>
    <mergeCell ref="I5:R5"/>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sheetPr>
  <dimension ref="A1:C7"/>
  <sheetViews>
    <sheetView workbookViewId="0">
      <selection activeCell="D13" sqref="D13"/>
    </sheetView>
  </sheetViews>
  <sheetFormatPr baseColWidth="10" defaultColWidth="11.375" defaultRowHeight="16.5" x14ac:dyDescent="0.3"/>
  <cols>
    <col min="1" max="1" width="15" style="4" customWidth="1"/>
    <col min="2" max="2" width="11.375" style="4"/>
    <col min="3" max="3" width="60.125" style="4" customWidth="1"/>
    <col min="4" max="16384" width="11.375" style="4"/>
  </cols>
  <sheetData>
    <row r="1" spans="1:3" x14ac:dyDescent="0.3">
      <c r="A1" s="16" t="s">
        <v>806</v>
      </c>
      <c r="B1" s="15"/>
      <c r="C1" s="15"/>
    </row>
    <row r="2" spans="1:3" x14ac:dyDescent="0.3">
      <c r="A2" s="16" t="s">
        <v>16</v>
      </c>
      <c r="B2" s="15"/>
      <c r="C2" s="15"/>
    </row>
    <row r="3" spans="1:3" ht="18.75" customHeight="1" x14ac:dyDescent="0.3">
      <c r="A3" s="15" t="s">
        <v>47</v>
      </c>
      <c r="B3" s="15" t="s">
        <v>620</v>
      </c>
      <c r="C3" s="15" t="s">
        <v>621</v>
      </c>
    </row>
    <row r="4" spans="1:3" x14ac:dyDescent="0.3">
      <c r="A4" s="15" t="s">
        <v>49</v>
      </c>
      <c r="B4" s="15">
        <v>3</v>
      </c>
      <c r="C4" s="15" t="s">
        <v>677</v>
      </c>
    </row>
    <row r="5" spans="1:3" ht="33" x14ac:dyDescent="0.3">
      <c r="A5" s="15" t="s">
        <v>51</v>
      </c>
      <c r="B5" s="15">
        <v>3</v>
      </c>
      <c r="C5" s="15" t="s">
        <v>678</v>
      </c>
    </row>
    <row r="6" spans="1:3" x14ac:dyDescent="0.3">
      <c r="A6" s="15" t="s">
        <v>679</v>
      </c>
      <c r="B6" s="15">
        <v>3</v>
      </c>
      <c r="C6" s="15" t="s">
        <v>680</v>
      </c>
    </row>
    <row r="7" spans="1:3" ht="18" customHeight="1" x14ac:dyDescent="0.3">
      <c r="A7" s="15" t="s">
        <v>26</v>
      </c>
      <c r="B7" s="15">
        <f>SUM(B4:B6)</f>
        <v>9</v>
      </c>
      <c r="C7" s="15"/>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C35"/>
  <sheetViews>
    <sheetView workbookViewId="0"/>
  </sheetViews>
  <sheetFormatPr baseColWidth="10" defaultColWidth="11.375" defaultRowHeight="16.5" x14ac:dyDescent="0.3"/>
  <cols>
    <col min="1" max="1" width="47.375" style="19" customWidth="1"/>
    <col min="2" max="2" width="14.125" style="23" customWidth="1"/>
    <col min="3" max="3" width="14.5" style="19" customWidth="1"/>
    <col min="4" max="4" width="8.625" style="19" customWidth="1"/>
    <col min="5" max="5" width="10.875" style="19" bestFit="1" customWidth="1"/>
    <col min="6" max="16384" width="11.375" style="19"/>
  </cols>
  <sheetData>
    <row r="1" spans="1:3" x14ac:dyDescent="0.3">
      <c r="A1" s="16" t="s">
        <v>817</v>
      </c>
      <c r="B1" s="15"/>
      <c r="C1" s="15"/>
    </row>
    <row r="2" spans="1:3" x14ac:dyDescent="0.3">
      <c r="A2" s="15" t="s">
        <v>15</v>
      </c>
      <c r="B2" s="15"/>
      <c r="C2" s="15"/>
    </row>
    <row r="3" spans="1:3" x14ac:dyDescent="0.3">
      <c r="A3" s="15" t="s">
        <v>27</v>
      </c>
      <c r="B3" s="15" t="s">
        <v>28</v>
      </c>
      <c r="C3" s="15" t="s">
        <v>29</v>
      </c>
    </row>
    <row r="4" spans="1:3" x14ac:dyDescent="0.3">
      <c r="A4" s="15" t="s">
        <v>30</v>
      </c>
      <c r="B4" s="15">
        <f>Tabla5[[#This Row],[Superficie (ha)]]*100/Tabla5[[#Totals],[Superficie (ha)]]</f>
        <v>51.945697827428525</v>
      </c>
      <c r="C4" s="15">
        <v>1353246.51</v>
      </c>
    </row>
    <row r="5" spans="1:3" x14ac:dyDescent="0.3">
      <c r="A5" s="15" t="s">
        <v>31</v>
      </c>
      <c r="B5" s="15">
        <f>Tabla5[[#This Row],[Superficie (ha)]]*100/Tabla5[[#Totals],[Superficie (ha)]]</f>
        <v>7.2265929534448183</v>
      </c>
      <c r="C5" s="15">
        <v>188261.24400000001</v>
      </c>
    </row>
    <row r="6" spans="1:3" x14ac:dyDescent="0.3">
      <c r="A6" s="15" t="s">
        <v>32</v>
      </c>
      <c r="B6" s="15">
        <f>Tabla5[[#This Row],[Superficie (ha)]]*100/Tabla5[[#Totals],[Superficie (ha)]]</f>
        <v>0.70635648421403019</v>
      </c>
      <c r="C6" s="15">
        <v>18401.417000000001</v>
      </c>
    </row>
    <row r="7" spans="1:3" x14ac:dyDescent="0.3">
      <c r="A7" s="15" t="s">
        <v>33</v>
      </c>
      <c r="B7" s="15">
        <f>Tabla5[[#This Row],[Superficie (ha)]]*100/Tabla5[[#Totals],[Superficie (ha)]]</f>
        <v>0.76764623204432025</v>
      </c>
      <c r="C7" s="15">
        <v>19998.087</v>
      </c>
    </row>
    <row r="8" spans="1:3" x14ac:dyDescent="0.3">
      <c r="A8" s="15" t="s">
        <v>34</v>
      </c>
      <c r="B8" s="15">
        <f>Tabla5[[#This Row],[Superficie (ha)]]*100/Tabla5[[#Totals],[Superficie (ha)]]</f>
        <v>32.688391269504969</v>
      </c>
      <c r="C8" s="15">
        <v>851571.03</v>
      </c>
    </row>
    <row r="9" spans="1:3" x14ac:dyDescent="0.3">
      <c r="A9" s="15" t="s">
        <v>35</v>
      </c>
      <c r="B9" s="15">
        <f>Tabla5[[#This Row],[Superficie (ha)]]*100/Tabla5[[#Totals],[Superficie (ha)]]</f>
        <v>3.9412982813752286</v>
      </c>
      <c r="C9" s="15">
        <v>102675.4547</v>
      </c>
    </row>
    <row r="10" spans="1:3" x14ac:dyDescent="0.3">
      <c r="A10" s="15" t="s">
        <v>36</v>
      </c>
      <c r="B10" s="15">
        <f>Tabla5[[#This Row],[Superficie (ha)]]*100/Tabla5[[#Totals],[Superficie (ha)]]</f>
        <v>0.22665756158412401</v>
      </c>
      <c r="C10" s="15">
        <v>5904.6959999999999</v>
      </c>
    </row>
    <row r="11" spans="1:3" x14ac:dyDescent="0.3">
      <c r="A11" s="15" t="s">
        <v>37</v>
      </c>
      <c r="B11" s="15">
        <f>Tabla5[[#This Row],[Superficie (ha)]]*100/Tabla5[[#Totals],[Superficie (ha)]]</f>
        <v>2.4973593904039992</v>
      </c>
      <c r="C11" s="15">
        <v>65059.148699999998</v>
      </c>
    </row>
    <row r="12" spans="1:3" x14ac:dyDescent="0.3">
      <c r="A12" s="24" t="s">
        <v>38</v>
      </c>
      <c r="B12" s="24"/>
      <c r="C12" s="24">
        <f>SUBTOTAL(109,Tabla5[Superficie (ha)])</f>
        <v>2605117.5873999996</v>
      </c>
    </row>
    <row r="13" spans="1:3" x14ac:dyDescent="0.3">
      <c r="A13" s="21"/>
      <c r="B13" s="22"/>
    </row>
    <row r="35" spans="1:1" x14ac:dyDescent="0.3">
      <c r="A35" s="3" t="s">
        <v>15</v>
      </c>
    </row>
  </sheetData>
  <pageMargins left="0.75" right="0.75" top="0.5" bottom="1" header="0" footer="0"/>
  <pageSetup paperSize="9" orientation="landscape" horizontalDpi="300" verticalDpi="300" r:id="rId1"/>
  <headerFooter alignWithMargins="0"/>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sheetPr>
  <dimension ref="A1:B9"/>
  <sheetViews>
    <sheetView workbookViewId="0">
      <selection activeCell="N26" sqref="N26"/>
    </sheetView>
  </sheetViews>
  <sheetFormatPr baseColWidth="10" defaultColWidth="11.375" defaultRowHeight="16.5" x14ac:dyDescent="0.3"/>
  <cols>
    <col min="1" max="1" width="23" customWidth="1"/>
    <col min="2" max="2" width="59.125" customWidth="1"/>
  </cols>
  <sheetData>
    <row r="1" spans="1:2" x14ac:dyDescent="0.3">
      <c r="A1" s="16" t="s">
        <v>807</v>
      </c>
      <c r="B1" s="15"/>
    </row>
    <row r="2" spans="1:2" x14ac:dyDescent="0.3">
      <c r="A2" s="16" t="s">
        <v>16</v>
      </c>
      <c r="B2" s="15"/>
    </row>
    <row r="3" spans="1:2" x14ac:dyDescent="0.3">
      <c r="A3" s="15" t="s">
        <v>681</v>
      </c>
      <c r="B3" s="15" t="s">
        <v>682</v>
      </c>
    </row>
    <row r="4" spans="1:2" ht="33" x14ac:dyDescent="0.3">
      <c r="A4" s="15">
        <v>1</v>
      </c>
      <c r="B4" s="15" t="s">
        <v>683</v>
      </c>
    </row>
    <row r="5" spans="1:2" ht="49.5" x14ac:dyDescent="0.3">
      <c r="A5" s="15">
        <v>1</v>
      </c>
      <c r="B5" s="15" t="s">
        <v>684</v>
      </c>
    </row>
    <row r="6" spans="1:2" ht="33" x14ac:dyDescent="0.3">
      <c r="A6" s="15">
        <v>2</v>
      </c>
      <c r="B6" s="15" t="s">
        <v>685</v>
      </c>
    </row>
    <row r="7" spans="1:2" ht="33" x14ac:dyDescent="0.3">
      <c r="A7" s="15">
        <v>1</v>
      </c>
      <c r="B7" s="15" t="s">
        <v>686</v>
      </c>
    </row>
    <row r="8" spans="1:2" ht="33" x14ac:dyDescent="0.3">
      <c r="A8" s="15">
        <v>1</v>
      </c>
      <c r="B8" s="15" t="s">
        <v>687</v>
      </c>
    </row>
    <row r="9" spans="1:2" x14ac:dyDescent="0.3">
      <c r="A9" s="15"/>
      <c r="B9" s="15"/>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G13"/>
  <sheetViews>
    <sheetView workbookViewId="0">
      <selection activeCell="A20" sqref="A20"/>
    </sheetView>
  </sheetViews>
  <sheetFormatPr baseColWidth="10" defaultColWidth="11.375" defaultRowHeight="16.5" x14ac:dyDescent="0.3"/>
  <cols>
    <col min="1" max="1" width="54.125" style="19" customWidth="1"/>
    <col min="2" max="2" width="14" style="19" customWidth="1"/>
    <col min="3" max="3" width="14.625" style="19" customWidth="1"/>
    <col min="4" max="4" width="12.875" style="19" customWidth="1"/>
    <col min="5" max="5" width="10.5" style="19" customWidth="1"/>
    <col min="6" max="16384" width="11.375" style="19"/>
  </cols>
  <sheetData>
    <row r="1" spans="1:7" x14ac:dyDescent="0.3">
      <c r="A1" s="16" t="s">
        <v>689</v>
      </c>
      <c r="B1" s="15"/>
      <c r="C1" s="15"/>
      <c r="D1" s="15"/>
    </row>
    <row r="2" spans="1:7" x14ac:dyDescent="0.3">
      <c r="A2" s="15" t="s">
        <v>15</v>
      </c>
      <c r="B2" s="15"/>
      <c r="C2" s="15"/>
      <c r="D2" s="15"/>
    </row>
    <row r="3" spans="1:7" x14ac:dyDescent="0.3">
      <c r="A3" s="15" t="s">
        <v>39</v>
      </c>
      <c r="B3" s="15" t="s">
        <v>40</v>
      </c>
      <c r="C3" s="15" t="s">
        <v>29</v>
      </c>
      <c r="D3" s="15" t="s">
        <v>41</v>
      </c>
    </row>
    <row r="4" spans="1:7" x14ac:dyDescent="0.3">
      <c r="A4" s="15" t="s">
        <v>30</v>
      </c>
      <c r="B4" s="15" t="s">
        <v>42</v>
      </c>
      <c r="C4" s="15">
        <v>370315.83399999997</v>
      </c>
      <c r="D4" s="18">
        <f>C4*100/$C$13</f>
        <v>24.174601001480408</v>
      </c>
      <c r="G4" s="49"/>
    </row>
    <row r="5" spans="1:7" x14ac:dyDescent="0.3">
      <c r="A5" s="15" t="s">
        <v>30</v>
      </c>
      <c r="B5" s="15" t="s">
        <v>43</v>
      </c>
      <c r="C5" s="15">
        <v>838808.60800000001</v>
      </c>
      <c r="D5" s="18">
        <f t="shared" ref="D5:D9" si="0">C5*100/$C$13</f>
        <v>54.758294280787318</v>
      </c>
    </row>
    <row r="6" spans="1:7" x14ac:dyDescent="0.3">
      <c r="A6" s="15" t="s">
        <v>30</v>
      </c>
      <c r="B6" s="15" t="s">
        <v>44</v>
      </c>
      <c r="C6" s="15">
        <v>140435.90599999999</v>
      </c>
      <c r="D6" s="18">
        <f t="shared" si="0"/>
        <v>9.1678013255879538</v>
      </c>
    </row>
    <row r="7" spans="1:7" x14ac:dyDescent="0.3">
      <c r="A7" s="15" t="s">
        <v>31</v>
      </c>
      <c r="B7" s="15" t="s">
        <v>42</v>
      </c>
      <c r="C7" s="15">
        <v>52277.610999999997</v>
      </c>
      <c r="D7" s="18">
        <f t="shared" si="0"/>
        <v>3.4127365648523771</v>
      </c>
    </row>
    <row r="8" spans="1:7" x14ac:dyDescent="0.3">
      <c r="A8" s="15" t="s">
        <v>31</v>
      </c>
      <c r="B8" s="15" t="s">
        <v>43</v>
      </c>
      <c r="C8" s="15">
        <v>107306.72</v>
      </c>
      <c r="D8" s="18">
        <f t="shared" si="0"/>
        <v>7.0050937675475629</v>
      </c>
    </row>
    <row r="9" spans="1:7" x14ac:dyDescent="0.3">
      <c r="A9" s="15" t="s">
        <v>31</v>
      </c>
      <c r="B9" s="15" t="s">
        <v>44</v>
      </c>
      <c r="C9" s="15">
        <v>22693.774000000001</v>
      </c>
      <c r="D9" s="18">
        <f t="shared" si="0"/>
        <v>1.481473059744375</v>
      </c>
    </row>
    <row r="10" spans="1:7" x14ac:dyDescent="0.3">
      <c r="A10" s="15" t="s">
        <v>688</v>
      </c>
      <c r="B10" s="15" t="s">
        <v>42</v>
      </c>
      <c r="C10" s="15" t="s">
        <v>45</v>
      </c>
      <c r="D10" s="15"/>
    </row>
    <row r="11" spans="1:7" x14ac:dyDescent="0.3">
      <c r="A11" s="15" t="s">
        <v>32</v>
      </c>
      <c r="B11" s="15" t="s">
        <v>43</v>
      </c>
      <c r="C11" s="15" t="s">
        <v>45</v>
      </c>
      <c r="D11" s="15"/>
    </row>
    <row r="12" spans="1:7" x14ac:dyDescent="0.3">
      <c r="A12" s="15" t="s">
        <v>32</v>
      </c>
      <c r="B12" s="15" t="s">
        <v>44</v>
      </c>
      <c r="C12" s="15" t="s">
        <v>46</v>
      </c>
      <c r="D12" s="15"/>
    </row>
    <row r="13" spans="1:7" ht="14.25" customHeight="1" x14ac:dyDescent="0.3">
      <c r="A13" s="50" t="s">
        <v>38</v>
      </c>
      <c r="B13" s="50"/>
      <c r="C13" s="50">
        <f>SUBTOTAL(109,Superficie_arbolada[Superficie (ha)])</f>
        <v>1531838.453</v>
      </c>
      <c r="D13" s="50"/>
    </row>
  </sheetData>
  <pageMargins left="0.75" right="0.75" top="0.44" bottom="1" header="0" footer="0"/>
  <pageSetup paperSize="9" scale="87" orientation="landscape"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F37"/>
  <sheetViews>
    <sheetView workbookViewId="0"/>
  </sheetViews>
  <sheetFormatPr baseColWidth="10" defaultColWidth="11.375" defaultRowHeight="16.5" x14ac:dyDescent="0.3"/>
  <cols>
    <col min="1" max="1" width="16.625" style="19" customWidth="1"/>
    <col min="2" max="2" width="51.625" style="19" customWidth="1"/>
    <col min="3" max="3" width="21.375" style="19" customWidth="1"/>
    <col min="4" max="4" width="19.625" style="34" customWidth="1"/>
    <col min="5" max="5" width="12.125" style="19" customWidth="1"/>
    <col min="6" max="6" width="11" style="19" customWidth="1"/>
    <col min="7" max="16384" width="11.375" style="19"/>
  </cols>
  <sheetData>
    <row r="1" spans="1:6" x14ac:dyDescent="0.3">
      <c r="A1" s="16" t="s">
        <v>818</v>
      </c>
      <c r="B1" s="15"/>
      <c r="C1" s="15"/>
      <c r="D1" s="15"/>
    </row>
    <row r="2" spans="1:6" x14ac:dyDescent="0.3">
      <c r="A2" s="3" t="s">
        <v>15</v>
      </c>
      <c r="B2" s="25"/>
      <c r="C2" s="28"/>
      <c r="D2" s="29"/>
    </row>
    <row r="3" spans="1:6" x14ac:dyDescent="0.3">
      <c r="A3" s="15" t="s">
        <v>47</v>
      </c>
      <c r="B3" s="15" t="s">
        <v>48</v>
      </c>
      <c r="C3" s="15" t="s">
        <v>28</v>
      </c>
      <c r="D3" s="15" t="s">
        <v>29</v>
      </c>
      <c r="F3" s="25"/>
    </row>
    <row r="4" spans="1:6" x14ac:dyDescent="0.3">
      <c r="A4" s="15" t="s">
        <v>49</v>
      </c>
      <c r="B4" s="15" t="s">
        <v>30</v>
      </c>
      <c r="C4" s="15">
        <f t="shared" ref="C4:C11" si="0">D4*100/SUM($D$4:$D$11)</f>
        <v>56.944365111562973</v>
      </c>
      <c r="D4" s="15">
        <v>530734.07620000001</v>
      </c>
      <c r="E4" s="26"/>
      <c r="F4" s="27"/>
    </row>
    <row r="5" spans="1:6" x14ac:dyDescent="0.3">
      <c r="A5" s="15" t="s">
        <v>49</v>
      </c>
      <c r="B5" s="15" t="s">
        <v>31</v>
      </c>
      <c r="C5" s="15">
        <f t="shared" si="0"/>
        <v>7.2220039527233748</v>
      </c>
      <c r="D5" s="15">
        <v>67310.673999999999</v>
      </c>
      <c r="E5" s="26"/>
      <c r="F5" s="27"/>
    </row>
    <row r="6" spans="1:6" x14ac:dyDescent="0.3">
      <c r="A6" s="15" t="s">
        <v>49</v>
      </c>
      <c r="B6" s="15" t="s">
        <v>32</v>
      </c>
      <c r="C6" s="15">
        <f t="shared" si="0"/>
        <v>0.14783554784044248</v>
      </c>
      <c r="D6" s="15">
        <v>1377.86</v>
      </c>
      <c r="E6" s="26"/>
      <c r="F6" s="27"/>
    </row>
    <row r="7" spans="1:6" x14ac:dyDescent="0.3">
      <c r="A7" s="15" t="s">
        <v>49</v>
      </c>
      <c r="B7" s="15" t="s">
        <v>33</v>
      </c>
      <c r="C7" s="15">
        <f t="shared" si="0"/>
        <v>0.93595375664751179</v>
      </c>
      <c r="D7" s="15">
        <v>8723.2960000000003</v>
      </c>
      <c r="E7" s="26"/>
      <c r="F7" s="27"/>
    </row>
    <row r="8" spans="1:6" x14ac:dyDescent="0.3">
      <c r="A8" s="15" t="s">
        <v>49</v>
      </c>
      <c r="B8" s="15" t="s">
        <v>34</v>
      </c>
      <c r="C8" s="15">
        <f t="shared" si="0"/>
        <v>19.200854473458314</v>
      </c>
      <c r="D8" s="15">
        <v>178956.21</v>
      </c>
      <c r="E8" s="26"/>
      <c r="F8" s="27"/>
    </row>
    <row r="9" spans="1:6" x14ac:dyDescent="0.3">
      <c r="A9" s="15" t="s">
        <v>49</v>
      </c>
      <c r="B9" s="15" t="s">
        <v>35</v>
      </c>
      <c r="C9" s="15">
        <f t="shared" si="0"/>
        <v>8.6100824960338898</v>
      </c>
      <c r="D9" s="15">
        <v>80247.873000000007</v>
      </c>
      <c r="E9" s="26"/>
      <c r="F9" s="27"/>
    </row>
    <row r="10" spans="1:6" x14ac:dyDescent="0.3">
      <c r="A10" s="15" t="s">
        <v>49</v>
      </c>
      <c r="B10" s="15" t="s">
        <v>36</v>
      </c>
      <c r="C10" s="15">
        <f t="shared" si="0"/>
        <v>0.24228920786020422</v>
      </c>
      <c r="D10" s="15">
        <v>2258.1889999999999</v>
      </c>
      <c r="E10" s="26"/>
      <c r="F10" s="27"/>
    </row>
    <row r="11" spans="1:6" x14ac:dyDescent="0.3">
      <c r="A11" s="15" t="s">
        <v>49</v>
      </c>
      <c r="B11" s="15" t="s">
        <v>37</v>
      </c>
      <c r="C11" s="15">
        <f t="shared" si="0"/>
        <v>6.6966154538732994</v>
      </c>
      <c r="D11" s="15">
        <v>62413.936999999998</v>
      </c>
      <c r="E11" s="20"/>
      <c r="F11" s="27"/>
    </row>
    <row r="12" spans="1:6" x14ac:dyDescent="0.3">
      <c r="A12" s="15" t="s">
        <v>50</v>
      </c>
      <c r="B12" s="15" t="s">
        <v>30</v>
      </c>
      <c r="C12" s="15">
        <f t="shared" ref="C12:C19" si="1">D12*100/SUM($D$12:$D$19)</f>
        <v>55.139655135397483</v>
      </c>
      <c r="D12" s="15">
        <v>514375.67</v>
      </c>
      <c r="E12" s="26"/>
      <c r="F12" s="27"/>
    </row>
    <row r="13" spans="1:6" x14ac:dyDescent="0.3">
      <c r="A13" s="15" t="s">
        <v>50</v>
      </c>
      <c r="B13" s="15" t="s">
        <v>31</v>
      </c>
      <c r="C13" s="15">
        <f t="shared" si="1"/>
        <v>6.9209666694304985</v>
      </c>
      <c r="D13" s="15">
        <v>64562.915000000001</v>
      </c>
      <c r="E13" s="26"/>
      <c r="F13" s="27"/>
    </row>
    <row r="14" spans="1:6" x14ac:dyDescent="0.3">
      <c r="A14" s="15" t="s">
        <v>50</v>
      </c>
      <c r="B14" s="15" t="s">
        <v>32</v>
      </c>
      <c r="C14" s="15">
        <f t="shared" si="1"/>
        <v>0.93323992651294363</v>
      </c>
      <c r="D14" s="15">
        <v>8705.82</v>
      </c>
      <c r="E14" s="26"/>
      <c r="F14" s="27"/>
    </row>
    <row r="15" spans="1:6" x14ac:dyDescent="0.3">
      <c r="A15" s="15" t="s">
        <v>50</v>
      </c>
      <c r="B15" s="15" t="s">
        <v>33</v>
      </c>
      <c r="C15" s="15">
        <f t="shared" si="1"/>
        <v>0.60925651133329817</v>
      </c>
      <c r="D15" s="15">
        <v>5683.509</v>
      </c>
      <c r="E15" s="26"/>
      <c r="F15" s="27"/>
    </row>
    <row r="16" spans="1:6" x14ac:dyDescent="0.3">
      <c r="A16" s="15" t="s">
        <v>50</v>
      </c>
      <c r="B16" s="15" t="s">
        <v>34</v>
      </c>
      <c r="C16" s="15">
        <f t="shared" si="1"/>
        <v>35.742074456316907</v>
      </c>
      <c r="D16" s="15">
        <v>333423.44</v>
      </c>
      <c r="E16" s="26"/>
      <c r="F16" s="27"/>
    </row>
    <row r="17" spans="1:6" x14ac:dyDescent="0.3">
      <c r="A17" s="15" t="s">
        <v>50</v>
      </c>
      <c r="B17" s="15" t="s">
        <v>35</v>
      </c>
      <c r="C17" s="15">
        <f t="shared" si="1"/>
        <v>0.50355263035520625</v>
      </c>
      <c r="D17" s="15">
        <v>4697.4399999999996</v>
      </c>
      <c r="E17" s="26"/>
      <c r="F17" s="27"/>
    </row>
    <row r="18" spans="1:6" x14ac:dyDescent="0.3">
      <c r="A18" s="15" t="s">
        <v>50</v>
      </c>
      <c r="B18" s="15" t="s">
        <v>36</v>
      </c>
      <c r="C18" s="15">
        <f t="shared" si="1"/>
        <v>9.7658834877337453E-2</v>
      </c>
      <c r="D18" s="15">
        <v>911.02</v>
      </c>
      <c r="E18" s="26"/>
      <c r="F18" s="27"/>
    </row>
    <row r="19" spans="1:6" x14ac:dyDescent="0.3">
      <c r="A19" s="15" t="s">
        <v>50</v>
      </c>
      <c r="B19" s="15" t="s">
        <v>37</v>
      </c>
      <c r="C19" s="15">
        <f t="shared" si="1"/>
        <v>5.3595835776340708E-2</v>
      </c>
      <c r="D19" s="15">
        <v>499.97399999999999</v>
      </c>
      <c r="E19" s="26"/>
      <c r="F19" s="27"/>
    </row>
    <row r="20" spans="1:6" x14ac:dyDescent="0.3">
      <c r="A20" s="15" t="s">
        <v>51</v>
      </c>
      <c r="B20" s="15" t="s">
        <v>30</v>
      </c>
      <c r="C20" s="15">
        <f t="shared" ref="C20:C27" si="2">D20*100/SUM($D$20:$D$27)</f>
        <v>41.626846577157714</v>
      </c>
      <c r="D20" s="15">
        <v>308136.76</v>
      </c>
      <c r="E20" s="26"/>
      <c r="F20" s="27"/>
    </row>
    <row r="21" spans="1:6" x14ac:dyDescent="0.3">
      <c r="A21" s="15" t="s">
        <v>51</v>
      </c>
      <c r="B21" s="15" t="s">
        <v>31</v>
      </c>
      <c r="C21" s="15">
        <f t="shared" si="2"/>
        <v>7.6175268909703178</v>
      </c>
      <c r="D21" s="15">
        <v>56387.65</v>
      </c>
      <c r="E21" s="26"/>
      <c r="F21" s="27"/>
    </row>
    <row r="22" spans="1:6" x14ac:dyDescent="0.3">
      <c r="A22" s="15" t="s">
        <v>51</v>
      </c>
      <c r="B22" s="15" t="s">
        <v>32</v>
      </c>
      <c r="C22" s="15">
        <f t="shared" si="2"/>
        <v>1.1236597366059864</v>
      </c>
      <c r="D22" s="15">
        <v>8317.73</v>
      </c>
      <c r="E22" s="26"/>
      <c r="F22" s="27"/>
    </row>
    <row r="23" spans="1:6" x14ac:dyDescent="0.3">
      <c r="A23" s="15" t="s">
        <v>51</v>
      </c>
      <c r="B23" s="15" t="s">
        <v>33</v>
      </c>
      <c r="C23" s="15">
        <f t="shared" si="2"/>
        <v>0.75533784002249638</v>
      </c>
      <c r="D23" s="15">
        <v>5591.28</v>
      </c>
      <c r="E23" s="26"/>
      <c r="F23" s="27"/>
    </row>
    <row r="24" spans="1:6" x14ac:dyDescent="0.3">
      <c r="A24" s="15" t="s">
        <v>51</v>
      </c>
      <c r="B24" s="15" t="s">
        <v>34</v>
      </c>
      <c r="C24" s="15">
        <f t="shared" si="2"/>
        <v>45.822081004490499</v>
      </c>
      <c r="D24" s="15">
        <v>339191.38099999999</v>
      </c>
      <c r="E24" s="26"/>
      <c r="F24" s="27"/>
    </row>
    <row r="25" spans="1:6" x14ac:dyDescent="0.3">
      <c r="A25" s="15" t="s">
        <v>51</v>
      </c>
      <c r="B25" s="15" t="s">
        <v>35</v>
      </c>
      <c r="C25" s="15">
        <f t="shared" si="2"/>
        <v>2.395201028779411</v>
      </c>
      <c r="D25" s="15">
        <v>17730.132000000001</v>
      </c>
      <c r="E25" s="26"/>
      <c r="F25" s="27"/>
    </row>
    <row r="26" spans="1:6" x14ac:dyDescent="0.3">
      <c r="A26" s="15" t="s">
        <v>51</v>
      </c>
      <c r="B26" s="15" t="s">
        <v>36</v>
      </c>
      <c r="C26" s="15">
        <f t="shared" si="2"/>
        <v>0.36954245384132767</v>
      </c>
      <c r="D26" s="15">
        <v>2735.4850000000001</v>
      </c>
      <c r="E26" s="26"/>
      <c r="F26" s="27"/>
    </row>
    <row r="27" spans="1:6" x14ac:dyDescent="0.3">
      <c r="A27" s="15" t="s">
        <v>51</v>
      </c>
      <c r="B27" s="15" t="s">
        <v>37</v>
      </c>
      <c r="C27" s="15">
        <f t="shared" si="2"/>
        <v>0.28980446813225236</v>
      </c>
      <c r="D27" s="15">
        <v>2145.2359999999999</v>
      </c>
      <c r="E27" s="26"/>
      <c r="F27" s="27"/>
    </row>
    <row r="28" spans="1:6" x14ac:dyDescent="0.3">
      <c r="A28" s="30"/>
      <c r="C28" s="28"/>
      <c r="D28" s="19"/>
    </row>
    <row r="29" spans="1:6" x14ac:dyDescent="0.3">
      <c r="A29" s="30"/>
      <c r="D29" s="19"/>
    </row>
    <row r="30" spans="1:6" x14ac:dyDescent="0.3">
      <c r="A30" s="30"/>
      <c r="C30" s="28"/>
      <c r="D30" s="19"/>
    </row>
    <row r="31" spans="1:6" x14ac:dyDescent="0.3">
      <c r="A31" s="30"/>
      <c r="C31" s="28"/>
      <c r="D31" s="19"/>
    </row>
    <row r="32" spans="1:6" x14ac:dyDescent="0.3">
      <c r="A32" s="31"/>
      <c r="B32" s="32"/>
      <c r="C32" s="28"/>
      <c r="D32" s="19"/>
    </row>
    <row r="33" spans="1:4" x14ac:dyDescent="0.3">
      <c r="A33" s="31"/>
      <c r="B33" s="32"/>
      <c r="C33" s="28"/>
      <c r="D33" s="19"/>
    </row>
    <row r="34" spans="1:4" x14ac:dyDescent="0.3">
      <c r="B34" s="32"/>
      <c r="C34" s="28"/>
      <c r="D34" s="19"/>
    </row>
    <row r="35" spans="1:4" x14ac:dyDescent="0.3">
      <c r="A35" s="33"/>
      <c r="B35" s="32"/>
      <c r="C35" s="28"/>
      <c r="D35" s="19"/>
    </row>
    <row r="36" spans="1:4" x14ac:dyDescent="0.3">
      <c r="A36" s="33"/>
      <c r="B36" s="32"/>
      <c r="C36" s="28"/>
      <c r="D36" s="19"/>
    </row>
    <row r="37" spans="1:4" x14ac:dyDescent="0.3">
      <c r="A37" s="33"/>
      <c r="B37" s="32"/>
      <c r="C37" s="28"/>
      <c r="D37" s="19"/>
    </row>
  </sheetData>
  <pageMargins left="0.75" right="0.75" top="0.44" bottom="0.47" header="0" footer="0"/>
  <pageSetup paperSize="9" scale="74" orientation="landscape" horizontalDpi="300" verticalDpi="300"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F25"/>
  <sheetViews>
    <sheetView workbookViewId="0">
      <selection activeCell="D26" sqref="D26"/>
    </sheetView>
  </sheetViews>
  <sheetFormatPr baseColWidth="10" defaultColWidth="11.375" defaultRowHeight="16.5" x14ac:dyDescent="0.3"/>
  <cols>
    <col min="1" max="1" width="12.375" style="19" customWidth="1"/>
    <col min="2" max="2" width="19.5" style="19" customWidth="1"/>
    <col min="3" max="3" width="15" style="19" customWidth="1"/>
    <col min="4" max="4" width="17.625" style="19" customWidth="1"/>
    <col min="5" max="5" width="21.5" style="19" customWidth="1"/>
    <col min="6" max="6" width="40.625" style="19" customWidth="1"/>
    <col min="7" max="16384" width="11.375" style="19"/>
  </cols>
  <sheetData>
    <row r="1" spans="1:6" x14ac:dyDescent="0.3">
      <c r="A1" s="16" t="s">
        <v>690</v>
      </c>
      <c r="B1" s="15"/>
      <c r="C1" s="15"/>
      <c r="D1" s="15"/>
      <c r="E1" s="15"/>
    </row>
    <row r="2" spans="1:6" x14ac:dyDescent="0.3">
      <c r="A2" s="16" t="s">
        <v>15</v>
      </c>
      <c r="B2" s="15"/>
      <c r="C2" s="15"/>
      <c r="D2" s="15"/>
      <c r="E2" s="15"/>
    </row>
    <row r="3" spans="1:6" x14ac:dyDescent="0.3">
      <c r="A3" s="15" t="s">
        <v>47</v>
      </c>
      <c r="B3" s="15" t="s">
        <v>39</v>
      </c>
      <c r="C3" s="15" t="s">
        <v>40</v>
      </c>
      <c r="D3" s="15" t="s">
        <v>29</v>
      </c>
      <c r="E3" s="15" t="s">
        <v>41</v>
      </c>
    </row>
    <row r="4" spans="1:6" x14ac:dyDescent="0.3">
      <c r="A4" s="15" t="s">
        <v>49</v>
      </c>
      <c r="B4" s="15" t="s">
        <v>30</v>
      </c>
      <c r="C4" s="15" t="s">
        <v>42</v>
      </c>
      <c r="D4" s="15">
        <v>162350.908</v>
      </c>
      <c r="E4" s="18">
        <f t="shared" ref="E4:E9" si="0">D4*100/$F$8</f>
        <v>27.192699264536145</v>
      </c>
    </row>
    <row r="5" spans="1:6" x14ac:dyDescent="0.3">
      <c r="A5" s="15"/>
      <c r="B5" s="15"/>
      <c r="C5" s="15" t="s">
        <v>43</v>
      </c>
      <c r="D5" s="15">
        <v>289396.98700000002</v>
      </c>
      <c r="E5" s="18">
        <f t="shared" si="0"/>
        <v>48.472074055501295</v>
      </c>
    </row>
    <row r="6" spans="1:6" x14ac:dyDescent="0.3">
      <c r="A6" s="15"/>
      <c r="B6" s="15"/>
      <c r="C6" s="15" t="s">
        <v>44</v>
      </c>
      <c r="D6" s="15">
        <v>78691.289000000004</v>
      </c>
      <c r="E6" s="18">
        <f t="shared" si="0"/>
        <v>13.180268486799603</v>
      </c>
    </row>
    <row r="7" spans="1:6" x14ac:dyDescent="0.3">
      <c r="A7" s="15" t="s">
        <v>49</v>
      </c>
      <c r="B7" s="15" t="s">
        <v>31</v>
      </c>
      <c r="C7" s="15" t="s">
        <v>42</v>
      </c>
      <c r="D7" s="15">
        <v>25409.727999999999</v>
      </c>
      <c r="E7" s="18">
        <f t="shared" si="0"/>
        <v>4.255960748292603</v>
      </c>
    </row>
    <row r="8" spans="1:6" x14ac:dyDescent="0.3">
      <c r="A8" s="15"/>
      <c r="B8" s="15"/>
      <c r="C8" s="15" t="s">
        <v>43</v>
      </c>
      <c r="D8" s="15">
        <v>31124.364000000001</v>
      </c>
      <c r="E8" s="18">
        <f t="shared" si="0"/>
        <v>5.2131243396061295</v>
      </c>
      <c r="F8" s="34">
        <f>SUM(D4:D9)</f>
        <v>597038.58900000004</v>
      </c>
    </row>
    <row r="9" spans="1:6" x14ac:dyDescent="0.3">
      <c r="A9" s="15"/>
      <c r="B9" s="15"/>
      <c r="C9" s="15" t="s">
        <v>44</v>
      </c>
      <c r="D9" s="15">
        <v>10065.313</v>
      </c>
      <c r="E9" s="18">
        <f t="shared" si="0"/>
        <v>1.6858731052642226</v>
      </c>
    </row>
    <row r="10" spans="1:6" x14ac:dyDescent="0.3">
      <c r="A10" s="15" t="s">
        <v>50</v>
      </c>
      <c r="B10" s="15" t="s">
        <v>30</v>
      </c>
      <c r="C10" s="15" t="s">
        <v>42</v>
      </c>
      <c r="D10" s="15">
        <v>102652.4255</v>
      </c>
      <c r="E10" s="18">
        <f t="shared" ref="E10:E15" si="1">D10*100/$F$14</f>
        <v>17.867156772750612</v>
      </c>
    </row>
    <row r="11" spans="1:6" x14ac:dyDescent="0.3">
      <c r="A11" s="15"/>
      <c r="B11" s="15"/>
      <c r="C11" s="15" t="s">
        <v>43</v>
      </c>
      <c r="D11" s="15">
        <v>370601.35</v>
      </c>
      <c r="E11" s="18">
        <f t="shared" si="1"/>
        <v>64.504977728393001</v>
      </c>
    </row>
    <row r="12" spans="1:6" x14ac:dyDescent="0.3">
      <c r="A12" s="15"/>
      <c r="B12" s="15"/>
      <c r="C12" s="15" t="s">
        <v>44</v>
      </c>
      <c r="D12" s="15">
        <v>39270.834000000003</v>
      </c>
      <c r="E12" s="18">
        <f t="shared" si="1"/>
        <v>6.8352807472110362</v>
      </c>
    </row>
    <row r="13" spans="1:6" x14ac:dyDescent="0.3">
      <c r="A13" s="15" t="s">
        <v>50</v>
      </c>
      <c r="B13" s="15" t="s">
        <v>31</v>
      </c>
      <c r="C13" s="15" t="s">
        <v>42</v>
      </c>
      <c r="D13" s="15">
        <v>12743.026</v>
      </c>
      <c r="E13" s="18">
        <f t="shared" si="1"/>
        <v>2.2179860065872208</v>
      </c>
    </row>
    <row r="14" spans="1:6" x14ac:dyDescent="0.3">
      <c r="A14" s="15"/>
      <c r="B14" s="15"/>
      <c r="C14" s="15" t="s">
        <v>43</v>
      </c>
      <c r="D14" s="15">
        <v>41472.377</v>
      </c>
      <c r="E14" s="18">
        <f t="shared" si="1"/>
        <v>7.2184700749970769</v>
      </c>
      <c r="F14" s="34">
        <f>SUM(D10:D15)</f>
        <v>574531.39749999996</v>
      </c>
    </row>
    <row r="15" spans="1:6" x14ac:dyDescent="0.3">
      <c r="A15" s="15"/>
      <c r="B15" s="15"/>
      <c r="C15" s="15" t="s">
        <v>44</v>
      </c>
      <c r="D15" s="15">
        <v>7791.3850000000002</v>
      </c>
      <c r="E15" s="18">
        <f t="shared" si="1"/>
        <v>1.3561286700610649</v>
      </c>
    </row>
    <row r="16" spans="1:6" x14ac:dyDescent="0.3">
      <c r="A16" s="15" t="s">
        <v>51</v>
      </c>
      <c r="B16" s="15" t="s">
        <v>30</v>
      </c>
      <c r="C16" s="15" t="s">
        <v>42</v>
      </c>
      <c r="D16" s="15">
        <v>105312.499</v>
      </c>
      <c r="E16" s="18">
        <f t="shared" ref="E16:E21" si="2">D16*100/$F$20</f>
        <v>29.231673398396701</v>
      </c>
    </row>
    <row r="17" spans="1:6" x14ac:dyDescent="0.3">
      <c r="A17" s="15"/>
      <c r="B17" s="15"/>
      <c r="C17" s="15" t="s">
        <v>43</v>
      </c>
      <c r="D17" s="15">
        <v>178810.26800000001</v>
      </c>
      <c r="E17" s="18">
        <f t="shared" si="2"/>
        <v>49.632507101135118</v>
      </c>
    </row>
    <row r="18" spans="1:6" x14ac:dyDescent="0.3">
      <c r="A18" s="15"/>
      <c r="B18" s="15"/>
      <c r="C18" s="15" t="s">
        <v>44</v>
      </c>
      <c r="D18" s="15">
        <v>22473.78</v>
      </c>
      <c r="E18" s="18">
        <f t="shared" si="2"/>
        <v>6.238064837749409</v>
      </c>
    </row>
    <row r="19" spans="1:6" x14ac:dyDescent="0.3">
      <c r="A19" s="15" t="s">
        <v>51</v>
      </c>
      <c r="B19" s="15" t="s">
        <v>31</v>
      </c>
      <c r="C19" s="15" t="s">
        <v>42</v>
      </c>
      <c r="D19" s="15">
        <v>14124.856</v>
      </c>
      <c r="E19" s="18">
        <f t="shared" si="2"/>
        <v>3.9206474189866487</v>
      </c>
    </row>
    <row r="20" spans="1:6" x14ac:dyDescent="0.3">
      <c r="A20" s="15"/>
      <c r="B20" s="15"/>
      <c r="C20" s="15" t="s">
        <v>43</v>
      </c>
      <c r="D20" s="15">
        <v>34709.980000000003</v>
      </c>
      <c r="E20" s="18">
        <f t="shared" si="2"/>
        <v>9.6344765213944985</v>
      </c>
      <c r="F20" s="34">
        <f>SUM(D16:D21)</f>
        <v>360268.45800000004</v>
      </c>
    </row>
    <row r="21" spans="1:6" x14ac:dyDescent="0.3">
      <c r="A21" s="15"/>
      <c r="B21" s="15"/>
      <c r="C21" s="15" t="s">
        <v>44</v>
      </c>
      <c r="D21" s="15">
        <v>4837.0749999999998</v>
      </c>
      <c r="E21" s="18">
        <f t="shared" si="2"/>
        <v>1.3426307223376184</v>
      </c>
    </row>
    <row r="23" spans="1:6" x14ac:dyDescent="0.3">
      <c r="A23" s="30"/>
    </row>
    <row r="24" spans="1:6" x14ac:dyDescent="0.3">
      <c r="A24" s="30"/>
    </row>
    <row r="25" spans="1:6" x14ac:dyDescent="0.3">
      <c r="A25" s="30"/>
    </row>
  </sheetData>
  <pageMargins left="0.37" right="0.75" top="0.41" bottom="0.42" header="0" footer="0"/>
  <pageSetup paperSize="9" scale="58" orientation="landscape" horizontalDpi="300" verticalDpi="300"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pageSetUpPr fitToPage="1"/>
  </sheetPr>
  <dimension ref="A1:E54"/>
  <sheetViews>
    <sheetView workbookViewId="0">
      <selection activeCell="A15" sqref="A15"/>
    </sheetView>
  </sheetViews>
  <sheetFormatPr baseColWidth="10" defaultColWidth="11.375" defaultRowHeight="16.5" x14ac:dyDescent="0.3"/>
  <cols>
    <col min="1" max="1" width="31.625" style="3" customWidth="1"/>
    <col min="2" max="2" width="12.5" style="3" customWidth="1"/>
    <col min="3" max="3" width="12" style="3" bestFit="1" customWidth="1"/>
    <col min="4" max="4" width="11" style="3" bestFit="1" customWidth="1"/>
    <col min="5" max="5" width="13.625" style="3" customWidth="1"/>
    <col min="6" max="7" width="11" style="3" customWidth="1"/>
    <col min="8" max="250" width="10" style="3" customWidth="1"/>
    <col min="251" max="16384" width="11.375" style="3"/>
  </cols>
  <sheetData>
    <row r="1" spans="1:5" x14ac:dyDescent="0.3">
      <c r="A1" s="16" t="s">
        <v>691</v>
      </c>
      <c r="B1" s="15"/>
      <c r="C1" s="15"/>
      <c r="D1" s="15"/>
      <c r="E1" s="15"/>
    </row>
    <row r="2" spans="1:5" x14ac:dyDescent="0.3">
      <c r="A2" s="16" t="s">
        <v>15</v>
      </c>
      <c r="B2" s="15"/>
      <c r="C2" s="15"/>
      <c r="D2" s="15"/>
      <c r="E2" s="15"/>
    </row>
    <row r="3" spans="1:5" s="4" customFormat="1" x14ac:dyDescent="0.3">
      <c r="A3" s="15" t="s">
        <v>52</v>
      </c>
      <c r="B3" s="15" t="s">
        <v>49</v>
      </c>
      <c r="C3" s="15" t="s">
        <v>50</v>
      </c>
      <c r="D3" s="15" t="s">
        <v>51</v>
      </c>
      <c r="E3" s="15" t="s">
        <v>53</v>
      </c>
    </row>
    <row r="4" spans="1:5" s="4" customFormat="1" ht="15.95" customHeight="1" x14ac:dyDescent="0.3">
      <c r="A4" s="15" t="s">
        <v>54</v>
      </c>
      <c r="B4" s="18">
        <v>29132</v>
      </c>
      <c r="C4" s="18">
        <v>33440.656000000003</v>
      </c>
      <c r="D4" s="18">
        <v>18463.616000000002</v>
      </c>
      <c r="E4" s="18">
        <f>B4+C4+D4</f>
        <v>81036.271999999997</v>
      </c>
    </row>
    <row r="5" spans="1:5" s="4" customFormat="1" ht="15.95" customHeight="1" x14ac:dyDescent="0.3">
      <c r="A5" s="15" t="s">
        <v>55</v>
      </c>
      <c r="B5" s="18">
        <v>17830.64</v>
      </c>
      <c r="C5" s="18">
        <v>20980</v>
      </c>
      <c r="D5" s="18">
        <v>10805.32</v>
      </c>
      <c r="E5" s="18">
        <f t="shared" ref="E5:E24" si="0">B5+C5+D5</f>
        <v>49615.96</v>
      </c>
    </row>
    <row r="6" spans="1:5" s="4" customFormat="1" ht="15.95" customHeight="1" x14ac:dyDescent="0.3">
      <c r="A6" s="15" t="s">
        <v>56</v>
      </c>
      <c r="B6" s="18">
        <v>5597</v>
      </c>
      <c r="C6" s="18">
        <v>31978</v>
      </c>
      <c r="D6" s="18">
        <v>34457.599999999999</v>
      </c>
      <c r="E6" s="18">
        <f t="shared" si="0"/>
        <v>72032.600000000006</v>
      </c>
    </row>
    <row r="7" spans="1:5" s="4" customFormat="1" ht="15.95" customHeight="1" x14ac:dyDescent="0.3">
      <c r="A7" s="15" t="s">
        <v>692</v>
      </c>
      <c r="B7" s="18">
        <v>0</v>
      </c>
      <c r="C7" s="18">
        <v>0</v>
      </c>
      <c r="D7" s="18">
        <v>0</v>
      </c>
      <c r="E7" s="18">
        <f t="shared" si="0"/>
        <v>0</v>
      </c>
    </row>
    <row r="8" spans="1:5" s="4" customFormat="1" ht="15.95" customHeight="1" x14ac:dyDescent="0.3">
      <c r="A8" s="15" t="s">
        <v>57</v>
      </c>
      <c r="B8" s="18">
        <v>232436.92</v>
      </c>
      <c r="C8" s="18">
        <v>300460.55</v>
      </c>
      <c r="D8" s="18">
        <v>311167.61</v>
      </c>
      <c r="E8" s="18">
        <f t="shared" si="0"/>
        <v>844065.08</v>
      </c>
    </row>
    <row r="9" spans="1:5" s="4" customFormat="1" ht="15.95" customHeight="1" x14ac:dyDescent="0.3">
      <c r="A9" s="15" t="s">
        <v>58</v>
      </c>
      <c r="B9" s="18">
        <v>0</v>
      </c>
      <c r="C9" s="18">
        <v>0</v>
      </c>
      <c r="D9" s="18">
        <v>0</v>
      </c>
      <c r="E9" s="18">
        <f t="shared" si="0"/>
        <v>0</v>
      </c>
    </row>
    <row r="10" spans="1:5" s="4" customFormat="1" ht="15.95" customHeight="1" x14ac:dyDescent="0.3">
      <c r="A10" s="15" t="s">
        <v>59</v>
      </c>
      <c r="B10" s="18">
        <v>6452.69</v>
      </c>
      <c r="C10" s="18">
        <v>12869.82</v>
      </c>
      <c r="D10" s="18">
        <v>42507.37</v>
      </c>
      <c r="E10" s="18">
        <f t="shared" si="0"/>
        <v>61829.880000000005</v>
      </c>
    </row>
    <row r="11" spans="1:5" s="4" customFormat="1" ht="15.95" customHeight="1" x14ac:dyDescent="0.3">
      <c r="A11" s="15" t="s">
        <v>60</v>
      </c>
      <c r="B11" s="18">
        <v>0</v>
      </c>
      <c r="C11" s="18">
        <v>80</v>
      </c>
      <c r="D11" s="18">
        <v>5</v>
      </c>
      <c r="E11" s="18">
        <f t="shared" si="0"/>
        <v>85</v>
      </c>
    </row>
    <row r="12" spans="1:5" s="4" customFormat="1" ht="15.95" customHeight="1" x14ac:dyDescent="0.3">
      <c r="A12" s="15" t="s">
        <v>693</v>
      </c>
      <c r="B12" s="18">
        <v>2007100.17</v>
      </c>
      <c r="C12" s="18">
        <v>11128146.1</v>
      </c>
      <c r="D12" s="18">
        <v>4056123.31</v>
      </c>
      <c r="E12" s="18">
        <f t="shared" si="0"/>
        <v>17191369.579999998</v>
      </c>
    </row>
    <row r="13" spans="1:5" s="4" customFormat="1" ht="15.95" customHeight="1" x14ac:dyDescent="0.3">
      <c r="A13" s="15" t="s">
        <v>61</v>
      </c>
      <c r="B13" s="18">
        <v>116269.23999999999</v>
      </c>
      <c r="C13" s="18">
        <v>80758.63</v>
      </c>
      <c r="D13" s="18">
        <v>16428.989999999998</v>
      </c>
      <c r="E13" s="18">
        <f t="shared" si="0"/>
        <v>213456.86</v>
      </c>
    </row>
    <row r="14" spans="1:5" s="4" customFormat="1" ht="15.95" customHeight="1" x14ac:dyDescent="0.3">
      <c r="A14" s="15" t="s">
        <v>62</v>
      </c>
      <c r="B14" s="18">
        <v>279929.04000000004</v>
      </c>
      <c r="C14" s="18">
        <v>291632.53999999998</v>
      </c>
      <c r="D14" s="18">
        <v>244664.68</v>
      </c>
      <c r="E14" s="18">
        <f t="shared" si="0"/>
        <v>816226.26</v>
      </c>
    </row>
    <row r="15" spans="1:5" s="4" customFormat="1" ht="15.95" customHeight="1" x14ac:dyDescent="0.3">
      <c r="A15" s="15" t="s">
        <v>63</v>
      </c>
      <c r="B15" s="18">
        <v>10310.19</v>
      </c>
      <c r="C15" s="18">
        <v>50</v>
      </c>
      <c r="D15" s="18">
        <v>705.89</v>
      </c>
      <c r="E15" s="18">
        <f t="shared" si="0"/>
        <v>11066.08</v>
      </c>
    </row>
    <row r="16" spans="1:5" s="4" customFormat="1" ht="15.95" customHeight="1" x14ac:dyDescent="0.3">
      <c r="A16" s="15" t="s">
        <v>64</v>
      </c>
      <c r="B16" s="18">
        <v>40209</v>
      </c>
      <c r="C16" s="18">
        <v>4.6500000000000004</v>
      </c>
      <c r="D16" s="18">
        <v>6.5</v>
      </c>
      <c r="E16" s="18">
        <f t="shared" si="0"/>
        <v>40220.15</v>
      </c>
    </row>
    <row r="17" spans="1:5" s="4" customFormat="1" ht="15.95" customHeight="1" x14ac:dyDescent="0.3">
      <c r="A17" s="15" t="s">
        <v>65</v>
      </c>
      <c r="B17" s="18">
        <v>0</v>
      </c>
      <c r="C17" s="18">
        <v>4500</v>
      </c>
      <c r="D17" s="18">
        <v>0</v>
      </c>
      <c r="E17" s="18">
        <f t="shared" si="0"/>
        <v>4500</v>
      </c>
    </row>
    <row r="18" spans="1:5" s="4" customFormat="1" ht="15.95" customHeight="1" x14ac:dyDescent="0.3">
      <c r="A18" s="15" t="s">
        <v>66</v>
      </c>
      <c r="B18" s="18">
        <v>9274.2799999999988</v>
      </c>
      <c r="C18" s="18">
        <v>45373.36</v>
      </c>
      <c r="D18" s="18">
        <v>4358.75</v>
      </c>
      <c r="E18" s="18">
        <f t="shared" si="0"/>
        <v>59006.39</v>
      </c>
    </row>
    <row r="19" spans="1:5" s="4" customFormat="1" ht="15.95" customHeight="1" x14ac:dyDescent="0.3">
      <c r="A19" s="15" t="s">
        <v>67</v>
      </c>
      <c r="B19" s="18">
        <v>15303</v>
      </c>
      <c r="C19" s="18">
        <v>0</v>
      </c>
      <c r="D19" s="18">
        <v>0</v>
      </c>
      <c r="E19" s="18">
        <f t="shared" si="0"/>
        <v>15303</v>
      </c>
    </row>
    <row r="20" spans="1:5" s="4" customFormat="1" ht="15.95" customHeight="1" x14ac:dyDescent="0.3">
      <c r="A20" s="15" t="s">
        <v>68</v>
      </c>
      <c r="B20" s="18">
        <v>0</v>
      </c>
      <c r="C20" s="18">
        <v>200000</v>
      </c>
      <c r="D20" s="18">
        <v>300</v>
      </c>
      <c r="E20" s="18">
        <f t="shared" si="0"/>
        <v>200300</v>
      </c>
    </row>
    <row r="21" spans="1:5" s="4" customFormat="1" ht="15.95" customHeight="1" x14ac:dyDescent="0.3">
      <c r="A21" s="15" t="s">
        <v>69</v>
      </c>
      <c r="B21" s="18">
        <v>0</v>
      </c>
      <c r="C21" s="18">
        <v>0</v>
      </c>
      <c r="D21" s="18">
        <v>0</v>
      </c>
      <c r="E21" s="18">
        <f t="shared" si="0"/>
        <v>0</v>
      </c>
    </row>
    <row r="22" spans="1:5" s="4" customFormat="1" ht="15.95" customHeight="1" x14ac:dyDescent="0.3">
      <c r="A22" s="15" t="s">
        <v>70</v>
      </c>
      <c r="B22" s="18">
        <v>5</v>
      </c>
      <c r="C22" s="18">
        <v>260</v>
      </c>
      <c r="D22" s="18">
        <v>20</v>
      </c>
      <c r="E22" s="18">
        <f>B22+C22+D22</f>
        <v>285</v>
      </c>
    </row>
    <row r="23" spans="1:5" s="4" customFormat="1" ht="15.95" customHeight="1" x14ac:dyDescent="0.3">
      <c r="A23" s="15" t="s">
        <v>694</v>
      </c>
      <c r="B23" s="18">
        <v>0</v>
      </c>
      <c r="C23" s="18">
        <v>0</v>
      </c>
      <c r="D23" s="18">
        <v>0</v>
      </c>
      <c r="E23" s="18">
        <f t="shared" si="0"/>
        <v>0</v>
      </c>
    </row>
    <row r="24" spans="1:5" s="4" customFormat="1" ht="15.95" customHeight="1" x14ac:dyDescent="0.3">
      <c r="A24" s="15" t="s">
        <v>71</v>
      </c>
      <c r="B24" s="18">
        <v>0</v>
      </c>
      <c r="C24" s="18">
        <v>34.43</v>
      </c>
      <c r="D24" s="18">
        <v>0</v>
      </c>
      <c r="E24" s="18">
        <f t="shared" si="0"/>
        <v>34.43</v>
      </c>
    </row>
    <row r="28" spans="1:5" x14ac:dyDescent="0.3">
      <c r="B28" s="35"/>
      <c r="C28" s="35"/>
      <c r="D28" s="35"/>
      <c r="E28" s="35"/>
    </row>
    <row r="29" spans="1:5" x14ac:dyDescent="0.3">
      <c r="A29" s="35"/>
      <c r="B29" s="35"/>
      <c r="C29" s="35"/>
      <c r="D29" s="35"/>
      <c r="E29" s="35"/>
    </row>
    <row r="30" spans="1:5" x14ac:dyDescent="0.3">
      <c r="A30" s="4"/>
      <c r="B30" s="36"/>
      <c r="C30" s="36"/>
      <c r="D30" s="36"/>
      <c r="E30" s="37"/>
    </row>
    <row r="31" spans="1:5" x14ac:dyDescent="0.3">
      <c r="A31" s="4"/>
      <c r="B31" s="36"/>
      <c r="C31" s="36"/>
      <c r="D31" s="36"/>
      <c r="E31" s="37"/>
    </row>
    <row r="32" spans="1:5" x14ac:dyDescent="0.3">
      <c r="A32" s="4"/>
      <c r="B32" s="36"/>
      <c r="C32" s="36"/>
      <c r="D32" s="36"/>
      <c r="E32" s="37"/>
    </row>
    <row r="33" spans="1:5" x14ac:dyDescent="0.3">
      <c r="A33" s="4"/>
      <c r="B33" s="36"/>
      <c r="C33" s="36"/>
      <c r="D33" s="36"/>
      <c r="E33" s="37"/>
    </row>
    <row r="34" spans="1:5" x14ac:dyDescent="0.3">
      <c r="A34" s="4"/>
      <c r="B34" s="36"/>
      <c r="C34" s="36"/>
      <c r="D34" s="36"/>
      <c r="E34" s="37"/>
    </row>
    <row r="35" spans="1:5" x14ac:dyDescent="0.3">
      <c r="A35" s="4"/>
      <c r="B35" s="36"/>
      <c r="C35" s="36"/>
      <c r="D35" s="36"/>
      <c r="E35" s="37"/>
    </row>
    <row r="36" spans="1:5" x14ac:dyDescent="0.3">
      <c r="A36" s="4"/>
      <c r="B36" s="36"/>
      <c r="C36" s="36"/>
      <c r="D36" s="36"/>
      <c r="E36" s="37"/>
    </row>
    <row r="37" spans="1:5" x14ac:dyDescent="0.3">
      <c r="A37" s="4"/>
      <c r="B37" s="36"/>
      <c r="C37" s="36"/>
      <c r="D37" s="36"/>
      <c r="E37" s="37"/>
    </row>
    <row r="38" spans="1:5" x14ac:dyDescent="0.3">
      <c r="A38" s="4"/>
      <c r="B38" s="36"/>
      <c r="C38" s="36"/>
      <c r="D38" s="36"/>
      <c r="E38" s="37"/>
    </row>
    <row r="39" spans="1:5" x14ac:dyDescent="0.3">
      <c r="A39" s="4"/>
      <c r="B39" s="36"/>
      <c r="C39" s="36"/>
      <c r="D39" s="36"/>
      <c r="E39" s="37"/>
    </row>
    <row r="40" spans="1:5" x14ac:dyDescent="0.3">
      <c r="A40" s="4"/>
      <c r="B40" s="36"/>
      <c r="C40" s="36"/>
      <c r="D40" s="36"/>
      <c r="E40" s="37"/>
    </row>
    <row r="41" spans="1:5" x14ac:dyDescent="0.3">
      <c r="A41" s="4"/>
      <c r="B41" s="36"/>
      <c r="C41" s="36"/>
      <c r="D41" s="36"/>
      <c r="E41" s="37"/>
    </row>
    <row r="42" spans="1:5" x14ac:dyDescent="0.3">
      <c r="A42" s="4"/>
      <c r="B42" s="36"/>
      <c r="C42" s="36"/>
      <c r="D42" s="36"/>
      <c r="E42" s="37"/>
    </row>
    <row r="43" spans="1:5" x14ac:dyDescent="0.3">
      <c r="A43" s="4"/>
      <c r="B43" s="36"/>
      <c r="C43" s="36"/>
      <c r="D43" s="36"/>
      <c r="E43" s="37"/>
    </row>
    <row r="44" spans="1:5" x14ac:dyDescent="0.3">
      <c r="A44" s="4"/>
      <c r="B44" s="36"/>
      <c r="C44" s="36"/>
      <c r="D44" s="36"/>
      <c r="E44" s="37"/>
    </row>
    <row r="45" spans="1:5" x14ac:dyDescent="0.3">
      <c r="A45" s="4"/>
      <c r="B45" s="36"/>
      <c r="C45" s="36"/>
      <c r="D45" s="36"/>
      <c r="E45" s="37"/>
    </row>
    <row r="46" spans="1:5" x14ac:dyDescent="0.3">
      <c r="A46" s="4"/>
      <c r="B46" s="36"/>
      <c r="C46" s="36"/>
      <c r="D46" s="36"/>
      <c r="E46" s="37"/>
    </row>
    <row r="47" spans="1:5" x14ac:dyDescent="0.3">
      <c r="A47" s="4"/>
      <c r="B47" s="36"/>
      <c r="C47" s="36"/>
      <c r="D47" s="36"/>
      <c r="E47" s="37"/>
    </row>
    <row r="48" spans="1:5" x14ac:dyDescent="0.3">
      <c r="A48" s="4"/>
      <c r="B48" s="36"/>
      <c r="C48" s="36"/>
      <c r="D48" s="36"/>
      <c r="E48" s="37"/>
    </row>
    <row r="49" spans="1:5" x14ac:dyDescent="0.3">
      <c r="A49" s="4"/>
      <c r="B49" s="36"/>
      <c r="C49" s="36"/>
      <c r="D49" s="36"/>
      <c r="E49" s="37"/>
    </row>
    <row r="50" spans="1:5" x14ac:dyDescent="0.3">
      <c r="A50" s="38"/>
      <c r="B50" s="39"/>
      <c r="C50" s="40"/>
      <c r="E50" s="41"/>
    </row>
    <row r="54" spans="1:5" x14ac:dyDescent="0.3">
      <c r="B54" s="42"/>
    </row>
  </sheetData>
  <pageMargins left="0.7" right="0.7" top="0.75" bottom="0.75" header="0.3" footer="0.3"/>
  <pageSetup paperSize="9" scale="27"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pageSetUpPr fitToPage="1"/>
  </sheetPr>
  <dimension ref="A1:E16"/>
  <sheetViews>
    <sheetView workbookViewId="0"/>
  </sheetViews>
  <sheetFormatPr baseColWidth="10" defaultColWidth="9" defaultRowHeight="16.5" x14ac:dyDescent="0.3"/>
  <cols>
    <col min="1" max="1" width="15.5" style="4" customWidth="1"/>
    <col min="2" max="2" width="24.625" style="4" customWidth="1"/>
    <col min="3" max="3" width="21.5" style="4" customWidth="1"/>
    <col min="4" max="5" width="4.875" style="4" customWidth="1"/>
    <col min="6" max="16384" width="9" style="4"/>
  </cols>
  <sheetData>
    <row r="1" spans="1:5" x14ac:dyDescent="0.3">
      <c r="A1" s="4" t="s">
        <v>695</v>
      </c>
    </row>
    <row r="2" spans="1:5" x14ac:dyDescent="0.3">
      <c r="A2" s="4" t="s">
        <v>16</v>
      </c>
    </row>
    <row r="3" spans="1:5" s="8" customFormat="1" ht="17.25" x14ac:dyDescent="0.3">
      <c r="A3" s="11" t="s">
        <v>47</v>
      </c>
      <c r="B3" s="11" t="s">
        <v>72</v>
      </c>
      <c r="C3" s="11" t="s">
        <v>73</v>
      </c>
    </row>
    <row r="4" spans="1:5" ht="16.5" customHeight="1" x14ac:dyDescent="0.3">
      <c r="A4" s="11" t="s">
        <v>49</v>
      </c>
      <c r="B4" s="45">
        <v>23389</v>
      </c>
      <c r="C4" s="45">
        <v>2179</v>
      </c>
      <c r="D4" s="43"/>
      <c r="E4" s="43"/>
    </row>
    <row r="5" spans="1:5" ht="16.5" customHeight="1" x14ac:dyDescent="0.3">
      <c r="A5" s="11" t="s">
        <v>50</v>
      </c>
      <c r="B5" s="45">
        <v>91333</v>
      </c>
      <c r="C5" s="45">
        <v>9026</v>
      </c>
      <c r="D5" s="43"/>
      <c r="E5" s="43"/>
    </row>
    <row r="6" spans="1:5" ht="16.5" customHeight="1" x14ac:dyDescent="0.3">
      <c r="A6" s="11" t="s">
        <v>51</v>
      </c>
      <c r="B6" s="45">
        <f>98343+1382.45</f>
        <v>99725.45</v>
      </c>
      <c r="C6" s="45">
        <v>8687.8700000000008</v>
      </c>
      <c r="D6" s="43"/>
      <c r="E6" s="43"/>
    </row>
    <row r="7" spans="1:5" ht="16.5" customHeight="1" x14ac:dyDescent="0.3">
      <c r="A7" s="11" t="s">
        <v>38</v>
      </c>
      <c r="B7" s="45">
        <f>SUM(B4:B6)</f>
        <v>214447.45</v>
      </c>
      <c r="C7" s="45">
        <f>SUM(C4:C6)</f>
        <v>19892.870000000003</v>
      </c>
      <c r="D7" s="44"/>
    </row>
    <row r="12" spans="1:5" x14ac:dyDescent="0.3">
      <c r="B12" s="8"/>
      <c r="C12" s="8"/>
    </row>
    <row r="13" spans="1:5" x14ac:dyDescent="0.3">
      <c r="B13" s="9"/>
      <c r="C13" s="9"/>
      <c r="D13" s="8"/>
    </row>
    <row r="14" spans="1:5" x14ac:dyDescent="0.3">
      <c r="B14" s="9"/>
      <c r="C14" s="9"/>
      <c r="D14" s="8"/>
    </row>
    <row r="15" spans="1:5" x14ac:dyDescent="0.3">
      <c r="B15" s="9"/>
      <c r="C15" s="9"/>
      <c r="D15" s="8"/>
    </row>
    <row r="16" spans="1:5" x14ac:dyDescent="0.3">
      <c r="B16" s="9"/>
      <c r="C16" s="9"/>
      <c r="D16" s="8"/>
    </row>
  </sheetData>
  <pageMargins left="0.75" right="0.75" top="0.56999999999999995" bottom="1" header="0" footer="0"/>
  <pageSetup paperSize="9" orientation="landscape" horizontalDpi="300" verticalDpi="300"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7</vt:i4>
      </vt:variant>
    </vt:vector>
  </HeadingPairs>
  <TitlesOfParts>
    <vt:vector size="47" baseType="lpstr">
      <vt:lpstr>ACCESIBILIDAD</vt:lpstr>
      <vt:lpstr>INDICE</vt:lpstr>
      <vt:lpstr>Tabla 1.10.1</vt:lpstr>
      <vt:lpstr>Figura 1.10.2</vt:lpstr>
      <vt:lpstr>Figura  1.10.3</vt:lpstr>
      <vt:lpstr>Figuras  1.10.4 1.10.5 y 1.10.6</vt:lpstr>
      <vt:lpstr>Figura 1.10.7</vt:lpstr>
      <vt:lpstr>Tabla 1.10.2</vt:lpstr>
      <vt:lpstr>Tabla 1.10.3</vt:lpstr>
      <vt:lpstr>Figura 1.10.8</vt:lpstr>
      <vt:lpstr>Figura 1.10.9</vt:lpstr>
      <vt:lpstr>Tabla 1.10.4</vt:lpstr>
      <vt:lpstr>Figura  1.10.10</vt:lpstr>
      <vt:lpstr>Tabla 1.10.5</vt:lpstr>
      <vt:lpstr>Tabla 1.10.6</vt:lpstr>
      <vt:lpstr>Figura 1.10.14</vt:lpstr>
      <vt:lpstr>Tabla 1.10.7</vt:lpstr>
      <vt:lpstr>Tabla 1.10.8</vt:lpstr>
      <vt:lpstr>Tabla 1.10.9</vt:lpstr>
      <vt:lpstr>Tabla 1.10.10</vt:lpstr>
      <vt:lpstr>Tabla 1.10.11</vt:lpstr>
      <vt:lpstr>Tabla 1.10.12</vt:lpstr>
      <vt:lpstr>Tabla 1.10.13</vt:lpstr>
      <vt:lpstr>Tabla 1.10.14</vt:lpstr>
      <vt:lpstr>Tabla 1.10.15</vt:lpstr>
      <vt:lpstr>Tabla 1.10.16</vt:lpstr>
      <vt:lpstr>Tabla 1.10.17</vt:lpstr>
      <vt:lpstr>Figura  1.10.20</vt:lpstr>
      <vt:lpstr>Tabla 1.10.18</vt:lpstr>
      <vt:lpstr>Figura  1.10.21</vt:lpstr>
      <vt:lpstr>Figura  1.10.22</vt:lpstr>
      <vt:lpstr>Figura  1.10.23</vt:lpstr>
      <vt:lpstr>Tabla 1.10.19</vt:lpstr>
      <vt:lpstr>Tabla 1.10.20</vt:lpstr>
      <vt:lpstr>Tabla 1.10.21</vt:lpstr>
      <vt:lpstr>Tabla 1.10.22</vt:lpstr>
      <vt:lpstr>Tabla 1.10.23</vt:lpstr>
      <vt:lpstr>Tabla 1.10.24</vt:lpstr>
      <vt:lpstr>Tabla 1.10.25</vt:lpstr>
      <vt:lpstr>Tabla 1.10.26</vt:lpstr>
      <vt:lpstr>'Tabla 1.10.16'!_Ref189486833</vt:lpstr>
      <vt:lpstr>'Tabla 1.10.20'!_Ref189491974</vt:lpstr>
      <vt:lpstr>'Tabla 1.10.17'!_Ref214613607</vt:lpstr>
      <vt:lpstr>'Figura 1.10.14'!_Toc216182452</vt:lpstr>
      <vt:lpstr>_Toc216182660</vt:lpstr>
      <vt:lpstr>'Tabla 1.10.7'!_Toc216182667</vt:lpstr>
      <vt:lpstr>'Tabla 1.10.8'!_Toc216182668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2026-02-04T16:05:02Z</dcterms:created>
  <dcterms:modified xsi:type="dcterms:W3CDTF">2026-02-04T16:05:06Z</dcterms:modified>
  <cp:category/>
  <cp:contentStatus/>
</cp:coreProperties>
</file>