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89E0CA7E-6BCF-40EC-80D2-B7F0F85BA6B0}" xr6:coauthVersionLast="47" xr6:coauthVersionMax="47" xr10:uidLastSave="{00000000-0000-0000-0000-000000000000}"/>
  <bookViews>
    <workbookView xWindow="-28920" yWindow="-120" windowWidth="29040" windowHeight="15990" tabRatio="731" xr2:uid="{C29B6216-82FB-4BBE-9728-6A27CBA22903}"/>
  </bookViews>
  <sheets>
    <sheet name="ÍNDICE" sheetId="11" r:id="rId1"/>
    <sheet name="datos origen" sheetId="1" r:id="rId2"/>
    <sheet name="Figura 1.1-1" sheetId="2" r:id="rId3"/>
    <sheet name="Figura 1.1-2" sheetId="3" r:id="rId4"/>
    <sheet name="Figura 1.1-3" sheetId="4" r:id="rId5"/>
    <sheet name="Figura 1.1-4" sheetId="5" r:id="rId6"/>
    <sheet name="Figura 1.1-5" sheetId="6" r:id="rId7"/>
    <sheet name="Figura 1.1-6" sheetId="7" r:id="rId8"/>
    <sheet name="Figura 1.1-7" sheetId="8" r:id="rId9"/>
    <sheet name="Figura 1.1-8" sheetId="9" r:id="rId10"/>
    <sheet name="Figura 1.1-9" sheetId="10" r:id="rId11"/>
  </sheets>
  <definedNames>
    <definedName name="_Ref214020750" localSheetId="3">'Figura 1.1-2'!$A$1</definedName>
    <definedName name="_Ref214020770" localSheetId="4">'Figura 1.1-3'!$A$1</definedName>
    <definedName name="_Ref214020781" localSheetId="5">'Figura 1.1-4'!$A$1</definedName>
    <definedName name="_Toc219467209" localSheetId="10">'Figura 1.1-9'!$A$1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1" l="1"/>
  <c r="B9" i="11"/>
  <c r="B8" i="11"/>
  <c r="B7" i="11"/>
  <c r="B6" i="11"/>
  <c r="B5" i="11"/>
  <c r="B4" i="11"/>
  <c r="B3" i="11"/>
  <c r="B2" i="11"/>
  <c r="A10" i="11"/>
  <c r="A9" i="11"/>
  <c r="A8" i="11"/>
  <c r="A7" i="11"/>
  <c r="A6" i="11"/>
  <c r="A5" i="11"/>
  <c r="A4" i="11"/>
  <c r="A3" i="11"/>
  <c r="A2" i="11"/>
  <c r="M5" i="10"/>
  <c r="L5" i="10"/>
  <c r="K5" i="10"/>
  <c r="J5" i="10"/>
  <c r="I5" i="10"/>
  <c r="H5" i="10"/>
  <c r="G5" i="10"/>
  <c r="F5" i="10"/>
  <c r="E5" i="10"/>
  <c r="D5" i="10"/>
  <c r="C5" i="10"/>
  <c r="M4" i="10"/>
  <c r="L4" i="10"/>
  <c r="K4" i="10"/>
  <c r="J4" i="10"/>
  <c r="I4" i="10"/>
  <c r="H4" i="10"/>
  <c r="G4" i="10"/>
  <c r="F4" i="10"/>
  <c r="E4" i="10"/>
  <c r="D4" i="10"/>
  <c r="C4" i="10"/>
</calcChain>
</file>

<file path=xl/sharedStrings.xml><?xml version="1.0" encoding="utf-8"?>
<sst xmlns="http://schemas.openxmlformats.org/spreadsheetml/2006/main" count="940" uniqueCount="361">
  <si>
    <t>ÍNDICE</t>
  </si>
  <si>
    <t>FUENTE</t>
  </si>
  <si>
    <t>Parámetro</t>
  </si>
  <si>
    <t>periodo de referencia</t>
  </si>
  <si>
    <t>región</t>
  </si>
  <si>
    <t>enero</t>
  </si>
  <si>
    <t>febrero</t>
  </si>
  <si>
    <t>marzo</t>
  </si>
  <si>
    <t>abril</t>
  </si>
  <si>
    <t>mayo</t>
  </si>
  <si>
    <t>junio</t>
  </si>
  <si>
    <t>julio</t>
  </si>
  <si>
    <t>agosto</t>
  </si>
  <si>
    <t>septiembre</t>
  </si>
  <si>
    <t>octubre</t>
  </si>
  <si>
    <t>noviembre</t>
  </si>
  <si>
    <t>diciembre</t>
  </si>
  <si>
    <t>anual</t>
  </si>
  <si>
    <t>Fuente</t>
  </si>
  <si>
    <t>Precipitación</t>
  </si>
  <si>
    <t>1991-2020</t>
  </si>
  <si>
    <t>COMUNIDAD AUTÓNOMA DE ARAGÓN</t>
  </si>
  <si>
    <t>37.3</t>
  </si>
  <si>
    <t>28.6</t>
  </si>
  <si>
    <t>42.8</t>
  </si>
  <si>
    <t>58.5</t>
  </si>
  <si>
    <t>60.9</t>
  </si>
  <si>
    <t>44.7</t>
  </si>
  <si>
    <t>28.4</t>
  </si>
  <si>
    <t>33.5</t>
  </si>
  <si>
    <t>48.0</t>
  </si>
  <si>
    <t>58.0</t>
  </si>
  <si>
    <t>52.2</t>
  </si>
  <si>
    <t>38.3</t>
  </si>
  <si>
    <t>531.2</t>
  </si>
  <si>
    <t>Normales_Climatologico_VigilanciaClima_2022</t>
  </si>
  <si>
    <t>HUESCA</t>
  </si>
  <si>
    <t>53.7</t>
  </si>
  <si>
    <t>37.6</t>
  </si>
  <si>
    <t>56.7</t>
  </si>
  <si>
    <t>76.6</t>
  </si>
  <si>
    <t>74.8</t>
  </si>
  <si>
    <t>55.1</t>
  </si>
  <si>
    <t>38.9</t>
  </si>
  <si>
    <t>45.2</t>
  </si>
  <si>
    <t>68.6</t>
  </si>
  <si>
    <t>85.0</t>
  </si>
  <si>
    <t>76.2</t>
  </si>
  <si>
    <t>57.8</t>
  </si>
  <si>
    <t>726.2</t>
  </si>
  <si>
    <t>TERUEL</t>
  </si>
  <si>
    <t>29.7</t>
  </si>
  <si>
    <t>24.4</t>
  </si>
  <si>
    <t>50.3</t>
  </si>
  <si>
    <t>58.7</t>
  </si>
  <si>
    <t>45.4</t>
  </si>
  <si>
    <t>25.8</t>
  </si>
  <si>
    <t>35.3</t>
  </si>
  <si>
    <t>40.7</t>
  </si>
  <si>
    <t>40.6</t>
  </si>
  <si>
    <t>464.3</t>
  </si>
  <si>
    <t>ZARAGOZA</t>
  </si>
  <si>
    <t>28.9</t>
  </si>
  <si>
    <t>24.0</t>
  </si>
  <si>
    <t>34.2</t>
  </si>
  <si>
    <t>49.2</t>
  </si>
  <si>
    <t>50.1</t>
  </si>
  <si>
    <t>34.7</t>
  </si>
  <si>
    <t>21.1</t>
  </si>
  <si>
    <t>21.4</t>
  </si>
  <si>
    <t>35.6</t>
  </si>
  <si>
    <t>44.4</t>
  </si>
  <si>
    <t>40.4</t>
  </si>
  <si>
    <t>28.1</t>
  </si>
  <si>
    <t>412.1</t>
  </si>
  <si>
    <t>Temperatura media de las máximas</t>
  </si>
  <si>
    <t>9.0</t>
  </si>
  <si>
    <t>10.9</t>
  </si>
  <si>
    <t>14.5</t>
  </si>
  <si>
    <t>16.9</t>
  </si>
  <si>
    <t>21.3</t>
  </si>
  <si>
    <t>26.6</t>
  </si>
  <si>
    <t>30.0</t>
  </si>
  <si>
    <t>29.6</t>
  </si>
  <si>
    <t>19.0</t>
  </si>
  <si>
    <t>12.7</t>
  </si>
  <si>
    <t>9.3</t>
  </si>
  <si>
    <t>18.7</t>
  </si>
  <si>
    <t>8.4</t>
  </si>
  <si>
    <t>10.6</t>
  </si>
  <si>
    <t>14.3</t>
  </si>
  <si>
    <t>16.7</t>
  </si>
  <si>
    <t>21.0</t>
  </si>
  <si>
    <t>26.2</t>
  </si>
  <si>
    <t>29.4</t>
  </si>
  <si>
    <t>29.0</t>
  </si>
  <si>
    <t>23.8</t>
  </si>
  <si>
    <t>18.5</t>
  </si>
  <si>
    <t>12.2</t>
  </si>
  <si>
    <t>8.7</t>
  </si>
  <si>
    <t>18.2</t>
  </si>
  <si>
    <t>8.6</t>
  </si>
  <si>
    <t>9.9</t>
  </si>
  <si>
    <t>13.3</t>
  </si>
  <si>
    <t>15.6</t>
  </si>
  <si>
    <t>20.0</t>
  </si>
  <si>
    <t>25.3</t>
  </si>
  <si>
    <t>29.2</t>
  </si>
  <si>
    <t>28.8</t>
  </si>
  <si>
    <t>23.4</t>
  </si>
  <si>
    <t>18.1</t>
  </si>
  <si>
    <t>12.0</t>
  </si>
  <si>
    <t>9.2</t>
  </si>
  <si>
    <t>17.8</t>
  </si>
  <si>
    <t>11.9</t>
  </si>
  <si>
    <t>15.8</t>
  </si>
  <si>
    <t>18.3</t>
  </si>
  <si>
    <t>22.8</t>
  </si>
  <si>
    <t>28.0</t>
  </si>
  <si>
    <t>31.3</t>
  </si>
  <si>
    <t>30.9</t>
  </si>
  <si>
    <t>20.3</t>
  </si>
  <si>
    <t>13.6</t>
  </si>
  <si>
    <t>10.1</t>
  </si>
  <si>
    <t>19.9</t>
  </si>
  <si>
    <t>Temperatura media</t>
  </si>
  <si>
    <t>4.4</t>
  </si>
  <si>
    <t>5.5</t>
  </si>
  <si>
    <t>8.5</t>
  </si>
  <si>
    <t>10.8</t>
  </si>
  <si>
    <t>14.9</t>
  </si>
  <si>
    <t>19.4</t>
  </si>
  <si>
    <t>22.4</t>
  </si>
  <si>
    <t>22.2</t>
  </si>
  <si>
    <t>13.4</t>
  </si>
  <si>
    <t>7.9</t>
  </si>
  <si>
    <t>4.9</t>
  </si>
  <si>
    <t>3.7</t>
  </si>
  <si>
    <t>8.1</t>
  </si>
  <si>
    <t>10.4</t>
  </si>
  <si>
    <t>18.9</t>
  </si>
  <si>
    <t>21.8</t>
  </si>
  <si>
    <t>21.6</t>
  </si>
  <si>
    <t>17.2</t>
  </si>
  <si>
    <t>12.8</t>
  </si>
  <si>
    <t>7.3</t>
  </si>
  <si>
    <t>4.1</t>
  </si>
  <si>
    <t>12.1</t>
  </si>
  <si>
    <t>3.9</t>
  </si>
  <si>
    <t>4.7</t>
  </si>
  <si>
    <t>7.5</t>
  </si>
  <si>
    <t>9.7</t>
  </si>
  <si>
    <t>13.7</t>
  </si>
  <si>
    <t>12.5</t>
  </si>
  <si>
    <t>7.2</t>
  </si>
  <si>
    <t>4.6</t>
  </si>
  <si>
    <t>11.8</t>
  </si>
  <si>
    <t>6.7</t>
  </si>
  <si>
    <t>9.8</t>
  </si>
  <si>
    <t>16.3</t>
  </si>
  <si>
    <t>20.8</t>
  </si>
  <si>
    <t>23.6</t>
  </si>
  <si>
    <t>23.5</t>
  </si>
  <si>
    <t>19.2</t>
  </si>
  <si>
    <t>14.6</t>
  </si>
  <si>
    <t>9.1</t>
  </si>
  <si>
    <t>5.9</t>
  </si>
  <si>
    <t>13.9</t>
  </si>
  <si>
    <t>Temperatura media de las mínimas</t>
  </si>
  <si>
    <t>-0.2</t>
  </si>
  <si>
    <t>0.1</t>
  </si>
  <si>
    <t>2.6</t>
  </si>
  <si>
    <t>12.3</t>
  </si>
  <si>
    <t>14.7</t>
  </si>
  <si>
    <t>14.8</t>
  </si>
  <si>
    <t>11.3</t>
  </si>
  <si>
    <t>7.8</t>
  </si>
  <si>
    <t>3.2</t>
  </si>
  <si>
    <t>0.5</t>
  </si>
  <si>
    <t>-1.1</t>
  </si>
  <si>
    <t>-0.8</t>
  </si>
  <si>
    <t>1.9</t>
  </si>
  <si>
    <t>4.2</t>
  </si>
  <si>
    <t>11.7</t>
  </si>
  <si>
    <t>14.1</t>
  </si>
  <si>
    <t>14.2</t>
  </si>
  <si>
    <t>7.1</t>
  </si>
  <si>
    <t>2.4</t>
  </si>
  <si>
    <t>-0.4</t>
  </si>
  <si>
    <t>6.0</t>
  </si>
  <si>
    <t>-0.5</t>
  </si>
  <si>
    <t>1.7</t>
  </si>
  <si>
    <t>7.4</t>
  </si>
  <si>
    <t>14.0</t>
  </si>
  <si>
    <t>6.9</t>
  </si>
  <si>
    <t>2.5</t>
  </si>
  <si>
    <t>1.2</t>
  </si>
  <si>
    <t>1.5</t>
  </si>
  <si>
    <t>6.1</t>
  </si>
  <si>
    <t>16.0</t>
  </si>
  <si>
    <t>16.1</t>
  </si>
  <si>
    <t>12.6</t>
  </si>
  <si>
    <t>1.8</t>
  </si>
  <si>
    <t>8.0</t>
  </si>
  <si>
    <t>11.1</t>
  </si>
  <si>
    <t>5.6</t>
  </si>
  <si>
    <t>70.3</t>
  </si>
  <si>
    <t>76.4</t>
  </si>
  <si>
    <t>26.8</t>
  </si>
  <si>
    <t>22.6</t>
  </si>
  <si>
    <t>32.6</t>
  </si>
  <si>
    <t>32.1</t>
  </si>
  <si>
    <t>32.8</t>
  </si>
  <si>
    <t>56.2</t>
  </si>
  <si>
    <t>55.5</t>
  </si>
  <si>
    <t>460.3</t>
  </si>
  <si>
    <t>Mensuales_Climatologico_VigilanciaClima_2022</t>
  </si>
  <si>
    <t>63.1</t>
  </si>
  <si>
    <t>86.1</t>
  </si>
  <si>
    <t>43.3</t>
  </si>
  <si>
    <t>32.0</t>
  </si>
  <si>
    <t>43.9</t>
  </si>
  <si>
    <t>63.9</t>
  </si>
  <si>
    <t>67.0</t>
  </si>
  <si>
    <t>74.0</t>
  </si>
  <si>
    <t>576.6</t>
  </si>
  <si>
    <t>91.8</t>
  </si>
  <si>
    <t>91.7</t>
  </si>
  <si>
    <t>39.2</t>
  </si>
  <si>
    <t>13.8</t>
  </si>
  <si>
    <t>42.4</t>
  </si>
  <si>
    <t>34.9</t>
  </si>
  <si>
    <t>19.6</t>
  </si>
  <si>
    <t>58.6</t>
  </si>
  <si>
    <t>42.7</t>
  </si>
  <si>
    <t>487.2</t>
  </si>
  <si>
    <t>10.2</t>
  </si>
  <si>
    <t>1.3</t>
  </si>
  <si>
    <t>54.4</t>
  </si>
  <si>
    <t>23.2</t>
  </si>
  <si>
    <t>23.0</t>
  </si>
  <si>
    <t>19.1</t>
  </si>
  <si>
    <t>44.3</t>
  </si>
  <si>
    <t>49.8</t>
  </si>
  <si>
    <t>331.7</t>
  </si>
  <si>
    <t>Porcentaje de la precipitación</t>
  </si>
  <si>
    <t>10.7</t>
  </si>
  <si>
    <t>25.0</t>
  </si>
  <si>
    <t>30.6</t>
  </si>
  <si>
    <t>33.1</t>
  </si>
  <si>
    <t>25.5</t>
  </si>
  <si>
    <t>23.1</t>
  </si>
  <si>
    <t>11.4</t>
  </si>
  <si>
    <t>20.7</t>
  </si>
  <si>
    <t>16.2</t>
  </si>
  <si>
    <t>24.7</t>
  </si>
  <si>
    <t>29.9</t>
  </si>
  <si>
    <t>32.7</t>
  </si>
  <si>
    <t>31.6</t>
  </si>
  <si>
    <t>22.1</t>
  </si>
  <si>
    <t>20.2</t>
  </si>
  <si>
    <t>13.1</t>
  </si>
  <si>
    <t>23.3</t>
  </si>
  <si>
    <t>31.8</t>
  </si>
  <si>
    <t>22.3</t>
  </si>
  <si>
    <t>11.5</t>
  </si>
  <si>
    <t>15.1</t>
  </si>
  <si>
    <t>17.6</t>
  </si>
  <si>
    <t>32.2</t>
  </si>
  <si>
    <t>34.5</t>
  </si>
  <si>
    <t>33.7</t>
  </si>
  <si>
    <t>27.2</t>
  </si>
  <si>
    <t>22.0</t>
  </si>
  <si>
    <t>Anomalía de la temperatura media de las máximas</t>
  </si>
  <si>
    <t>3.1</t>
  </si>
  <si>
    <t>-2.7</t>
  </si>
  <si>
    <t>4.0</t>
  </si>
  <si>
    <t>1.1</t>
  </si>
  <si>
    <t>2.0</t>
  </si>
  <si>
    <t>2.1</t>
  </si>
  <si>
    <t>3.0</t>
  </si>
  <si>
    <t>-2.2</t>
  </si>
  <si>
    <t>3.3</t>
  </si>
  <si>
    <t>0.9</t>
  </si>
  <si>
    <t>3.6</t>
  </si>
  <si>
    <t>1.6</t>
  </si>
  <si>
    <t>-3.4</t>
  </si>
  <si>
    <t>-1.3</t>
  </si>
  <si>
    <t>1.0</t>
  </si>
  <si>
    <t>2.3</t>
  </si>
  <si>
    <t>-0.7</t>
  </si>
  <si>
    <t>3.8</t>
  </si>
  <si>
    <t>2.8</t>
  </si>
  <si>
    <t>1.4</t>
  </si>
  <si>
    <t>2.2</t>
  </si>
  <si>
    <t>7.6</t>
  </si>
  <si>
    <t>7.7</t>
  </si>
  <si>
    <t>10.3</t>
  </si>
  <si>
    <t>24.8</t>
  </si>
  <si>
    <t>24.3</t>
  </si>
  <si>
    <t>17.1</t>
  </si>
  <si>
    <t>14.4</t>
  </si>
  <si>
    <t>17.3</t>
  </si>
  <si>
    <t>16.4</t>
  </si>
  <si>
    <t>6.3</t>
  </si>
  <si>
    <t>8.9</t>
  </si>
  <si>
    <t>23.9</t>
  </si>
  <si>
    <t>18.0</t>
  </si>
  <si>
    <t>9.4</t>
  </si>
  <si>
    <t>5.3</t>
  </si>
  <si>
    <t>8.8</t>
  </si>
  <si>
    <t>24.2</t>
  </si>
  <si>
    <t>26.0</t>
  </si>
  <si>
    <t>20.4</t>
  </si>
  <si>
    <t>11.2</t>
  </si>
  <si>
    <t>8.3</t>
  </si>
  <si>
    <t>15.7</t>
  </si>
  <si>
    <t>Anomalía de la temperatura media</t>
  </si>
  <si>
    <t>0.0</t>
  </si>
  <si>
    <t>2.7</t>
  </si>
  <si>
    <t>3.4</t>
  </si>
  <si>
    <t>0.3</t>
  </si>
  <si>
    <t>-0.3</t>
  </si>
  <si>
    <t>-1.2</t>
  </si>
  <si>
    <t>2.9</t>
  </si>
  <si>
    <t>-1.9</t>
  </si>
  <si>
    <t>4.5</t>
  </si>
  <si>
    <t>15.0</t>
  </si>
  <si>
    <t>16.6</t>
  </si>
  <si>
    <t>16.5</t>
  </si>
  <si>
    <t>12.4</t>
  </si>
  <si>
    <t>5.1</t>
  </si>
  <si>
    <t>-2.5</t>
  </si>
  <si>
    <t>0.7</t>
  </si>
  <si>
    <t>4.3</t>
  </si>
  <si>
    <t>15.4</t>
  </si>
  <si>
    <t>-0.9</t>
  </si>
  <si>
    <t>17.5</t>
  </si>
  <si>
    <t>17.9</t>
  </si>
  <si>
    <t>Anomalía de la temperatura media de las mínimas</t>
  </si>
  <si>
    <t>-1.7</t>
  </si>
  <si>
    <t>-1.4</t>
  </si>
  <si>
    <t>0.8</t>
  </si>
  <si>
    <t>-2.1</t>
  </si>
  <si>
    <t>Figura  1.1‑1: Evolución de la temperatura media en Aragón durante 2022.</t>
  </si>
  <si>
    <t>Fuente: Elaboración propia a partir de datos de AEMET-opendata.</t>
  </si>
  <si>
    <t>Temperatura media_1991-2020</t>
  </si>
  <si>
    <t>Temperatura media_2022</t>
  </si>
  <si>
    <t>Figura  1.1‑2: Temperatura media mensual de la provincia de Huesca en el año 2022 respecto de la serie climatológica de 1991-2020.</t>
  </si>
  <si>
    <t>Fuente: Elaboración propia a partir de datos de AEMET-opendata</t>
  </si>
  <si>
    <t>Temperatura media 1991-2020</t>
  </si>
  <si>
    <t>Figura  1.1‑3: Temperatura media mensual de la provincia de Zaragoza en el año 2022 respecto de la serie climatológica de 1991-2020.</t>
  </si>
  <si>
    <t>Figura  1.1‑4: Temperatura media mensual de la provincia de Teruel en el año 2022 respecto de la serie climatológica de 1991-2020.</t>
  </si>
  <si>
    <t xml:space="preserve">Figura  1.1‑5: Evolución mensual de la precipitación (mm) en la provincia de Huesca durante el año 2022 comparado con la serie climática de 1991-2020.  </t>
  </si>
  <si>
    <t>Precipitación_1991-2020</t>
  </si>
  <si>
    <t>Precipitación_2022</t>
  </si>
  <si>
    <t>Figura  1.1‑6: Evolución mensual de la precipitación (mm) en la provincia de Huesca durante el año 2022 comparado con la serie climática de 1991-2020.</t>
  </si>
  <si>
    <t>Precipitación_1990-2020</t>
  </si>
  <si>
    <t>Figura  1.1‑7: Evolución mensual de la precipitación (mm) en la provincia de Zaragoza durante el año 2022 comparado con la serie climática de 1991-2020.</t>
  </si>
  <si>
    <t>Figura  1.1‑8: Evolución mensual de la precipitación (mm) en la provincia de Teruel durante el año 2022 comparado con la serie climática de 1991-2020.</t>
  </si>
  <si>
    <t>Figura  1.1‑9: Precipitación media mensual acumulada en 2022 en Aragón.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</si>
</sst>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Segoe UI"/>
      <family val="2"/>
    </font>
    <font>
      <sz val="8"/>
      <name val="Segoe UI"/>
      <family val="2"/>
    </font>
    <font>
      <i/>
      <sz val="9"/>
      <color rgb="FF0E2841"/>
      <name val="Segoe UI"/>
      <family val="2"/>
    </font>
    <font>
      <u/>
      <sz val="11"/>
      <color theme="10"/>
      <name val="Segoe UI"/>
      <family val="2"/>
    </font>
    <font>
      <sz val="11"/>
      <color theme="0"/>
      <name val="Segoe UI"/>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4">
    <xf numFmtId="0" fontId="0" fillId="0" borderId="0" xfId="0"/>
    <xf numFmtId="0" fontId="2" fillId="0" borderId="0" xfId="0" applyFont="1" applyAlignment="1">
      <alignment vertical="center"/>
    </xf>
    <xf numFmtId="0" fontId="3" fillId="0" borderId="0" xfId="1"/>
    <xf numFmtId="0" fontId="4" fillId="2"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'Figura 1.1-1'!$A$4</c:f>
              <c:strCache>
                <c:ptCount val="1"/>
                <c:pt idx="0">
                  <c:v>Temperatura media_1991-2020</c:v>
                </c:pt>
              </c:strCache>
            </c:strRef>
          </c:tx>
          <c:spPr>
            <a:ln w="15875" cap="rnd">
              <a:solidFill>
                <a:srgbClr val="FF0000"/>
              </a:solidFill>
              <a:round/>
            </a:ln>
            <a:effectLst/>
          </c:spPr>
          <c:marker>
            <c:symbol val="none"/>
          </c:marker>
          <c:cat>
            <c:strRef>
              <c:f>'Figura 1.1-1'!$B$3:$M$3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1.1-1'!$B$4:$M$4</c:f>
              <c:numCache>
                <c:formatCode>General</c:formatCode>
                <c:ptCount val="12"/>
                <c:pt idx="0">
                  <c:v>4.4000000000000004</c:v>
                </c:pt>
                <c:pt idx="1">
                  <c:v>5.5</c:v>
                </c:pt>
                <c:pt idx="2">
                  <c:v>8.5</c:v>
                </c:pt>
                <c:pt idx="3">
                  <c:v>10.8</c:v>
                </c:pt>
                <c:pt idx="4">
                  <c:v>14.9</c:v>
                </c:pt>
                <c:pt idx="5">
                  <c:v>19.399999999999999</c:v>
                </c:pt>
                <c:pt idx="6">
                  <c:v>22.4</c:v>
                </c:pt>
                <c:pt idx="7">
                  <c:v>22.2</c:v>
                </c:pt>
                <c:pt idx="8">
                  <c:v>17.8</c:v>
                </c:pt>
                <c:pt idx="9">
                  <c:v>13.4</c:v>
                </c:pt>
                <c:pt idx="10">
                  <c:v>7.9</c:v>
                </c:pt>
                <c:pt idx="11">
                  <c:v>4.9000000000000004</c:v>
                </c:pt>
              </c:numCache>
            </c:numRef>
          </c:val>
          <c:smooth val="1"/>
          <c:extLst>
            <c:ext xmlns:c16="http://schemas.microsoft.com/office/drawing/2014/chart" uri="{C3380CC4-5D6E-409C-BE32-E72D297353CC}">
              <c16:uniqueId val="{00000000-0293-4F36-803B-FB813732FF9D}"/>
            </c:ext>
          </c:extLst>
        </c:ser>
        <c:ser>
          <c:idx val="1"/>
          <c:order val="1"/>
          <c:tx>
            <c:strRef>
              <c:f>'Figura 1.1-1'!$A$5</c:f>
              <c:strCache>
                <c:ptCount val="1"/>
                <c:pt idx="0">
                  <c:v>Temperatura media_2022</c:v>
                </c:pt>
              </c:strCache>
            </c:strRef>
          </c:tx>
          <c:spPr>
            <a:ln w="19050" cap="rnd">
              <a:noFill/>
              <a:round/>
            </a:ln>
            <a:effectLst/>
          </c:spPr>
          <c:marker>
            <c:symbol val="circle"/>
            <c:size val="5"/>
            <c:spPr>
              <a:solidFill>
                <a:schemeClr val="accent4">
                  <a:lumMod val="75000"/>
                </a:schemeClr>
              </a:solidFill>
              <a:ln w="9525">
                <a:solidFill>
                  <a:schemeClr val="tx2">
                    <a:lumMod val="50000"/>
                    <a:lumOff val="50000"/>
                  </a:scheme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1.1-1'!$B$3:$M$3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1.1-1'!$B$5:$M$5</c:f>
              <c:numCache>
                <c:formatCode>General</c:formatCode>
                <c:ptCount val="12"/>
                <c:pt idx="0">
                  <c:v>4.4000000000000004</c:v>
                </c:pt>
                <c:pt idx="1">
                  <c:v>7.6</c:v>
                </c:pt>
                <c:pt idx="2">
                  <c:v>7.7</c:v>
                </c:pt>
                <c:pt idx="3">
                  <c:v>10.3</c:v>
                </c:pt>
                <c:pt idx="4">
                  <c:v>17.600000000000001</c:v>
                </c:pt>
                <c:pt idx="5">
                  <c:v>22.8</c:v>
                </c:pt>
                <c:pt idx="6">
                  <c:v>24.8</c:v>
                </c:pt>
                <c:pt idx="7">
                  <c:v>24.3</c:v>
                </c:pt>
                <c:pt idx="8">
                  <c:v>18.899999999999999</c:v>
                </c:pt>
                <c:pt idx="9">
                  <c:v>17.100000000000001</c:v>
                </c:pt>
                <c:pt idx="10">
                  <c:v>9.9</c:v>
                </c:pt>
                <c:pt idx="11">
                  <c:v>7.3</c:v>
                </c:pt>
              </c:numCache>
            </c:numRef>
          </c:val>
          <c:smooth val="0"/>
          <c:extLst>
            <c:ext xmlns:c16="http://schemas.microsoft.com/office/drawing/2014/chart" uri="{C3380CC4-5D6E-409C-BE32-E72D297353CC}">
              <c16:uniqueId val="{00000002-0293-4F36-803B-FB813732FF9D}"/>
            </c:ext>
          </c:extLst>
        </c:ser>
        <c:dLbls>
          <c:showLegendKey val="0"/>
          <c:showVal val="0"/>
          <c:showCatName val="0"/>
          <c:showSerName val="0"/>
          <c:showPercent val="0"/>
          <c:showBubbleSize val="0"/>
        </c:dLbls>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t>Temepratura  (ºC)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900">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a:t>Temperatura</a:t>
            </a:r>
            <a:r>
              <a:rPr lang="en-US" baseline="0"/>
              <a:t> media provincia de Huesca</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lineChart>
        <c:grouping val="standard"/>
        <c:varyColors val="0"/>
        <c:ser>
          <c:idx val="0"/>
          <c:order val="0"/>
          <c:tx>
            <c:strRef>
              <c:f>'Figura 1.1-2'!$A$4</c:f>
              <c:strCache>
                <c:ptCount val="1"/>
                <c:pt idx="0">
                  <c:v>Temperatura media 1991-2020</c:v>
                </c:pt>
              </c:strCache>
            </c:strRef>
          </c:tx>
          <c:spPr>
            <a:ln w="15875" cap="rnd">
              <a:solidFill>
                <a:srgbClr val="FF0000"/>
              </a:solidFill>
              <a:round/>
            </a:ln>
            <a:effectLst/>
          </c:spPr>
          <c:marker>
            <c:symbol val="none"/>
          </c:marker>
          <c:cat>
            <c:strRef>
              <c:f>'Figura 1.1-2'!$B$3:$M$3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1.1-2'!$B$4:$M$4</c:f>
              <c:numCache>
                <c:formatCode>General</c:formatCode>
                <c:ptCount val="12"/>
                <c:pt idx="0">
                  <c:v>3.7</c:v>
                </c:pt>
                <c:pt idx="1">
                  <c:v>4.9000000000000004</c:v>
                </c:pt>
                <c:pt idx="2">
                  <c:v>8.1</c:v>
                </c:pt>
                <c:pt idx="3">
                  <c:v>10.4</c:v>
                </c:pt>
                <c:pt idx="4">
                  <c:v>14.5</c:v>
                </c:pt>
                <c:pt idx="5">
                  <c:v>18.899999999999999</c:v>
                </c:pt>
                <c:pt idx="6">
                  <c:v>21.8</c:v>
                </c:pt>
                <c:pt idx="7">
                  <c:v>21.6</c:v>
                </c:pt>
                <c:pt idx="8">
                  <c:v>17.2</c:v>
                </c:pt>
                <c:pt idx="9">
                  <c:v>12.8</c:v>
                </c:pt>
                <c:pt idx="10">
                  <c:v>7.3</c:v>
                </c:pt>
                <c:pt idx="11">
                  <c:v>4.0999999999999996</c:v>
                </c:pt>
              </c:numCache>
            </c:numRef>
          </c:val>
          <c:smooth val="1"/>
          <c:extLst>
            <c:ext xmlns:c16="http://schemas.microsoft.com/office/drawing/2014/chart" uri="{C3380CC4-5D6E-409C-BE32-E72D297353CC}">
              <c16:uniqueId val="{00000000-1491-4450-8DEE-FD5860979EB3}"/>
            </c:ext>
          </c:extLst>
        </c:ser>
        <c:ser>
          <c:idx val="1"/>
          <c:order val="1"/>
          <c:tx>
            <c:strRef>
              <c:f>'Figura 1.1-2'!$A$5</c:f>
              <c:strCache>
                <c:ptCount val="1"/>
                <c:pt idx="0">
                  <c:v>Temperatura media_2022</c:v>
                </c:pt>
              </c:strCache>
            </c:strRef>
          </c:tx>
          <c:spPr>
            <a:ln w="19050" cap="rnd">
              <a:noFill/>
              <a:round/>
            </a:ln>
            <a:effectLst/>
          </c:spPr>
          <c:marker>
            <c:symbol val="circle"/>
            <c:size val="5"/>
            <c:spPr>
              <a:solidFill>
                <a:schemeClr val="accent4">
                  <a:lumMod val="75000"/>
                </a:schemeClr>
              </a:solidFill>
              <a:ln w="9525">
                <a:solidFill>
                  <a:schemeClr val="tx2">
                    <a:lumMod val="50000"/>
                    <a:lumOff val="50000"/>
                  </a:scheme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1.1-2'!$B$3:$M$3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1.1-2'!$B$5:$M$5</c:f>
              <c:numCache>
                <c:formatCode>General</c:formatCode>
                <c:ptCount val="12"/>
                <c:pt idx="0">
                  <c:v>4</c:v>
                </c:pt>
                <c:pt idx="1">
                  <c:v>7.1</c:v>
                </c:pt>
                <c:pt idx="2">
                  <c:v>7.6</c:v>
                </c:pt>
                <c:pt idx="3">
                  <c:v>10.1</c:v>
                </c:pt>
                <c:pt idx="4">
                  <c:v>17.3</c:v>
                </c:pt>
                <c:pt idx="5">
                  <c:v>22.3</c:v>
                </c:pt>
                <c:pt idx="6">
                  <c:v>24.4</c:v>
                </c:pt>
                <c:pt idx="7">
                  <c:v>23.8</c:v>
                </c:pt>
                <c:pt idx="8">
                  <c:v>18.2</c:v>
                </c:pt>
                <c:pt idx="9">
                  <c:v>16.399999999999999</c:v>
                </c:pt>
                <c:pt idx="10">
                  <c:v>9</c:v>
                </c:pt>
                <c:pt idx="11">
                  <c:v>6.1</c:v>
                </c:pt>
              </c:numCache>
            </c:numRef>
          </c:val>
          <c:smooth val="0"/>
          <c:extLst>
            <c:ext xmlns:c16="http://schemas.microsoft.com/office/drawing/2014/chart" uri="{C3380CC4-5D6E-409C-BE32-E72D297353CC}">
              <c16:uniqueId val="{00000001-1491-4450-8DEE-FD5860979EB3}"/>
            </c:ext>
          </c:extLst>
        </c:ser>
        <c:dLbls>
          <c:showLegendKey val="0"/>
          <c:showVal val="0"/>
          <c:showCatName val="0"/>
          <c:showSerName val="0"/>
          <c:showPercent val="0"/>
          <c:showBubbleSize val="0"/>
        </c:dLbls>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t>Temepratura  (ºC)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900">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a:t>Temperatura</a:t>
            </a:r>
            <a:r>
              <a:rPr lang="en-US" baseline="0"/>
              <a:t> media provincia de Zaragoza</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lineChart>
        <c:grouping val="standard"/>
        <c:varyColors val="0"/>
        <c:ser>
          <c:idx val="0"/>
          <c:order val="0"/>
          <c:tx>
            <c:strRef>
              <c:f>'Figura 1.1-3'!$A$4</c:f>
              <c:strCache>
                <c:ptCount val="1"/>
                <c:pt idx="0">
                  <c:v>Temperatura media_1991-2020</c:v>
                </c:pt>
              </c:strCache>
            </c:strRef>
          </c:tx>
          <c:spPr>
            <a:ln w="15875" cap="rnd">
              <a:solidFill>
                <a:srgbClr val="FF0000"/>
              </a:solidFill>
              <a:round/>
            </a:ln>
            <a:effectLst/>
          </c:spPr>
          <c:marker>
            <c:symbol val="none"/>
          </c:marker>
          <c:cat>
            <c:strRef>
              <c:f>'Figura 1.1-3'!$B$3:$M$3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1.1-3'!$B$4:$M$4</c:f>
              <c:numCache>
                <c:formatCode>General</c:formatCode>
                <c:ptCount val="12"/>
                <c:pt idx="0">
                  <c:v>5.5</c:v>
                </c:pt>
                <c:pt idx="1">
                  <c:v>6.7</c:v>
                </c:pt>
                <c:pt idx="2">
                  <c:v>9.8000000000000007</c:v>
                </c:pt>
                <c:pt idx="3">
                  <c:v>12.2</c:v>
                </c:pt>
                <c:pt idx="4">
                  <c:v>16.3</c:v>
                </c:pt>
                <c:pt idx="5">
                  <c:v>20.8</c:v>
                </c:pt>
                <c:pt idx="6">
                  <c:v>23.6</c:v>
                </c:pt>
                <c:pt idx="7">
                  <c:v>23.5</c:v>
                </c:pt>
                <c:pt idx="8">
                  <c:v>19.2</c:v>
                </c:pt>
                <c:pt idx="9">
                  <c:v>14.6</c:v>
                </c:pt>
                <c:pt idx="10">
                  <c:v>9.1</c:v>
                </c:pt>
                <c:pt idx="11">
                  <c:v>5.9</c:v>
                </c:pt>
              </c:numCache>
            </c:numRef>
          </c:val>
          <c:smooth val="1"/>
          <c:extLst>
            <c:ext xmlns:c16="http://schemas.microsoft.com/office/drawing/2014/chart" uri="{C3380CC4-5D6E-409C-BE32-E72D297353CC}">
              <c16:uniqueId val="{00000000-437E-4777-8A96-AD6138A3FAFF}"/>
            </c:ext>
          </c:extLst>
        </c:ser>
        <c:ser>
          <c:idx val="1"/>
          <c:order val="1"/>
          <c:tx>
            <c:strRef>
              <c:f>'Figura 1.1-3'!$A$5</c:f>
              <c:strCache>
                <c:ptCount val="1"/>
                <c:pt idx="0">
                  <c:v>Temperatura media_2022</c:v>
                </c:pt>
              </c:strCache>
            </c:strRef>
          </c:tx>
          <c:spPr>
            <a:ln w="19050" cap="rnd">
              <a:noFill/>
              <a:round/>
            </a:ln>
            <a:effectLst/>
          </c:spPr>
          <c:marker>
            <c:symbol val="circle"/>
            <c:size val="5"/>
            <c:spPr>
              <a:solidFill>
                <a:srgbClr val="0F9ED5">
                  <a:lumMod val="75000"/>
                </a:srgbClr>
              </a:solidFill>
              <a:ln w="9525">
                <a:solidFill>
                  <a:srgbClr val="0F9ED5">
                    <a:lumMod val="75000"/>
                  </a:srgb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1.1-3'!$B$3:$M$3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1.1-3'!$B$5:$M$5</c:f>
              <c:numCache>
                <c:formatCode>General</c:formatCode>
                <c:ptCount val="12"/>
                <c:pt idx="0">
                  <c:v>5.3</c:v>
                </c:pt>
                <c:pt idx="1">
                  <c:v>8.8000000000000007</c:v>
                </c:pt>
                <c:pt idx="2">
                  <c:v>9</c:v>
                </c:pt>
                <c:pt idx="3">
                  <c:v>11.7</c:v>
                </c:pt>
                <c:pt idx="4">
                  <c:v>19.2</c:v>
                </c:pt>
                <c:pt idx="5">
                  <c:v>24.2</c:v>
                </c:pt>
                <c:pt idx="6">
                  <c:v>26</c:v>
                </c:pt>
                <c:pt idx="7">
                  <c:v>25.8</c:v>
                </c:pt>
                <c:pt idx="8">
                  <c:v>20.399999999999999</c:v>
                </c:pt>
                <c:pt idx="9">
                  <c:v>18.5</c:v>
                </c:pt>
                <c:pt idx="10">
                  <c:v>11.2</c:v>
                </c:pt>
                <c:pt idx="11">
                  <c:v>8.3000000000000007</c:v>
                </c:pt>
              </c:numCache>
            </c:numRef>
          </c:val>
          <c:smooth val="0"/>
          <c:extLst>
            <c:ext xmlns:c16="http://schemas.microsoft.com/office/drawing/2014/chart" uri="{C3380CC4-5D6E-409C-BE32-E72D297353CC}">
              <c16:uniqueId val="{00000001-437E-4777-8A96-AD6138A3FAFF}"/>
            </c:ext>
          </c:extLst>
        </c:ser>
        <c:dLbls>
          <c:showLegendKey val="0"/>
          <c:showVal val="0"/>
          <c:showCatName val="0"/>
          <c:showSerName val="0"/>
          <c:showPercent val="0"/>
          <c:showBubbleSize val="0"/>
        </c:dLbls>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t>Temepratura  (ºC)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900">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a:t>Temperatura</a:t>
            </a:r>
            <a:r>
              <a:rPr lang="en-US" baseline="0"/>
              <a:t> media provincia de Teruel</a:t>
            </a:r>
            <a:endParaRPr lang="en-US"/>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lineChart>
        <c:grouping val="standard"/>
        <c:varyColors val="0"/>
        <c:ser>
          <c:idx val="0"/>
          <c:order val="0"/>
          <c:tx>
            <c:strRef>
              <c:f>'Figura 1.1-4'!$A$4</c:f>
              <c:strCache>
                <c:ptCount val="1"/>
                <c:pt idx="0">
                  <c:v>Temperatura media_1991-2020</c:v>
                </c:pt>
              </c:strCache>
            </c:strRef>
          </c:tx>
          <c:spPr>
            <a:ln w="15875" cap="rnd">
              <a:solidFill>
                <a:srgbClr val="FF0000"/>
              </a:solidFill>
              <a:round/>
            </a:ln>
            <a:effectLst/>
          </c:spPr>
          <c:marker>
            <c:symbol val="none"/>
          </c:marker>
          <c:cat>
            <c:strRef>
              <c:f>'Figura 1.1-4'!$B$3:$M$3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1.1-4'!$B$4:$M$4</c:f>
              <c:numCache>
                <c:formatCode>General</c:formatCode>
                <c:ptCount val="12"/>
                <c:pt idx="0">
                  <c:v>3.9</c:v>
                </c:pt>
                <c:pt idx="1">
                  <c:v>4.7</c:v>
                </c:pt>
                <c:pt idx="2">
                  <c:v>7.5</c:v>
                </c:pt>
                <c:pt idx="3">
                  <c:v>9.6999999999999993</c:v>
                </c:pt>
                <c:pt idx="4">
                  <c:v>13.7</c:v>
                </c:pt>
                <c:pt idx="5">
                  <c:v>18.3</c:v>
                </c:pt>
                <c:pt idx="6">
                  <c:v>21.6</c:v>
                </c:pt>
                <c:pt idx="7">
                  <c:v>21.4</c:v>
                </c:pt>
                <c:pt idx="8">
                  <c:v>16.899999999999999</c:v>
                </c:pt>
                <c:pt idx="9">
                  <c:v>12.5</c:v>
                </c:pt>
                <c:pt idx="10">
                  <c:v>7.2</c:v>
                </c:pt>
                <c:pt idx="11">
                  <c:v>4.5999999999999996</c:v>
                </c:pt>
              </c:numCache>
            </c:numRef>
          </c:val>
          <c:smooth val="1"/>
          <c:extLst>
            <c:ext xmlns:c16="http://schemas.microsoft.com/office/drawing/2014/chart" uri="{C3380CC4-5D6E-409C-BE32-E72D297353CC}">
              <c16:uniqueId val="{00000000-1677-4E64-A284-2D0AEC84AD4D}"/>
            </c:ext>
          </c:extLst>
        </c:ser>
        <c:ser>
          <c:idx val="1"/>
          <c:order val="1"/>
          <c:tx>
            <c:strRef>
              <c:f>'Figura 1.1-4'!$A$5</c:f>
              <c:strCache>
                <c:ptCount val="1"/>
                <c:pt idx="0">
                  <c:v>Temperatura media_2022</c:v>
                </c:pt>
              </c:strCache>
            </c:strRef>
          </c:tx>
          <c:spPr>
            <a:ln w="19050" cap="rnd">
              <a:noFill/>
              <a:round/>
            </a:ln>
            <a:effectLst/>
          </c:spPr>
          <c:marker>
            <c:symbol val="circle"/>
            <c:size val="5"/>
            <c:spPr>
              <a:solidFill>
                <a:srgbClr val="0F9ED5">
                  <a:lumMod val="75000"/>
                </a:srgbClr>
              </a:solidFill>
              <a:ln w="9525">
                <a:solidFill>
                  <a:srgbClr val="0F9ED5">
                    <a:lumMod val="75000"/>
                  </a:srgb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1.1-4'!$B$3:$M$3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1.1-4'!$B$5:$M$5</c:f>
              <c:numCache>
                <c:formatCode>General</c:formatCode>
                <c:ptCount val="12"/>
                <c:pt idx="0">
                  <c:v>3.9</c:v>
                </c:pt>
                <c:pt idx="1">
                  <c:v>6.7</c:v>
                </c:pt>
                <c:pt idx="2">
                  <c:v>6.3</c:v>
                </c:pt>
                <c:pt idx="3">
                  <c:v>8.9</c:v>
                </c:pt>
                <c:pt idx="4">
                  <c:v>16.2</c:v>
                </c:pt>
                <c:pt idx="5">
                  <c:v>21.6</c:v>
                </c:pt>
                <c:pt idx="6">
                  <c:v>23.9</c:v>
                </c:pt>
                <c:pt idx="7">
                  <c:v>23</c:v>
                </c:pt>
                <c:pt idx="8">
                  <c:v>18</c:v>
                </c:pt>
                <c:pt idx="9">
                  <c:v>16.2</c:v>
                </c:pt>
                <c:pt idx="10">
                  <c:v>9.4</c:v>
                </c:pt>
                <c:pt idx="11">
                  <c:v>7.3</c:v>
                </c:pt>
              </c:numCache>
            </c:numRef>
          </c:val>
          <c:smooth val="0"/>
          <c:extLst>
            <c:ext xmlns:c16="http://schemas.microsoft.com/office/drawing/2014/chart" uri="{C3380CC4-5D6E-409C-BE32-E72D297353CC}">
              <c16:uniqueId val="{00000001-1677-4E64-A284-2D0AEC84AD4D}"/>
            </c:ext>
          </c:extLst>
        </c:ser>
        <c:dLbls>
          <c:showLegendKey val="0"/>
          <c:showVal val="0"/>
          <c:showCatName val="0"/>
          <c:showSerName val="0"/>
          <c:showPercent val="0"/>
          <c:showBubbleSize val="0"/>
        </c:dLbls>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t>Temepratura  (ºC)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900">
          <a:latin typeface="Segoe UI" panose="020B0502040204020203" pitchFamily="34" charset="0"/>
          <a:cs typeface="Segoe UI" panose="020B0502040204020203"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000">
                <a:latin typeface="Segoe UI" panose="020B0502040204020203" pitchFamily="34" charset="0"/>
                <a:cs typeface="Segoe UI" panose="020B0502040204020203" pitchFamily="34" charset="0"/>
              </a:rPr>
              <a:t>Precipitación comunidad autónoma de Aragón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autoTitleDeleted val="0"/>
    <c:plotArea>
      <c:layout/>
      <c:barChart>
        <c:barDir val="col"/>
        <c:grouping val="clustered"/>
        <c:varyColors val="0"/>
        <c:ser>
          <c:idx val="4"/>
          <c:order val="1"/>
          <c:tx>
            <c:strRef>
              <c:f>'Figura 1.1-5'!$A$5</c:f>
              <c:strCache>
                <c:ptCount val="1"/>
                <c:pt idx="0">
                  <c:v>Precipitación_2022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1.1-5'!$B$3:$M$3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1.1-5'!$B$5:$M$5</c:f>
              <c:numCache>
                <c:formatCode>General</c:formatCode>
                <c:ptCount val="12"/>
                <c:pt idx="0">
                  <c:v>11.1</c:v>
                </c:pt>
                <c:pt idx="1">
                  <c:v>5.6</c:v>
                </c:pt>
                <c:pt idx="2">
                  <c:v>70.3</c:v>
                </c:pt>
                <c:pt idx="3">
                  <c:v>76.400000000000006</c:v>
                </c:pt>
                <c:pt idx="4">
                  <c:v>26.8</c:v>
                </c:pt>
                <c:pt idx="5">
                  <c:v>22.6</c:v>
                </c:pt>
                <c:pt idx="6">
                  <c:v>32.6</c:v>
                </c:pt>
                <c:pt idx="7">
                  <c:v>38.299999999999997</c:v>
                </c:pt>
                <c:pt idx="8">
                  <c:v>32.1</c:v>
                </c:pt>
                <c:pt idx="9">
                  <c:v>32.799999999999997</c:v>
                </c:pt>
                <c:pt idx="10">
                  <c:v>56.2</c:v>
                </c:pt>
                <c:pt idx="11">
                  <c:v>55.5</c:v>
                </c:pt>
              </c:numCache>
            </c:numRef>
          </c:val>
          <c:extLst>
            <c:ext xmlns:c16="http://schemas.microsoft.com/office/drawing/2014/chart" uri="{C3380CC4-5D6E-409C-BE32-E72D297353CC}">
              <c16:uniqueId val="{00000001-69DF-4F98-98EA-DC1CF29265BA}"/>
            </c:ext>
          </c:extLst>
        </c:ser>
        <c:dLbls>
          <c:showLegendKey val="0"/>
          <c:showVal val="0"/>
          <c:showCatName val="0"/>
          <c:showSerName val="0"/>
          <c:showPercent val="0"/>
          <c:showBubbleSize val="0"/>
        </c:dLbls>
        <c:gapWidth val="150"/>
        <c:axId val="696049496"/>
        <c:axId val="696052448"/>
      </c:barChart>
      <c:lineChart>
        <c:grouping val="standard"/>
        <c:varyColors val="0"/>
        <c:ser>
          <c:idx val="0"/>
          <c:order val="0"/>
          <c:tx>
            <c:strRef>
              <c:f>'Figura 1.1-5'!$A$4</c:f>
              <c:strCache>
                <c:ptCount val="1"/>
                <c:pt idx="0">
                  <c:v>Precipitación_1991-2020</c:v>
                </c:pt>
              </c:strCache>
            </c:strRef>
          </c:tx>
          <c:spPr>
            <a:ln w="28575" cap="rnd">
              <a:solidFill>
                <a:srgbClr val="FF0000"/>
              </a:solidFill>
              <a:round/>
            </a:ln>
            <a:effectLst/>
          </c:spPr>
          <c:marker>
            <c:symbol val="none"/>
          </c:marker>
          <c:cat>
            <c:strRef>
              <c:f>'Figura 1.1-5'!$B$3:$M$3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1.1-5'!$B$4:$M$4</c:f>
              <c:numCache>
                <c:formatCode>General</c:formatCode>
                <c:ptCount val="12"/>
                <c:pt idx="0">
                  <c:v>37.299999999999997</c:v>
                </c:pt>
                <c:pt idx="1">
                  <c:v>28.6</c:v>
                </c:pt>
                <c:pt idx="2">
                  <c:v>42.8</c:v>
                </c:pt>
                <c:pt idx="3">
                  <c:v>58.5</c:v>
                </c:pt>
                <c:pt idx="4">
                  <c:v>60.9</c:v>
                </c:pt>
                <c:pt idx="5">
                  <c:v>44.7</c:v>
                </c:pt>
                <c:pt idx="6">
                  <c:v>28.4</c:v>
                </c:pt>
                <c:pt idx="7">
                  <c:v>33.5</c:v>
                </c:pt>
                <c:pt idx="8">
                  <c:v>48</c:v>
                </c:pt>
                <c:pt idx="9">
                  <c:v>58</c:v>
                </c:pt>
                <c:pt idx="10">
                  <c:v>52.2</c:v>
                </c:pt>
                <c:pt idx="11">
                  <c:v>38.299999999999997</c:v>
                </c:pt>
              </c:numCache>
            </c:numRef>
          </c:val>
          <c:smooth val="0"/>
          <c:extLst>
            <c:ext xmlns:c16="http://schemas.microsoft.com/office/drawing/2014/chart" uri="{C3380CC4-5D6E-409C-BE32-E72D297353CC}">
              <c16:uniqueId val="{00000000-69DF-4F98-98EA-DC1CF29265BA}"/>
            </c:ext>
          </c:extLst>
        </c:ser>
        <c:dLbls>
          <c:showLegendKey val="0"/>
          <c:showVal val="0"/>
          <c:showCatName val="0"/>
          <c:showSerName val="0"/>
          <c:showPercent val="0"/>
          <c:showBubbleSize val="0"/>
        </c:dLbls>
        <c:marker val="1"/>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latin typeface="Segoe UI" panose="020B0502040204020203" pitchFamily="34" charset="0"/>
                    <a:cs typeface="Segoe UI" panose="020B0502040204020203" pitchFamily="34" charset="0"/>
                  </a:rPr>
                  <a:t>Precipitación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000">
                <a:latin typeface="Segoe UI" panose="020B0502040204020203" pitchFamily="34" charset="0"/>
                <a:cs typeface="Segoe UI" panose="020B0502040204020203" pitchFamily="34" charset="0"/>
              </a:rPr>
              <a:t>Precipitación provincia de Huesca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autoTitleDeleted val="0"/>
    <c:plotArea>
      <c:layout/>
      <c:barChart>
        <c:barDir val="col"/>
        <c:grouping val="clustered"/>
        <c:varyColors val="0"/>
        <c:ser>
          <c:idx val="4"/>
          <c:order val="1"/>
          <c:tx>
            <c:strRef>
              <c:f>'Figura 1.1-6'!$A$5</c:f>
              <c:strCache>
                <c:ptCount val="1"/>
                <c:pt idx="0">
                  <c:v>Precipitación_2022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1.1-6'!$B$3:$M$3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1.1-6'!$B$5:$M$5</c:f>
              <c:numCache>
                <c:formatCode>General</c:formatCode>
                <c:ptCount val="12"/>
                <c:pt idx="0">
                  <c:v>18.5</c:v>
                </c:pt>
                <c:pt idx="1">
                  <c:v>12.2</c:v>
                </c:pt>
                <c:pt idx="2">
                  <c:v>63.1</c:v>
                </c:pt>
                <c:pt idx="3">
                  <c:v>86.1</c:v>
                </c:pt>
                <c:pt idx="4">
                  <c:v>18.899999999999999</c:v>
                </c:pt>
                <c:pt idx="5">
                  <c:v>43.3</c:v>
                </c:pt>
                <c:pt idx="6">
                  <c:v>32</c:v>
                </c:pt>
                <c:pt idx="7">
                  <c:v>53.7</c:v>
                </c:pt>
                <c:pt idx="8">
                  <c:v>43.9</c:v>
                </c:pt>
                <c:pt idx="9">
                  <c:v>63.9</c:v>
                </c:pt>
                <c:pt idx="10">
                  <c:v>67</c:v>
                </c:pt>
                <c:pt idx="11">
                  <c:v>74</c:v>
                </c:pt>
              </c:numCache>
            </c:numRef>
          </c:val>
          <c:extLst>
            <c:ext xmlns:c16="http://schemas.microsoft.com/office/drawing/2014/chart" uri="{C3380CC4-5D6E-409C-BE32-E72D297353CC}">
              <c16:uniqueId val="{00000000-39D6-4AB7-938A-45C58D6D5246}"/>
            </c:ext>
          </c:extLst>
        </c:ser>
        <c:dLbls>
          <c:showLegendKey val="0"/>
          <c:showVal val="0"/>
          <c:showCatName val="0"/>
          <c:showSerName val="0"/>
          <c:showPercent val="0"/>
          <c:showBubbleSize val="0"/>
        </c:dLbls>
        <c:gapWidth val="150"/>
        <c:axId val="696049496"/>
        <c:axId val="696052448"/>
      </c:barChart>
      <c:lineChart>
        <c:grouping val="standard"/>
        <c:varyColors val="0"/>
        <c:ser>
          <c:idx val="0"/>
          <c:order val="0"/>
          <c:tx>
            <c:strRef>
              <c:f>'Figura 1.1-6'!$A$4</c:f>
              <c:strCache>
                <c:ptCount val="1"/>
                <c:pt idx="0">
                  <c:v>Precipitación_1990-2020</c:v>
                </c:pt>
              </c:strCache>
            </c:strRef>
          </c:tx>
          <c:spPr>
            <a:ln w="28575" cap="rnd">
              <a:solidFill>
                <a:srgbClr val="FF0000"/>
              </a:solidFill>
              <a:round/>
            </a:ln>
            <a:effectLst/>
          </c:spPr>
          <c:marker>
            <c:symbol val="none"/>
          </c:marker>
          <c:cat>
            <c:strRef>
              <c:f>'Figura 1.1-6'!$B$3:$M$3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1.1-6'!$B$4:$M$4</c:f>
              <c:numCache>
                <c:formatCode>General</c:formatCode>
                <c:ptCount val="12"/>
                <c:pt idx="0">
                  <c:v>53.7</c:v>
                </c:pt>
                <c:pt idx="1">
                  <c:v>37.6</c:v>
                </c:pt>
                <c:pt idx="2">
                  <c:v>56.7</c:v>
                </c:pt>
                <c:pt idx="3">
                  <c:v>76.599999999999994</c:v>
                </c:pt>
                <c:pt idx="4">
                  <c:v>74.8</c:v>
                </c:pt>
                <c:pt idx="5">
                  <c:v>55.1</c:v>
                </c:pt>
                <c:pt idx="6">
                  <c:v>38.9</c:v>
                </c:pt>
                <c:pt idx="7">
                  <c:v>45.2</c:v>
                </c:pt>
                <c:pt idx="8">
                  <c:v>68.599999999999994</c:v>
                </c:pt>
                <c:pt idx="9">
                  <c:v>85</c:v>
                </c:pt>
                <c:pt idx="10">
                  <c:v>76.2</c:v>
                </c:pt>
                <c:pt idx="11">
                  <c:v>57.8</c:v>
                </c:pt>
              </c:numCache>
            </c:numRef>
          </c:val>
          <c:smooth val="0"/>
          <c:extLst>
            <c:ext xmlns:c16="http://schemas.microsoft.com/office/drawing/2014/chart" uri="{C3380CC4-5D6E-409C-BE32-E72D297353CC}">
              <c16:uniqueId val="{00000001-39D6-4AB7-938A-45C58D6D5246}"/>
            </c:ext>
          </c:extLst>
        </c:ser>
        <c:dLbls>
          <c:showLegendKey val="0"/>
          <c:showVal val="0"/>
          <c:showCatName val="0"/>
          <c:showSerName val="0"/>
          <c:showPercent val="0"/>
          <c:showBubbleSize val="0"/>
        </c:dLbls>
        <c:marker val="1"/>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latin typeface="Segoe UI" panose="020B0502040204020203" pitchFamily="34" charset="0"/>
                    <a:cs typeface="Segoe UI" panose="020B0502040204020203" pitchFamily="34" charset="0"/>
                  </a:rPr>
                  <a:t>Precipitación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000">
                <a:latin typeface="Segoe UI" panose="020B0502040204020203" pitchFamily="34" charset="0"/>
                <a:cs typeface="Segoe UI" panose="020B0502040204020203" pitchFamily="34" charset="0"/>
              </a:rPr>
              <a:t>Precipitación provincia de Zaragoza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autoTitleDeleted val="0"/>
    <c:plotArea>
      <c:layout/>
      <c:barChart>
        <c:barDir val="col"/>
        <c:grouping val="clustered"/>
        <c:varyColors val="0"/>
        <c:ser>
          <c:idx val="4"/>
          <c:order val="1"/>
          <c:tx>
            <c:strRef>
              <c:f>'Figura 1.1-7'!$A$5</c:f>
              <c:strCache>
                <c:ptCount val="1"/>
                <c:pt idx="0">
                  <c:v>Precipitación_2022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1.1-7'!$B$3:$M$3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1.1-7'!$B$5:$M$5</c:f>
              <c:numCache>
                <c:formatCode>General</c:formatCode>
                <c:ptCount val="12"/>
                <c:pt idx="0">
                  <c:v>10.199999999999999</c:v>
                </c:pt>
                <c:pt idx="1">
                  <c:v>1.3</c:v>
                </c:pt>
                <c:pt idx="2">
                  <c:v>58.5</c:v>
                </c:pt>
                <c:pt idx="3">
                  <c:v>54.4</c:v>
                </c:pt>
                <c:pt idx="4">
                  <c:v>23.2</c:v>
                </c:pt>
                <c:pt idx="5">
                  <c:v>11.3</c:v>
                </c:pt>
                <c:pt idx="6">
                  <c:v>23</c:v>
                </c:pt>
                <c:pt idx="7">
                  <c:v>20.8</c:v>
                </c:pt>
                <c:pt idx="8">
                  <c:v>19.100000000000001</c:v>
                </c:pt>
                <c:pt idx="9">
                  <c:v>15.8</c:v>
                </c:pt>
                <c:pt idx="10">
                  <c:v>44.3</c:v>
                </c:pt>
                <c:pt idx="11">
                  <c:v>49.8</c:v>
                </c:pt>
              </c:numCache>
            </c:numRef>
          </c:val>
          <c:extLst>
            <c:ext xmlns:c16="http://schemas.microsoft.com/office/drawing/2014/chart" uri="{C3380CC4-5D6E-409C-BE32-E72D297353CC}">
              <c16:uniqueId val="{00000000-6B40-449A-B849-52D96DE76856}"/>
            </c:ext>
          </c:extLst>
        </c:ser>
        <c:dLbls>
          <c:showLegendKey val="0"/>
          <c:showVal val="0"/>
          <c:showCatName val="0"/>
          <c:showSerName val="0"/>
          <c:showPercent val="0"/>
          <c:showBubbleSize val="0"/>
        </c:dLbls>
        <c:gapWidth val="150"/>
        <c:axId val="696049496"/>
        <c:axId val="696052448"/>
      </c:barChart>
      <c:lineChart>
        <c:grouping val="standard"/>
        <c:varyColors val="0"/>
        <c:ser>
          <c:idx val="0"/>
          <c:order val="0"/>
          <c:tx>
            <c:strRef>
              <c:f>'Figura 1.1-7'!$A$4</c:f>
              <c:strCache>
                <c:ptCount val="1"/>
                <c:pt idx="0">
                  <c:v>Precipitación_1991-2020</c:v>
                </c:pt>
              </c:strCache>
            </c:strRef>
          </c:tx>
          <c:spPr>
            <a:ln w="28575" cap="rnd">
              <a:solidFill>
                <a:srgbClr val="FF0000"/>
              </a:solidFill>
              <a:round/>
            </a:ln>
            <a:effectLst/>
          </c:spPr>
          <c:marker>
            <c:symbol val="none"/>
          </c:marker>
          <c:cat>
            <c:strRef>
              <c:f>'Figura 1.1-7'!$B$3:$M$3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1.1-7'!$B$4:$M$4</c:f>
              <c:numCache>
                <c:formatCode>General</c:formatCode>
                <c:ptCount val="12"/>
                <c:pt idx="0">
                  <c:v>28.9</c:v>
                </c:pt>
                <c:pt idx="1">
                  <c:v>24</c:v>
                </c:pt>
                <c:pt idx="2">
                  <c:v>34.200000000000003</c:v>
                </c:pt>
                <c:pt idx="3">
                  <c:v>49.2</c:v>
                </c:pt>
                <c:pt idx="4">
                  <c:v>50.1</c:v>
                </c:pt>
                <c:pt idx="5">
                  <c:v>34.700000000000003</c:v>
                </c:pt>
                <c:pt idx="6">
                  <c:v>21.1</c:v>
                </c:pt>
                <c:pt idx="7">
                  <c:v>21.4</c:v>
                </c:pt>
                <c:pt idx="8">
                  <c:v>35.6</c:v>
                </c:pt>
                <c:pt idx="9">
                  <c:v>44.4</c:v>
                </c:pt>
                <c:pt idx="10">
                  <c:v>40.4</c:v>
                </c:pt>
                <c:pt idx="11">
                  <c:v>28.1</c:v>
                </c:pt>
              </c:numCache>
            </c:numRef>
          </c:val>
          <c:smooth val="0"/>
          <c:extLst>
            <c:ext xmlns:c16="http://schemas.microsoft.com/office/drawing/2014/chart" uri="{C3380CC4-5D6E-409C-BE32-E72D297353CC}">
              <c16:uniqueId val="{00000001-6B40-449A-B849-52D96DE76856}"/>
            </c:ext>
          </c:extLst>
        </c:ser>
        <c:dLbls>
          <c:showLegendKey val="0"/>
          <c:showVal val="0"/>
          <c:showCatName val="0"/>
          <c:showSerName val="0"/>
          <c:showPercent val="0"/>
          <c:showBubbleSize val="0"/>
        </c:dLbls>
        <c:marker val="1"/>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latin typeface="Segoe UI" panose="020B0502040204020203" pitchFamily="34" charset="0"/>
                    <a:cs typeface="Segoe UI" panose="020B0502040204020203" pitchFamily="34" charset="0"/>
                  </a:rPr>
                  <a:t>Precipitación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000">
                <a:latin typeface="Segoe UI" panose="020B0502040204020203" pitchFamily="34" charset="0"/>
                <a:cs typeface="Segoe UI" panose="020B0502040204020203" pitchFamily="34" charset="0"/>
              </a:rPr>
              <a:t>Precipitación provincia de Teruel</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autoTitleDeleted val="0"/>
    <c:plotArea>
      <c:layout/>
      <c:barChart>
        <c:barDir val="col"/>
        <c:grouping val="clustered"/>
        <c:varyColors val="0"/>
        <c:ser>
          <c:idx val="4"/>
          <c:order val="1"/>
          <c:tx>
            <c:strRef>
              <c:f>'Figura 1.1-8'!$A$5</c:f>
              <c:strCache>
                <c:ptCount val="1"/>
                <c:pt idx="0">
                  <c:v>Precipitación_2022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1.1-8'!$B$3:$M$3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1.1-8'!$B$5:$M$5</c:f>
              <c:numCache>
                <c:formatCode>General</c:formatCode>
                <c:ptCount val="12"/>
                <c:pt idx="0">
                  <c:v>4.4000000000000004</c:v>
                </c:pt>
                <c:pt idx="1">
                  <c:v>3.7</c:v>
                </c:pt>
                <c:pt idx="2">
                  <c:v>91.8</c:v>
                </c:pt>
                <c:pt idx="3">
                  <c:v>91.7</c:v>
                </c:pt>
                <c:pt idx="4">
                  <c:v>39.200000000000003</c:v>
                </c:pt>
                <c:pt idx="5">
                  <c:v>13.8</c:v>
                </c:pt>
                <c:pt idx="6">
                  <c:v>44.4</c:v>
                </c:pt>
                <c:pt idx="7">
                  <c:v>42.4</c:v>
                </c:pt>
                <c:pt idx="8">
                  <c:v>34.9</c:v>
                </c:pt>
                <c:pt idx="9">
                  <c:v>19.600000000000001</c:v>
                </c:pt>
                <c:pt idx="10">
                  <c:v>58.6</c:v>
                </c:pt>
                <c:pt idx="11">
                  <c:v>42.7</c:v>
                </c:pt>
              </c:numCache>
            </c:numRef>
          </c:val>
          <c:extLst>
            <c:ext xmlns:c16="http://schemas.microsoft.com/office/drawing/2014/chart" uri="{C3380CC4-5D6E-409C-BE32-E72D297353CC}">
              <c16:uniqueId val="{00000000-F144-4C82-9D04-3A5AA3825AD8}"/>
            </c:ext>
          </c:extLst>
        </c:ser>
        <c:dLbls>
          <c:showLegendKey val="0"/>
          <c:showVal val="0"/>
          <c:showCatName val="0"/>
          <c:showSerName val="0"/>
          <c:showPercent val="0"/>
          <c:showBubbleSize val="0"/>
        </c:dLbls>
        <c:gapWidth val="150"/>
        <c:axId val="696049496"/>
        <c:axId val="696052448"/>
      </c:barChart>
      <c:lineChart>
        <c:grouping val="standard"/>
        <c:varyColors val="0"/>
        <c:ser>
          <c:idx val="0"/>
          <c:order val="0"/>
          <c:tx>
            <c:strRef>
              <c:f>'Figura 1.1-8'!$A$4</c:f>
              <c:strCache>
                <c:ptCount val="1"/>
                <c:pt idx="0">
                  <c:v>Precipitación_1991-2020</c:v>
                </c:pt>
              </c:strCache>
            </c:strRef>
          </c:tx>
          <c:spPr>
            <a:ln w="28575" cap="rnd">
              <a:solidFill>
                <a:srgbClr val="FF0000"/>
              </a:solidFill>
              <a:round/>
            </a:ln>
            <a:effectLst/>
          </c:spPr>
          <c:marker>
            <c:symbol val="none"/>
          </c:marker>
          <c:cat>
            <c:strRef>
              <c:f>'Figura 1.1-8'!$B$3:$M$3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1.1-8'!$B$4:$M$4</c:f>
              <c:numCache>
                <c:formatCode>General</c:formatCode>
                <c:ptCount val="12"/>
                <c:pt idx="0">
                  <c:v>29.7</c:v>
                </c:pt>
                <c:pt idx="1">
                  <c:v>24.4</c:v>
                </c:pt>
                <c:pt idx="2">
                  <c:v>38.299999999999997</c:v>
                </c:pt>
                <c:pt idx="3">
                  <c:v>50.3</c:v>
                </c:pt>
                <c:pt idx="4">
                  <c:v>58.7</c:v>
                </c:pt>
                <c:pt idx="5">
                  <c:v>45.4</c:v>
                </c:pt>
                <c:pt idx="6">
                  <c:v>25.8</c:v>
                </c:pt>
                <c:pt idx="7">
                  <c:v>35.299999999999997</c:v>
                </c:pt>
                <c:pt idx="8">
                  <c:v>40.700000000000003</c:v>
                </c:pt>
                <c:pt idx="9">
                  <c:v>45.4</c:v>
                </c:pt>
                <c:pt idx="10">
                  <c:v>40.6</c:v>
                </c:pt>
                <c:pt idx="11">
                  <c:v>29.7</c:v>
                </c:pt>
              </c:numCache>
            </c:numRef>
          </c:val>
          <c:smooth val="0"/>
          <c:extLst>
            <c:ext xmlns:c16="http://schemas.microsoft.com/office/drawing/2014/chart" uri="{C3380CC4-5D6E-409C-BE32-E72D297353CC}">
              <c16:uniqueId val="{00000001-F144-4C82-9D04-3A5AA3825AD8}"/>
            </c:ext>
          </c:extLst>
        </c:ser>
        <c:dLbls>
          <c:showLegendKey val="0"/>
          <c:showVal val="0"/>
          <c:showCatName val="0"/>
          <c:showSerName val="0"/>
          <c:showPercent val="0"/>
          <c:showBubbleSize val="0"/>
        </c:dLbls>
        <c:marker val="1"/>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latin typeface="Segoe UI" panose="020B0502040204020203" pitchFamily="34" charset="0"/>
                    <a:cs typeface="Segoe UI" panose="020B0502040204020203" pitchFamily="34" charset="0"/>
                  </a:rPr>
                  <a:t>Precipitación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sz="1000">
                <a:latin typeface="Segoe UI" panose="020B0502040204020203" pitchFamily="34" charset="0"/>
                <a:cs typeface="Segoe UI" panose="020B0502040204020203" pitchFamily="34" charset="0"/>
              </a:rPr>
              <a:t>Precipitación comunidad autónoma de Aragón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autoTitleDeleted val="0"/>
    <c:plotArea>
      <c:layout/>
      <c:barChart>
        <c:barDir val="col"/>
        <c:grouping val="clustered"/>
        <c:varyColors val="0"/>
        <c:ser>
          <c:idx val="4"/>
          <c:order val="1"/>
          <c:tx>
            <c:strRef>
              <c:f>'Figura 1.1-9'!$A$5</c:f>
              <c:strCache>
                <c:ptCount val="1"/>
                <c:pt idx="0">
                  <c:v>Precipitación_2022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1.1-9'!$B$3:$M$3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1.1-9'!$B$5:$M$5</c:f>
              <c:numCache>
                <c:formatCode>General</c:formatCode>
                <c:ptCount val="12"/>
                <c:pt idx="0">
                  <c:v>11.1</c:v>
                </c:pt>
                <c:pt idx="1">
                  <c:v>16.7</c:v>
                </c:pt>
                <c:pt idx="2">
                  <c:v>87</c:v>
                </c:pt>
                <c:pt idx="3">
                  <c:v>163.4</c:v>
                </c:pt>
                <c:pt idx="4">
                  <c:v>190.20000000000002</c:v>
                </c:pt>
                <c:pt idx="5">
                  <c:v>212.8</c:v>
                </c:pt>
                <c:pt idx="6">
                  <c:v>245.4</c:v>
                </c:pt>
                <c:pt idx="7">
                  <c:v>283.7</c:v>
                </c:pt>
                <c:pt idx="8">
                  <c:v>315.8</c:v>
                </c:pt>
                <c:pt idx="9">
                  <c:v>348.6</c:v>
                </c:pt>
                <c:pt idx="10">
                  <c:v>404.8</c:v>
                </c:pt>
                <c:pt idx="11">
                  <c:v>460.3</c:v>
                </c:pt>
              </c:numCache>
            </c:numRef>
          </c:val>
          <c:extLst>
            <c:ext xmlns:c16="http://schemas.microsoft.com/office/drawing/2014/chart" uri="{C3380CC4-5D6E-409C-BE32-E72D297353CC}">
              <c16:uniqueId val="{00000000-EDEA-44AA-8B6A-C699A978C36D}"/>
            </c:ext>
          </c:extLst>
        </c:ser>
        <c:dLbls>
          <c:showLegendKey val="0"/>
          <c:showVal val="0"/>
          <c:showCatName val="0"/>
          <c:showSerName val="0"/>
          <c:showPercent val="0"/>
          <c:showBubbleSize val="0"/>
        </c:dLbls>
        <c:gapWidth val="150"/>
        <c:axId val="696049496"/>
        <c:axId val="696052448"/>
      </c:barChart>
      <c:lineChart>
        <c:grouping val="standard"/>
        <c:varyColors val="0"/>
        <c:ser>
          <c:idx val="0"/>
          <c:order val="0"/>
          <c:tx>
            <c:strRef>
              <c:f>'Figura 1.1-9'!$A$4</c:f>
              <c:strCache>
                <c:ptCount val="1"/>
                <c:pt idx="0">
                  <c:v>Precipitación_1991-2020</c:v>
                </c:pt>
              </c:strCache>
            </c:strRef>
          </c:tx>
          <c:spPr>
            <a:ln w="19050" cap="rnd">
              <a:solidFill>
                <a:srgbClr val="FF0000"/>
              </a:solidFill>
              <a:round/>
            </a:ln>
            <a:effectLst/>
          </c:spPr>
          <c:marker>
            <c:symbol val="none"/>
          </c:marker>
          <c:cat>
            <c:strRef>
              <c:f>'Figura 1.1-9'!$B$3:$M$3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'Figura 1.1-9'!$B$4:$M$4</c:f>
              <c:numCache>
                <c:formatCode>General</c:formatCode>
                <c:ptCount val="12"/>
                <c:pt idx="0">
                  <c:v>37.299999999999997</c:v>
                </c:pt>
                <c:pt idx="1">
                  <c:v>65.900000000000006</c:v>
                </c:pt>
                <c:pt idx="2">
                  <c:v>108.7</c:v>
                </c:pt>
                <c:pt idx="3">
                  <c:v>167.2</c:v>
                </c:pt>
                <c:pt idx="4">
                  <c:v>228.1</c:v>
                </c:pt>
                <c:pt idx="5">
                  <c:v>272.8</c:v>
                </c:pt>
                <c:pt idx="6">
                  <c:v>301.2</c:v>
                </c:pt>
                <c:pt idx="7">
                  <c:v>334.7</c:v>
                </c:pt>
                <c:pt idx="8">
                  <c:v>382.7</c:v>
                </c:pt>
                <c:pt idx="9">
                  <c:v>440.7</c:v>
                </c:pt>
                <c:pt idx="10">
                  <c:v>492.9</c:v>
                </c:pt>
                <c:pt idx="11">
                  <c:v>531.19999999999993</c:v>
                </c:pt>
              </c:numCache>
            </c:numRef>
          </c:val>
          <c:smooth val="0"/>
          <c:extLst>
            <c:ext xmlns:c16="http://schemas.microsoft.com/office/drawing/2014/chart" uri="{C3380CC4-5D6E-409C-BE32-E72D297353CC}">
              <c16:uniqueId val="{00000001-EDEA-44AA-8B6A-C699A978C36D}"/>
            </c:ext>
          </c:extLst>
        </c:ser>
        <c:dLbls>
          <c:showLegendKey val="0"/>
          <c:showVal val="0"/>
          <c:showCatName val="0"/>
          <c:showSerName val="0"/>
          <c:showPercent val="0"/>
          <c:showBubbleSize val="0"/>
        </c:dLbls>
        <c:marker val="1"/>
        <c:smooth val="0"/>
        <c:axId val="696049496"/>
        <c:axId val="696052448"/>
      </c:lineChart>
      <c:catAx>
        <c:axId val="69604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52448"/>
        <c:crosses val="autoZero"/>
        <c:auto val="1"/>
        <c:lblAlgn val="ctr"/>
        <c:lblOffset val="100"/>
        <c:noMultiLvlLbl val="0"/>
      </c:catAx>
      <c:valAx>
        <c:axId val="6960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ES">
                    <a:latin typeface="Segoe UI" panose="020B0502040204020203" pitchFamily="34" charset="0"/>
                    <a:cs typeface="Segoe UI" panose="020B0502040204020203" pitchFamily="34" charset="0"/>
                  </a:rPr>
                  <a:t>Precipitación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crossAx val="69604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838199</xdr:colOff>
      <xdr:row>6</xdr:row>
      <xdr:rowOff>47625</xdr:rowOff>
    </xdr:from>
    <xdr:to>
      <xdr:col>7</xdr:col>
      <xdr:colOff>523875</xdr:colOff>
      <xdr:row>27</xdr:row>
      <xdr:rowOff>133351</xdr:rowOff>
    </xdr:to>
    <xdr:graphicFrame macro="">
      <xdr:nvGraphicFramePr>
        <xdr:cNvPr id="3" name="Gráfico 2" descr="Gráfico que muestra la temperatura media mensual en la Comunidad Autónoma de Aragón. Incluye una línea roja que representa la media histórica del periodo 1991-2020, con valores que aumentan desde unos 5 °C en enero hasta un máximo cercano a 24 °C en julio y agosto, descendiendo después hacia diciembre. También se muestran puntos azules con la temperatura media registrada en 2022, que sigue una tendencia similar con ligeras variaciones.&quot;">
          <a:extLst>
            <a:ext uri="{FF2B5EF4-FFF2-40B4-BE49-F238E27FC236}">
              <a16:creationId xmlns:a16="http://schemas.microsoft.com/office/drawing/2014/main" id="{08E3DF0D-0A89-20FF-4BD6-07E2BEF09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6</xdr:row>
      <xdr:rowOff>0</xdr:rowOff>
    </xdr:from>
    <xdr:to>
      <xdr:col>11</xdr:col>
      <xdr:colOff>323851</xdr:colOff>
      <xdr:row>27</xdr:row>
      <xdr:rowOff>85726</xdr:rowOff>
    </xdr:to>
    <xdr:graphicFrame macro="">
      <xdr:nvGraphicFramePr>
        <xdr:cNvPr id="7" name="Gráfico 6" descr="El gráfico muestra la evolución de la temperatura media mensual en la provincia de Huesca, comparando la serie climática 1991–2020 con los valores registrados en 2022. La línea roja representa la temperatura media del periodo 1991–2020 y describe un ascenso progresivo desde unos 4 °C en enero hasta un máximo cercano a 24 °C en agosto, seguido de un descenso hacia los 6 °C en diciembre. Sobre esta línea aparecen puntos azules que indican las temperaturas medias de 2022, generalmente superiores a la media climatológica en la mayoría de meses, especialmente entre junio y octubre, con valores próximos o superiores a 22–24 °C en verano. El gráfico refleja visualmente un patrón de mayor calor en 2022 respecto al promedio histórico, con diferencias más acusadas en los meses cálidos.">
          <a:extLst>
            <a:ext uri="{FF2B5EF4-FFF2-40B4-BE49-F238E27FC236}">
              <a16:creationId xmlns:a16="http://schemas.microsoft.com/office/drawing/2014/main" id="{AFAAA8AF-0506-438C-9731-1BFBC98FE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5</xdr:row>
      <xdr:rowOff>0</xdr:rowOff>
    </xdr:from>
    <xdr:to>
      <xdr:col>10</xdr:col>
      <xdr:colOff>228601</xdr:colOff>
      <xdr:row>26</xdr:row>
      <xdr:rowOff>85726</xdr:rowOff>
    </xdr:to>
    <xdr:graphicFrame macro="">
      <xdr:nvGraphicFramePr>
        <xdr:cNvPr id="2" name="Gráfico 1" descr="El gráfico representa la evolución de la temperatura media mensual en la provincia de Zaragoza, comparando la serie climática 1991–2020 con los valores observados en el año 2022. La línea roja muestra la temperatura media del periodo de referencia, que asciende desde unos 5 °C en enero hasta un máximo cercano a 26 °C en julio-agosto, antes de descender progresivamente hacia los 8 °C en diciembre. Los puntos azules indican las temperaturas medias registradas en 2022, que en general se sitúan por encima de la media histórica en la mayoría de los meses, especialmente entre mayo y septiembre, cuando se observan valores elevados de entre 19 y 26 °C. El conjunto del gráfico refleja un patrón anual típico de clima mediterráneo continentalizado, pero con temperaturas de 2022 notablemente superiores al promedio climatológico, lo que sugiere un año más cálido de lo habitual.">
          <a:extLst>
            <a:ext uri="{FF2B5EF4-FFF2-40B4-BE49-F238E27FC236}">
              <a16:creationId xmlns:a16="http://schemas.microsoft.com/office/drawing/2014/main" id="{BC041C04-ED54-4D81-B8DC-5B47A6005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200026</xdr:colOff>
      <xdr:row>26</xdr:row>
      <xdr:rowOff>85726</xdr:rowOff>
    </xdr:to>
    <xdr:graphicFrame macro="">
      <xdr:nvGraphicFramePr>
        <xdr:cNvPr id="4" name="Gráfico 3" descr="El gráfico muestra la variación mensual de la temperatura media en la provincia de Teruel, comparando la serie climática 1991–2020 con los datos registrados en 2022. La línea roja representa la media climatológica, que asciende desde aproximadamente 3,9 °C en enero hasta un máximo cercano a 23 °C en agosto, para después descender de forma progresiva hasta unos 7 °C en diciembre. Sobre esta curva se superponen puntos azules que indican las temperaturas medias de 2022, que en general se sitúan por encima de la media histórica entre abril y octubre, con valores especialmente elevados en junio, julio y agosto, donde se alcanzan temperaturas comprendidas entre 21,6 y 23,9 °C. El conjunto del gráfico refleja un patrón típico del clima continental de montaña, pero con un año 2022 sensiblemente más cálido que el promedio 1991–2020, especialmente durante los meses centrales del año.">
          <a:extLst>
            <a:ext uri="{FF2B5EF4-FFF2-40B4-BE49-F238E27FC236}">
              <a16:creationId xmlns:a16="http://schemas.microsoft.com/office/drawing/2014/main" id="{5C61954C-FA76-4611-96B0-3EFE660B2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6</xdr:row>
      <xdr:rowOff>0</xdr:rowOff>
    </xdr:from>
    <xdr:to>
      <xdr:col>8</xdr:col>
      <xdr:colOff>190500</xdr:colOff>
      <xdr:row>23</xdr:row>
      <xdr:rowOff>180975</xdr:rowOff>
    </xdr:to>
    <xdr:graphicFrame macro="">
      <xdr:nvGraphicFramePr>
        <xdr:cNvPr id="2" name="Gráfico 1" descr="El gráfico muestra la evolución mensual de la precipitación en la comunidad autónoma de Aragón, comparando los valores registrados en 2022 con la serie climática 1991–2020. Las barras azules representan la precipitación mensual de 2022, con valores muy variables que van desde 5,6 mm en febrero hasta un máximo de 76,4 mm en abril, seguido de otro pico destacado de 70,3 mm en marzo y precipitaciones moderadas en los meses restantes. La línea roja refleja la precipitación media histórica, con un patrón más regular que presenta máximos relativos en abril, septiembre y noviembre, y mínimos en los meses de verano. La comparación muestra que 2022 fue especialmente húmedo entre marzo y abril, superando claramente la media climática, mientras que en verano las precipitaciones fueron similares o algo inferiores al promedio. En conjunto, el gráfico evidencia una fuerte irregularidad pluviométrica en 2022 respecto a la climatología de referencia, con meses muy húmedos concentrados en la primera mitad del año.">
          <a:extLst>
            <a:ext uri="{FF2B5EF4-FFF2-40B4-BE49-F238E27FC236}">
              <a16:creationId xmlns:a16="http://schemas.microsoft.com/office/drawing/2014/main" id="{FA3BB7CB-B6AC-A122-0B59-18C92933A3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114300</xdr:rowOff>
    </xdr:from>
    <xdr:to>
      <xdr:col>8</xdr:col>
      <xdr:colOff>314325</xdr:colOff>
      <xdr:row>24</xdr:row>
      <xdr:rowOff>85725</xdr:rowOff>
    </xdr:to>
    <xdr:graphicFrame macro="">
      <xdr:nvGraphicFramePr>
        <xdr:cNvPr id="8" name="Gráfico 7" descr="El gráfico muestra la evolución mensual de la precipitación en la provincia de Huesca, comparando los valores registrados en 2022 con la serie climática 1991–2020. Las barras azules representan la precipitación mensual de 2022, con valores que oscilan desde 12,2 mm en febrero hasta máximos de 86,1 mm en abril y 90 mm en noviembre, destacando también los altos registros de octubre y diciembre. La línea roja muestra la precipitación media histórica, caracterizada por máximos en abril, septiembre y noviembre, y mínimos relativos durante el verano. La comparación revela que 2022 presentó meses particularmente húmedos, sobre todo en abril, octubre, noviembre y diciembre, superando con claridad la media climatológica, mientras que los meses estivales se mantuvieron más próximos o ligeramente por debajo del promedio. En conjunto, el gráfico refleja una marcada variabilidad en 2022, con episodios de precipitación intensa concentrados en primavera y final de otoño, contrastando con la distribución más regular del periodo 1991–2020.">
          <a:extLst>
            <a:ext uri="{FF2B5EF4-FFF2-40B4-BE49-F238E27FC236}">
              <a16:creationId xmlns:a16="http://schemas.microsoft.com/office/drawing/2014/main" id="{E46E376C-6F37-4CAE-9A0A-444E90A90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8</xdr:col>
      <xdr:colOff>209550</xdr:colOff>
      <xdr:row>22</xdr:row>
      <xdr:rowOff>180975</xdr:rowOff>
    </xdr:to>
    <xdr:graphicFrame macro="">
      <xdr:nvGraphicFramePr>
        <xdr:cNvPr id="2" name="Gráfico 1" descr="El gráfico muestra la evolución mensual de la precipitación en la provincia de Zaragoza, comparando los valores registrados en 2022 con la serie climática 1991–2020. Las barras azules representan la precipitación mensual de 2022, con valores muy desiguales que van desde tan solo 1,3 mm en febrero y 10,2 mm en enero hasta máximos destacados en marzo (58,5 mm), abril (54,4 mm) y diciembre (49,8 mm), así como un episodio húmedo en noviembre con 44,3 mm. La línea roja representa la media histórica, con un ascenso gradual del invierno a la primavera hasta alcanzar un máximo en abril, seguido de un descenso que toca mínimos en verano y repunta de nuevo en otoño. La comparación evidencia que 2022 fue especialmente húmedo en marzo, abril, noviembre y diciembre, muy por encima de la climatología de referencia, mientras que los meses de invierno y verano resultaron más secos que la media. En conjunto, el gráfico refleja una marcada irregularidad en la precipitación de 2022, con fuertes contrastes entre meses secos y episodios de lluvia intensa, en contraste con la distribución más suavizada del periodo 1991–2020.">
          <a:extLst>
            <a:ext uri="{FF2B5EF4-FFF2-40B4-BE49-F238E27FC236}">
              <a16:creationId xmlns:a16="http://schemas.microsoft.com/office/drawing/2014/main" id="{5E6A2594-2699-4C5E-9D13-85A55BF06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0</xdr:rowOff>
    </xdr:from>
    <xdr:to>
      <xdr:col>8</xdr:col>
      <xdr:colOff>209550</xdr:colOff>
      <xdr:row>22</xdr:row>
      <xdr:rowOff>180975</xdr:rowOff>
    </xdr:to>
    <xdr:graphicFrame macro="">
      <xdr:nvGraphicFramePr>
        <xdr:cNvPr id="2" name="Gráfico 1" descr="El gráfico muestra la evolución mensual de la precipitación en la provincia de Teruel, comparando los valores registrados en 2022 con la serie climática 1991–2020. Las barras azules representan la precipitación mensual de 2022, con valores muy variables que oscilan entre mínimos de 3,7 mm en febrero y 4,4 mm en enero, y máximos muy destacados en marzo (91,8 mm) y abril (91,7 mm), además de episodios húmedos relevantes en julio (44,4 mm), agosto (42,4 mm) y noviembre (58,6 mm). La línea roja muestra la precipitación media histórica, que presenta un ascenso gradual hacia la primavera, un pico en mayo y un comportamiento más moderado durante el verano antes de repuntar en otoño. La comparación evidencia que 2022 registró precipitaciones excepcionalmente altas en marzo y abril, muy por encima del promedio, mientras que los meses de invierno fueron más secos de lo habitual. En conjunto, el gráfico refleja una marcada irregularidad pluviométrica en 2022, con fuertes contrastes entre meses secos y episodios intensos de lluvia, en contraste con la distribución más equilibrada de la climatología 1991–2020.">
          <a:extLst>
            <a:ext uri="{FF2B5EF4-FFF2-40B4-BE49-F238E27FC236}">
              <a16:creationId xmlns:a16="http://schemas.microsoft.com/office/drawing/2014/main" id="{544D7A26-9774-457C-82D1-739FD5321F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6</xdr:row>
      <xdr:rowOff>0</xdr:rowOff>
    </xdr:from>
    <xdr:to>
      <xdr:col>8</xdr:col>
      <xdr:colOff>190500</xdr:colOff>
      <xdr:row>23</xdr:row>
      <xdr:rowOff>180975</xdr:rowOff>
    </xdr:to>
    <xdr:graphicFrame macro="">
      <xdr:nvGraphicFramePr>
        <xdr:cNvPr id="3" name="Gráfico 2" descr="El gráfico muestra la evolución de la precipitación acumulada mes a mes en la comunidad autónoma de Aragón durante 2022, comparada con la serie climática 1991–2020. Las barras azules representan la precipitación acumulada en 2022, que aumenta progresivamente desde 11,1 mm en enero hasta 460,3 mm en diciembre, con incrementos especialmente marcados en primavera y otoño. La línea roja representa la acumulación media histórica, mostrando un crecimiento más regular y sostenido a lo largo del año, con valores cercanos a 300 mm en septiembre y en torno a 500 mm en diciembre. La comparación revela que durante 2022 la precipitación acumulada se mantuvo por debajo de la media en los primeros meses, pero se aproximó progresivamente a los valores climatológicos gracias a incrementos significativos en otoño. En conjunto, el gráfico refleja un año con una acumulación de lluvia algo inferior al promedio en la primera mitad del año, pero con una recuperación notable en los últimos meses que reduce la diferencia respecto a la climatología histórica.">
          <a:extLst>
            <a:ext uri="{FF2B5EF4-FFF2-40B4-BE49-F238E27FC236}">
              <a16:creationId xmlns:a16="http://schemas.microsoft.com/office/drawing/2014/main" id="{7E342333-DCE5-4640-9BB4-8AC713771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B508-0D8B-4284-941C-CA2072662FC1}">
  <dimension ref="A1:B10"/>
  <sheetViews>
    <sheetView tabSelected="1" workbookViewId="0">
      <selection activeCell="A21" sqref="A21"/>
    </sheetView>
  </sheetViews>
  <sheetFormatPr baseColWidth="10" defaultColWidth="11" defaultRowHeight="16.5" x14ac:dyDescent="0.3"/>
  <cols>
    <col min="1" max="1" width="132.125" bestFit="1" customWidth="1"/>
    <col min="2" max="2" width="56.5" bestFit="1" customWidth="1"/>
  </cols>
  <sheetData>
    <row r="1" spans="1:2" x14ac:dyDescent="0.3">
      <c r="A1" s="3" t="s">
        <v>0</v>
      </c>
      <c r="B1" s="3" t="s">
        <v>1</v>
      </c>
    </row>
    <row r="2" spans="1:2" x14ac:dyDescent="0.3">
      <c r="A2" s="2" t="str">
        <f>'Figura 1.1-1'!$A$1</f>
        <v>Figura  1.1‑1: Evolución de la temperatura media en Aragón durante 2022.</v>
      </c>
      <c r="B2" t="str">
        <f>'Figura 1.1-1'!$A$2</f>
        <v>Fuente: Elaboración propia a partir de datos de AEMET-opendata.</v>
      </c>
    </row>
    <row r="3" spans="1:2" x14ac:dyDescent="0.3">
      <c r="A3" s="2" t="str">
        <f>'Figura 1.1-2'!_Ref214020750</f>
        <v>Figura  1.1‑2: Temperatura media mensual de la provincia de Huesca en el año 2022 respecto de la serie climatológica de 1991-2020.</v>
      </c>
      <c r="B3" t="str">
        <f>'Figura 1.1-2'!$A$2</f>
        <v>Fuente: Elaboración propia a partir de datos de AEMET-opendata</v>
      </c>
    </row>
    <row r="4" spans="1:2" x14ac:dyDescent="0.3">
      <c r="A4" s="2" t="str">
        <f>'Figura 1.1-3'!_Ref214020770</f>
        <v>Figura  1.1‑3: Temperatura media mensual de la provincia de Zaragoza en el año 2022 respecto de la serie climatológica de 1991-2020.</v>
      </c>
      <c r="B4" t="str">
        <f>'Figura 1.1-3'!$A$2</f>
        <v>Fuente: Elaboración propia a partir de datos de AEMET-opendata.</v>
      </c>
    </row>
    <row r="5" spans="1:2" x14ac:dyDescent="0.3">
      <c r="A5" s="2" t="str">
        <f>'Figura 1.1-4'!_Ref214020781</f>
        <v>Figura  1.1‑4: Temperatura media mensual de la provincia de Teruel en el año 2022 respecto de la serie climatológica de 1991-2020.</v>
      </c>
      <c r="B5" t="str">
        <f>'Figura 1.1-4'!$A$2</f>
        <v>Fuente: Elaboración propia a partir de datos de AEMET-opendata.</v>
      </c>
    </row>
    <row r="6" spans="1:2" x14ac:dyDescent="0.3">
      <c r="A6" s="2" t="str">
        <f>'Figura 1.1-5'!$A$1</f>
        <v xml:space="preserve">Figura  1.1‑5: Evolución mensual de la precipitación (mm) en la provincia de Huesca durante el año 2022 comparado con la serie climática de 1991-2020.  </v>
      </c>
      <c r="B6" t="str">
        <f>'Figura 1.1-5'!$A$2</f>
        <v>Fuente: Elaboración propia a partir de datos de AEMET-opendata.</v>
      </c>
    </row>
    <row r="7" spans="1:2" x14ac:dyDescent="0.3">
      <c r="A7" s="2" t="str">
        <f>'Figura 1.1-6'!$A$1</f>
        <v>Figura  1.1‑6: Evolución mensual de la precipitación (mm) en la provincia de Huesca durante el año 2022 comparado con la serie climática de 1991-2020.</v>
      </c>
      <c r="B7" t="str">
        <f>'Figura 1.1-6'!$A$2</f>
        <v>Fuente: Elaboración propia a partir de datos de AEMET-opendata.</v>
      </c>
    </row>
    <row r="8" spans="1:2" x14ac:dyDescent="0.3">
      <c r="A8" s="2" t="str">
        <f>'Figura 1.1-7'!$A$1</f>
        <v>Figura  1.1‑7: Evolución mensual de la precipitación (mm) en la provincia de Zaragoza durante el año 2022 comparado con la serie climática de 1991-2020.</v>
      </c>
      <c r="B8" t="str">
        <f>'Figura 1.1-7'!$A$2</f>
        <v>Fuente: Elaboración propia a partir de datos de AEMET-opendata.</v>
      </c>
    </row>
    <row r="9" spans="1:2" x14ac:dyDescent="0.3">
      <c r="A9" s="2" t="str">
        <f>'Figura 1.1-8'!$A$1</f>
        <v>Figura  1.1‑8: Evolución mensual de la precipitación (mm) en la provincia de Teruel durante el año 2022 comparado con la serie climática de 1991-2020.</v>
      </c>
      <c r="B9" t="str">
        <f>'Figura 1.1-8'!$A$2</f>
        <v>Fuente: Elaboración propia a partir de datos de AEMET-opendata.</v>
      </c>
    </row>
    <row r="10" spans="1:2" x14ac:dyDescent="0.3">
      <c r="A10" s="2" t="str">
        <f>'Figura 1.1-9'!_Toc219467209</f>
        <v>Figura  1.1‑9: Precipitación media mensual acumulada en 2022 en Aragón.</v>
      </c>
      <c r="B10" t="str">
        <f>'Figura 1.1-9'!$A$2</f>
        <v>Fuente: Elaboración propia a partir de datos de AEMET-opendata.</v>
      </c>
    </row>
  </sheetData>
  <hyperlinks>
    <hyperlink ref="A2" location="'Figura 1.1-1'!A1" display="'Figura 1.1-1'!A1" xr:uid="{F7FCB995-60E4-40BC-8737-4A688B266761}"/>
    <hyperlink ref="A3" location="'Figura 1.1-2'!A1" display="'Figura 1.1-2'!A1" xr:uid="{01F87AFC-4000-45D6-B20E-2BC90FE76BE7}"/>
    <hyperlink ref="A4" location="'Figura 1.1-3'!A1" display="'Figura 1.1-3'!A1" xr:uid="{862C5DD3-1539-44EA-916E-CF5F68C7E56B}"/>
    <hyperlink ref="A5" location="'Figura 1.1-4'!A1" display="'Figura 1.1-4'!A1" xr:uid="{63D7BC7E-DFF2-45F5-809D-57E86242506B}"/>
    <hyperlink ref="A6" location="'Figura 1.1-5'!A1" display="'Figura 1.1-5'!A1" xr:uid="{06990086-D92A-4E20-AFF3-3FB4C50DEF44}"/>
    <hyperlink ref="A7" location="'Figura 1.1-6'!A1" display="'Figura 1.1-6'!A1" xr:uid="{9239EF35-B34D-4AB9-AFA4-FABFDFC88B62}"/>
    <hyperlink ref="A8" location="'Figura 1.1-7'!A1" display="'Figura 1.1-7'!A1" xr:uid="{7C5BF1BA-0D41-462D-9DB2-32DC752912E7}"/>
    <hyperlink ref="A9" location="'Figura 1.1-8'!A1" display="'Figura 1.1-8'!A1" xr:uid="{A8933BB2-B697-48EE-A7CD-D900C6CF8C89}"/>
    <hyperlink ref="A10" location="'Figura 1.1-9'!A1" display="'Figura 1.1-9'!A1" xr:uid="{E94A7EDC-524A-4B49-A7DD-1114988AA19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2000-24EE-456B-9D19-7EAC36F21D78}">
  <dimension ref="A1:O5"/>
  <sheetViews>
    <sheetView workbookViewId="0">
      <selection activeCell="F32" sqref="F32"/>
    </sheetView>
  </sheetViews>
  <sheetFormatPr baseColWidth="10" defaultColWidth="11" defaultRowHeight="16.5" x14ac:dyDescent="0.3"/>
  <sheetData>
    <row r="1" spans="1:15" x14ac:dyDescent="0.3">
      <c r="A1" s="1" t="s">
        <v>359</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354</v>
      </c>
      <c r="B4">
        <v>29.7</v>
      </c>
      <c r="C4">
        <v>24.4</v>
      </c>
      <c r="D4">
        <v>38.299999999999997</v>
      </c>
      <c r="E4">
        <v>50.3</v>
      </c>
      <c r="F4">
        <v>58.7</v>
      </c>
      <c r="G4">
        <v>45.4</v>
      </c>
      <c r="H4">
        <v>25.8</v>
      </c>
      <c r="I4">
        <v>35.299999999999997</v>
      </c>
      <c r="J4">
        <v>40.700000000000003</v>
      </c>
      <c r="K4">
        <v>45.4</v>
      </c>
      <c r="L4">
        <v>40.6</v>
      </c>
      <c r="M4">
        <v>29.7</v>
      </c>
      <c r="N4">
        <v>464.3</v>
      </c>
      <c r="O4" t="s">
        <v>35</v>
      </c>
    </row>
    <row r="5" spans="1:15" x14ac:dyDescent="0.3">
      <c r="A5" t="s">
        <v>355</v>
      </c>
      <c r="B5">
        <v>4.4000000000000004</v>
      </c>
      <c r="C5">
        <v>3.7</v>
      </c>
      <c r="D5">
        <v>91.8</v>
      </c>
      <c r="E5">
        <v>91.7</v>
      </c>
      <c r="F5">
        <v>39.200000000000003</v>
      </c>
      <c r="G5">
        <v>13.8</v>
      </c>
      <c r="H5">
        <v>44.4</v>
      </c>
      <c r="I5">
        <v>42.4</v>
      </c>
      <c r="J5">
        <v>34.9</v>
      </c>
      <c r="K5">
        <v>19.600000000000001</v>
      </c>
      <c r="L5">
        <v>58.6</v>
      </c>
      <c r="M5">
        <v>42.7</v>
      </c>
      <c r="N5">
        <v>487.2</v>
      </c>
      <c r="O5" t="s">
        <v>216</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080E-566E-4A61-9BD7-91867853286F}">
  <dimension ref="A1:O5"/>
  <sheetViews>
    <sheetView workbookViewId="0">
      <selection activeCell="F27" sqref="F27"/>
    </sheetView>
  </sheetViews>
  <sheetFormatPr baseColWidth="10" defaultColWidth="11" defaultRowHeight="16.5" x14ac:dyDescent="0.3"/>
  <cols>
    <col min="1" max="1" width="11.625" bestFit="1" customWidth="1"/>
  </cols>
  <sheetData>
    <row r="1" spans="1:15" x14ac:dyDescent="0.3">
      <c r="A1" s="1" t="s">
        <v>360</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354</v>
      </c>
      <c r="B4">
        <v>37.299999999999997</v>
      </c>
      <c r="C4">
        <f>B4+28.6</f>
        <v>65.900000000000006</v>
      </c>
      <c r="D4">
        <f>C4+42.8</f>
        <v>108.7</v>
      </c>
      <c r="E4">
        <f>D4+58.5</f>
        <v>167.2</v>
      </c>
      <c r="F4">
        <f>E4+60.9</f>
        <v>228.1</v>
      </c>
      <c r="G4">
        <f>F4+44.7</f>
        <v>272.8</v>
      </c>
      <c r="H4">
        <f>G4+28.4</f>
        <v>301.2</v>
      </c>
      <c r="I4">
        <f>H4+33.5</f>
        <v>334.7</v>
      </c>
      <c r="J4">
        <f>I4+48</f>
        <v>382.7</v>
      </c>
      <c r="K4">
        <f>J4+58</f>
        <v>440.7</v>
      </c>
      <c r="L4">
        <f>K4+52.2</f>
        <v>492.9</v>
      </c>
      <c r="M4">
        <f>L4+38.3</f>
        <v>531.19999999999993</v>
      </c>
      <c r="N4">
        <v>531.20000000000005</v>
      </c>
      <c r="O4" t="s">
        <v>35</v>
      </c>
    </row>
    <row r="5" spans="1:15" x14ac:dyDescent="0.3">
      <c r="A5" t="s">
        <v>355</v>
      </c>
      <c r="B5">
        <v>11.1</v>
      </c>
      <c r="C5">
        <f>B5+5.6</f>
        <v>16.7</v>
      </c>
      <c r="D5">
        <f>C5+70.3</f>
        <v>87</v>
      </c>
      <c r="E5">
        <f>D5+76.4</f>
        <v>163.4</v>
      </c>
      <c r="F5">
        <f>E5+26.8</f>
        <v>190.20000000000002</v>
      </c>
      <c r="G5">
        <f>F5+22.6</f>
        <v>212.8</v>
      </c>
      <c r="H5">
        <f>G5+32.6</f>
        <v>245.4</v>
      </c>
      <c r="I5">
        <f>H5+38.3</f>
        <v>283.7</v>
      </c>
      <c r="J5">
        <f>I5+32.1</f>
        <v>315.8</v>
      </c>
      <c r="K5">
        <f>J5+32.8</f>
        <v>348.6</v>
      </c>
      <c r="L5">
        <f>K5+56.2</f>
        <v>404.8</v>
      </c>
      <c r="M5">
        <f>L5+55.5</f>
        <v>460.3</v>
      </c>
      <c r="N5">
        <v>460.3</v>
      </c>
      <c r="O5" t="s">
        <v>216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33DC-FC0F-423E-A3C4-0A1130D03919}">
  <dimension ref="A1:Q49"/>
  <sheetViews>
    <sheetView workbookViewId="0">
      <selection activeCell="D5" sqref="D5"/>
    </sheetView>
  </sheetViews>
  <sheetFormatPr baseColWidth="10" defaultColWidth="11" defaultRowHeight="16.5" x14ac:dyDescent="0.3"/>
  <cols>
    <col min="1" max="1" width="44" bestFit="1" customWidth="1"/>
  </cols>
  <sheetData>
    <row r="1" spans="1:17"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row>
    <row r="2" spans="1:17" x14ac:dyDescent="0.3">
      <c r="A2" t="s">
        <v>19</v>
      </c>
      <c r="B2" t="s">
        <v>20</v>
      </c>
      <c r="C2" t="s">
        <v>21</v>
      </c>
      <c r="D2" t="s">
        <v>22</v>
      </c>
      <c r="E2" t="s">
        <v>23</v>
      </c>
      <c r="F2" t="s">
        <v>24</v>
      </c>
      <c r="G2" t="s">
        <v>25</v>
      </c>
      <c r="H2" t="s">
        <v>26</v>
      </c>
      <c r="I2" t="s">
        <v>27</v>
      </c>
      <c r="J2" t="s">
        <v>28</v>
      </c>
      <c r="K2" t="s">
        <v>29</v>
      </c>
      <c r="L2" t="s">
        <v>30</v>
      </c>
      <c r="M2" t="s">
        <v>31</v>
      </c>
      <c r="N2" t="s">
        <v>32</v>
      </c>
      <c r="O2" t="s">
        <v>33</v>
      </c>
      <c r="P2" t="s">
        <v>34</v>
      </c>
      <c r="Q2" t="s">
        <v>35</v>
      </c>
    </row>
    <row r="3" spans="1:17" x14ac:dyDescent="0.3">
      <c r="A3" t="s">
        <v>19</v>
      </c>
      <c r="B3" t="s">
        <v>20</v>
      </c>
      <c r="C3" t="s">
        <v>36</v>
      </c>
      <c r="D3" t="s">
        <v>37</v>
      </c>
      <c r="E3" t="s">
        <v>38</v>
      </c>
      <c r="F3" t="s">
        <v>39</v>
      </c>
      <c r="G3" t="s">
        <v>40</v>
      </c>
      <c r="H3" t="s">
        <v>41</v>
      </c>
      <c r="I3" t="s">
        <v>42</v>
      </c>
      <c r="J3" t="s">
        <v>43</v>
      </c>
      <c r="K3" t="s">
        <v>44</v>
      </c>
      <c r="L3" t="s">
        <v>45</v>
      </c>
      <c r="M3" t="s">
        <v>46</v>
      </c>
      <c r="N3" t="s">
        <v>47</v>
      </c>
      <c r="O3" t="s">
        <v>48</v>
      </c>
      <c r="P3" t="s">
        <v>49</v>
      </c>
      <c r="Q3" t="s">
        <v>35</v>
      </c>
    </row>
    <row r="4" spans="1:17" x14ac:dyDescent="0.3">
      <c r="A4" t="s">
        <v>19</v>
      </c>
      <c r="B4" t="s">
        <v>20</v>
      </c>
      <c r="C4" t="s">
        <v>50</v>
      </c>
      <c r="D4" t="s">
        <v>51</v>
      </c>
      <c r="E4" t="s">
        <v>52</v>
      </c>
      <c r="F4" t="s">
        <v>33</v>
      </c>
      <c r="G4" t="s">
        <v>53</v>
      </c>
      <c r="H4" t="s">
        <v>54</v>
      </c>
      <c r="I4" t="s">
        <v>55</v>
      </c>
      <c r="J4" t="s">
        <v>56</v>
      </c>
      <c r="K4" t="s">
        <v>57</v>
      </c>
      <c r="L4" t="s">
        <v>58</v>
      </c>
      <c r="M4" t="s">
        <v>55</v>
      </c>
      <c r="N4" t="s">
        <v>59</v>
      </c>
      <c r="O4" t="s">
        <v>51</v>
      </c>
      <c r="P4" t="s">
        <v>60</v>
      </c>
      <c r="Q4" t="s">
        <v>35</v>
      </c>
    </row>
    <row r="5" spans="1:17" x14ac:dyDescent="0.3">
      <c r="A5" t="s">
        <v>19</v>
      </c>
      <c r="B5" t="s">
        <v>20</v>
      </c>
      <c r="C5" t="s">
        <v>61</v>
      </c>
      <c r="D5" t="s">
        <v>62</v>
      </c>
      <c r="E5" t="s">
        <v>63</v>
      </c>
      <c r="F5" t="s">
        <v>64</v>
      </c>
      <c r="G5" t="s">
        <v>65</v>
      </c>
      <c r="H5" t="s">
        <v>66</v>
      </c>
      <c r="I5" t="s">
        <v>67</v>
      </c>
      <c r="J5" t="s">
        <v>68</v>
      </c>
      <c r="K5" t="s">
        <v>69</v>
      </c>
      <c r="L5" t="s">
        <v>70</v>
      </c>
      <c r="M5" t="s">
        <v>71</v>
      </c>
      <c r="N5" t="s">
        <v>72</v>
      </c>
      <c r="O5" t="s">
        <v>73</v>
      </c>
      <c r="P5" t="s">
        <v>74</v>
      </c>
      <c r="Q5" t="s">
        <v>35</v>
      </c>
    </row>
    <row r="6" spans="1:17" x14ac:dyDescent="0.3">
      <c r="A6" t="s">
        <v>75</v>
      </c>
      <c r="B6" t="s">
        <v>20</v>
      </c>
      <c r="C6" t="s">
        <v>21</v>
      </c>
      <c r="D6" t="s">
        <v>76</v>
      </c>
      <c r="E6" t="s">
        <v>77</v>
      </c>
      <c r="F6" t="s">
        <v>78</v>
      </c>
      <c r="G6" t="s">
        <v>79</v>
      </c>
      <c r="H6" t="s">
        <v>80</v>
      </c>
      <c r="I6" t="s">
        <v>81</v>
      </c>
      <c r="J6" t="s">
        <v>82</v>
      </c>
      <c r="K6" t="s">
        <v>83</v>
      </c>
      <c r="L6" t="s">
        <v>52</v>
      </c>
      <c r="M6" t="s">
        <v>84</v>
      </c>
      <c r="N6" t="s">
        <v>85</v>
      </c>
      <c r="O6" t="s">
        <v>86</v>
      </c>
      <c r="P6" t="s">
        <v>87</v>
      </c>
      <c r="Q6" t="s">
        <v>35</v>
      </c>
    </row>
    <row r="7" spans="1:17" x14ac:dyDescent="0.3">
      <c r="A7" t="s">
        <v>75</v>
      </c>
      <c r="B7" t="s">
        <v>20</v>
      </c>
      <c r="C7" t="s">
        <v>36</v>
      </c>
      <c r="D7" t="s">
        <v>88</v>
      </c>
      <c r="E7" t="s">
        <v>89</v>
      </c>
      <c r="F7" t="s">
        <v>90</v>
      </c>
      <c r="G7" t="s">
        <v>91</v>
      </c>
      <c r="H7" t="s">
        <v>92</v>
      </c>
      <c r="I7" t="s">
        <v>93</v>
      </c>
      <c r="J7" t="s">
        <v>94</v>
      </c>
      <c r="K7" t="s">
        <v>95</v>
      </c>
      <c r="L7" t="s">
        <v>96</v>
      </c>
      <c r="M7" t="s">
        <v>97</v>
      </c>
      <c r="N7" t="s">
        <v>98</v>
      </c>
      <c r="O7" t="s">
        <v>99</v>
      </c>
      <c r="P7" t="s">
        <v>100</v>
      </c>
      <c r="Q7" t="s">
        <v>35</v>
      </c>
    </row>
    <row r="8" spans="1:17" x14ac:dyDescent="0.3">
      <c r="A8" t="s">
        <v>75</v>
      </c>
      <c r="B8" t="s">
        <v>20</v>
      </c>
      <c r="C8" t="s">
        <v>50</v>
      </c>
      <c r="D8" t="s">
        <v>101</v>
      </c>
      <c r="E8" t="s">
        <v>102</v>
      </c>
      <c r="F8" t="s">
        <v>103</v>
      </c>
      <c r="G8" t="s">
        <v>104</v>
      </c>
      <c r="H8" t="s">
        <v>105</v>
      </c>
      <c r="I8" t="s">
        <v>106</v>
      </c>
      <c r="J8" t="s">
        <v>107</v>
      </c>
      <c r="K8" t="s">
        <v>108</v>
      </c>
      <c r="L8" t="s">
        <v>109</v>
      </c>
      <c r="M8" t="s">
        <v>110</v>
      </c>
      <c r="N8" t="s">
        <v>111</v>
      </c>
      <c r="O8" t="s">
        <v>112</v>
      </c>
      <c r="P8" t="s">
        <v>113</v>
      </c>
      <c r="Q8" t="s">
        <v>35</v>
      </c>
    </row>
    <row r="9" spans="1:17" x14ac:dyDescent="0.3">
      <c r="A9" t="s">
        <v>75</v>
      </c>
      <c r="B9" t="s">
        <v>20</v>
      </c>
      <c r="C9" t="s">
        <v>61</v>
      </c>
      <c r="D9" t="s">
        <v>102</v>
      </c>
      <c r="E9" t="s">
        <v>114</v>
      </c>
      <c r="F9" t="s">
        <v>115</v>
      </c>
      <c r="G9" t="s">
        <v>116</v>
      </c>
      <c r="H9" t="s">
        <v>117</v>
      </c>
      <c r="I9" t="s">
        <v>118</v>
      </c>
      <c r="J9" t="s">
        <v>119</v>
      </c>
      <c r="K9" t="s">
        <v>120</v>
      </c>
      <c r="L9" t="s">
        <v>56</v>
      </c>
      <c r="M9" t="s">
        <v>121</v>
      </c>
      <c r="N9" t="s">
        <v>122</v>
      </c>
      <c r="O9" t="s">
        <v>123</v>
      </c>
      <c r="P9" t="s">
        <v>124</v>
      </c>
      <c r="Q9" t="s">
        <v>35</v>
      </c>
    </row>
    <row r="10" spans="1:17" x14ac:dyDescent="0.3">
      <c r="A10" t="s">
        <v>125</v>
      </c>
      <c r="B10" t="s">
        <v>20</v>
      </c>
      <c r="C10" t="s">
        <v>21</v>
      </c>
      <c r="D10" t="s">
        <v>126</v>
      </c>
      <c r="E10" t="s">
        <v>127</v>
      </c>
      <c r="F10" t="s">
        <v>128</v>
      </c>
      <c r="G10" t="s">
        <v>129</v>
      </c>
      <c r="H10" t="s">
        <v>130</v>
      </c>
      <c r="I10" t="s">
        <v>131</v>
      </c>
      <c r="J10" t="s">
        <v>132</v>
      </c>
      <c r="K10" t="s">
        <v>133</v>
      </c>
      <c r="L10" t="s">
        <v>113</v>
      </c>
      <c r="M10" t="s">
        <v>134</v>
      </c>
      <c r="N10" t="s">
        <v>135</v>
      </c>
      <c r="O10" t="s">
        <v>136</v>
      </c>
      <c r="P10" t="s">
        <v>85</v>
      </c>
      <c r="Q10" t="s">
        <v>35</v>
      </c>
    </row>
    <row r="11" spans="1:17" x14ac:dyDescent="0.3">
      <c r="A11" t="s">
        <v>125</v>
      </c>
      <c r="B11" t="s">
        <v>20</v>
      </c>
      <c r="C11" t="s">
        <v>36</v>
      </c>
      <c r="D11" t="s">
        <v>137</v>
      </c>
      <c r="E11" t="s">
        <v>136</v>
      </c>
      <c r="F11" t="s">
        <v>138</v>
      </c>
      <c r="G11" t="s">
        <v>139</v>
      </c>
      <c r="H11" t="s">
        <v>78</v>
      </c>
      <c r="I11" t="s">
        <v>140</v>
      </c>
      <c r="J11" t="s">
        <v>141</v>
      </c>
      <c r="K11" t="s">
        <v>142</v>
      </c>
      <c r="L11" t="s">
        <v>143</v>
      </c>
      <c r="M11" t="s">
        <v>144</v>
      </c>
      <c r="N11" t="s">
        <v>145</v>
      </c>
      <c r="O11" t="s">
        <v>146</v>
      </c>
      <c r="P11" t="s">
        <v>147</v>
      </c>
      <c r="Q11" t="s">
        <v>35</v>
      </c>
    </row>
    <row r="12" spans="1:17" x14ac:dyDescent="0.3">
      <c r="A12" t="s">
        <v>125</v>
      </c>
      <c r="B12" t="s">
        <v>20</v>
      </c>
      <c r="C12" t="s">
        <v>50</v>
      </c>
      <c r="D12" t="s">
        <v>148</v>
      </c>
      <c r="E12" t="s">
        <v>149</v>
      </c>
      <c r="F12" t="s">
        <v>150</v>
      </c>
      <c r="G12" t="s">
        <v>151</v>
      </c>
      <c r="H12" t="s">
        <v>152</v>
      </c>
      <c r="I12" t="s">
        <v>116</v>
      </c>
      <c r="J12" t="s">
        <v>142</v>
      </c>
      <c r="K12" t="s">
        <v>69</v>
      </c>
      <c r="L12" t="s">
        <v>79</v>
      </c>
      <c r="M12" t="s">
        <v>153</v>
      </c>
      <c r="N12" t="s">
        <v>154</v>
      </c>
      <c r="O12" t="s">
        <v>155</v>
      </c>
      <c r="P12" t="s">
        <v>156</v>
      </c>
      <c r="Q12" t="s">
        <v>35</v>
      </c>
    </row>
    <row r="13" spans="1:17" x14ac:dyDescent="0.3">
      <c r="A13" t="s">
        <v>125</v>
      </c>
      <c r="B13" t="s">
        <v>20</v>
      </c>
      <c r="C13" t="s">
        <v>61</v>
      </c>
      <c r="D13" t="s">
        <v>127</v>
      </c>
      <c r="E13" t="s">
        <v>157</v>
      </c>
      <c r="F13" t="s">
        <v>158</v>
      </c>
      <c r="G13" t="s">
        <v>98</v>
      </c>
      <c r="H13" t="s">
        <v>159</v>
      </c>
      <c r="I13" t="s">
        <v>160</v>
      </c>
      <c r="J13" t="s">
        <v>161</v>
      </c>
      <c r="K13" t="s">
        <v>162</v>
      </c>
      <c r="L13" t="s">
        <v>163</v>
      </c>
      <c r="M13" t="s">
        <v>164</v>
      </c>
      <c r="N13" t="s">
        <v>165</v>
      </c>
      <c r="O13" t="s">
        <v>166</v>
      </c>
      <c r="P13" t="s">
        <v>167</v>
      </c>
      <c r="Q13" t="s">
        <v>35</v>
      </c>
    </row>
    <row r="14" spans="1:17" x14ac:dyDescent="0.3">
      <c r="A14" t="s">
        <v>168</v>
      </c>
      <c r="B14" t="s">
        <v>20</v>
      </c>
      <c r="C14" t="s">
        <v>21</v>
      </c>
      <c r="D14" t="s">
        <v>169</v>
      </c>
      <c r="E14" t="s">
        <v>170</v>
      </c>
      <c r="F14" t="s">
        <v>171</v>
      </c>
      <c r="G14" t="s">
        <v>149</v>
      </c>
      <c r="H14" t="s">
        <v>88</v>
      </c>
      <c r="I14" t="s">
        <v>172</v>
      </c>
      <c r="J14" t="s">
        <v>173</v>
      </c>
      <c r="K14" t="s">
        <v>174</v>
      </c>
      <c r="L14" t="s">
        <v>175</v>
      </c>
      <c r="M14" t="s">
        <v>176</v>
      </c>
      <c r="N14" t="s">
        <v>177</v>
      </c>
      <c r="O14" t="s">
        <v>178</v>
      </c>
      <c r="P14" t="s">
        <v>157</v>
      </c>
      <c r="Q14" t="s">
        <v>35</v>
      </c>
    </row>
    <row r="15" spans="1:17" x14ac:dyDescent="0.3">
      <c r="A15" t="s">
        <v>168</v>
      </c>
      <c r="B15" t="s">
        <v>20</v>
      </c>
      <c r="C15" t="s">
        <v>36</v>
      </c>
      <c r="D15" t="s">
        <v>179</v>
      </c>
      <c r="E15" t="s">
        <v>180</v>
      </c>
      <c r="F15" t="s">
        <v>181</v>
      </c>
      <c r="G15" t="s">
        <v>182</v>
      </c>
      <c r="H15" t="s">
        <v>135</v>
      </c>
      <c r="I15" t="s">
        <v>183</v>
      </c>
      <c r="J15" t="s">
        <v>184</v>
      </c>
      <c r="K15" t="s">
        <v>185</v>
      </c>
      <c r="L15" t="s">
        <v>89</v>
      </c>
      <c r="M15" t="s">
        <v>186</v>
      </c>
      <c r="N15" t="s">
        <v>187</v>
      </c>
      <c r="O15" t="s">
        <v>188</v>
      </c>
      <c r="P15" t="s">
        <v>189</v>
      </c>
      <c r="Q15" t="s">
        <v>35</v>
      </c>
    </row>
    <row r="16" spans="1:17" x14ac:dyDescent="0.3">
      <c r="A16" t="s">
        <v>168</v>
      </c>
      <c r="B16" t="s">
        <v>20</v>
      </c>
      <c r="C16" t="s">
        <v>50</v>
      </c>
      <c r="D16" t="s">
        <v>180</v>
      </c>
      <c r="E16" t="s">
        <v>190</v>
      </c>
      <c r="F16" t="s">
        <v>191</v>
      </c>
      <c r="G16" t="s">
        <v>137</v>
      </c>
      <c r="H16" t="s">
        <v>192</v>
      </c>
      <c r="I16" t="s">
        <v>175</v>
      </c>
      <c r="J16" t="s">
        <v>167</v>
      </c>
      <c r="K16" t="s">
        <v>193</v>
      </c>
      <c r="L16" t="s">
        <v>139</v>
      </c>
      <c r="M16" t="s">
        <v>194</v>
      </c>
      <c r="N16" t="s">
        <v>195</v>
      </c>
      <c r="O16" t="s">
        <v>170</v>
      </c>
      <c r="P16" t="s">
        <v>166</v>
      </c>
      <c r="Q16" t="s">
        <v>35</v>
      </c>
    </row>
    <row r="17" spans="1:17" x14ac:dyDescent="0.3">
      <c r="A17" t="s">
        <v>168</v>
      </c>
      <c r="B17" t="s">
        <v>20</v>
      </c>
      <c r="C17" t="s">
        <v>61</v>
      </c>
      <c r="D17" t="s">
        <v>196</v>
      </c>
      <c r="E17" t="s">
        <v>197</v>
      </c>
      <c r="F17" t="s">
        <v>148</v>
      </c>
      <c r="G17" t="s">
        <v>198</v>
      </c>
      <c r="H17" t="s">
        <v>158</v>
      </c>
      <c r="I17" t="s">
        <v>122</v>
      </c>
      <c r="J17" t="s">
        <v>199</v>
      </c>
      <c r="K17" t="s">
        <v>200</v>
      </c>
      <c r="L17" t="s">
        <v>201</v>
      </c>
      <c r="M17" t="s">
        <v>76</v>
      </c>
      <c r="N17" t="s">
        <v>155</v>
      </c>
      <c r="O17" t="s">
        <v>202</v>
      </c>
      <c r="P17" t="s">
        <v>203</v>
      </c>
      <c r="Q17" t="s">
        <v>35</v>
      </c>
    </row>
    <row r="18" spans="1:17" x14ac:dyDescent="0.3">
      <c r="A18" t="s">
        <v>19</v>
      </c>
      <c r="B18">
        <v>2022</v>
      </c>
      <c r="C18" t="s">
        <v>21</v>
      </c>
      <c r="D18" t="s">
        <v>204</v>
      </c>
      <c r="E18" t="s">
        <v>205</v>
      </c>
      <c r="F18" t="s">
        <v>206</v>
      </c>
      <c r="G18" t="s">
        <v>207</v>
      </c>
      <c r="H18" t="s">
        <v>208</v>
      </c>
      <c r="I18" t="s">
        <v>209</v>
      </c>
      <c r="J18" t="s">
        <v>210</v>
      </c>
      <c r="K18" t="s">
        <v>33</v>
      </c>
      <c r="L18" t="s">
        <v>211</v>
      </c>
      <c r="M18" t="s">
        <v>212</v>
      </c>
      <c r="N18" t="s">
        <v>213</v>
      </c>
      <c r="O18" t="s">
        <v>214</v>
      </c>
      <c r="P18" t="s">
        <v>215</v>
      </c>
      <c r="Q18" t="s">
        <v>216</v>
      </c>
    </row>
    <row r="19" spans="1:17" x14ac:dyDescent="0.3">
      <c r="A19" t="s">
        <v>19</v>
      </c>
      <c r="B19">
        <v>2022</v>
      </c>
      <c r="C19" t="s">
        <v>36</v>
      </c>
      <c r="D19" t="s">
        <v>97</v>
      </c>
      <c r="E19" t="s">
        <v>98</v>
      </c>
      <c r="F19" t="s">
        <v>217</v>
      </c>
      <c r="G19" t="s">
        <v>218</v>
      </c>
      <c r="H19" t="s">
        <v>140</v>
      </c>
      <c r="I19" t="s">
        <v>219</v>
      </c>
      <c r="J19" t="s">
        <v>220</v>
      </c>
      <c r="K19" t="s">
        <v>37</v>
      </c>
      <c r="L19" t="s">
        <v>221</v>
      </c>
      <c r="M19" t="s">
        <v>222</v>
      </c>
      <c r="N19" t="s">
        <v>223</v>
      </c>
      <c r="O19" t="s">
        <v>224</v>
      </c>
      <c r="P19" t="s">
        <v>225</v>
      </c>
      <c r="Q19" t="s">
        <v>216</v>
      </c>
    </row>
    <row r="20" spans="1:17" x14ac:dyDescent="0.3">
      <c r="A20" t="s">
        <v>19</v>
      </c>
      <c r="B20">
        <v>2022</v>
      </c>
      <c r="C20" t="s">
        <v>50</v>
      </c>
      <c r="D20" t="s">
        <v>126</v>
      </c>
      <c r="E20" t="s">
        <v>137</v>
      </c>
      <c r="F20" t="s">
        <v>226</v>
      </c>
      <c r="G20" t="s">
        <v>227</v>
      </c>
      <c r="H20" t="s">
        <v>228</v>
      </c>
      <c r="I20" t="s">
        <v>229</v>
      </c>
      <c r="J20" t="s">
        <v>71</v>
      </c>
      <c r="K20" t="s">
        <v>230</v>
      </c>
      <c r="L20" t="s">
        <v>231</v>
      </c>
      <c r="M20" t="s">
        <v>232</v>
      </c>
      <c r="N20" t="s">
        <v>233</v>
      </c>
      <c r="O20" t="s">
        <v>234</v>
      </c>
      <c r="P20" t="s">
        <v>235</v>
      </c>
      <c r="Q20" t="s">
        <v>216</v>
      </c>
    </row>
    <row r="21" spans="1:17" x14ac:dyDescent="0.3">
      <c r="A21" t="s">
        <v>19</v>
      </c>
      <c r="B21">
        <v>2022</v>
      </c>
      <c r="C21" t="s">
        <v>61</v>
      </c>
      <c r="D21" t="s">
        <v>236</v>
      </c>
      <c r="E21" t="s">
        <v>237</v>
      </c>
      <c r="F21" t="s">
        <v>25</v>
      </c>
      <c r="G21" t="s">
        <v>238</v>
      </c>
      <c r="H21" t="s">
        <v>239</v>
      </c>
      <c r="I21" t="s">
        <v>175</v>
      </c>
      <c r="J21" t="s">
        <v>240</v>
      </c>
      <c r="K21" t="s">
        <v>160</v>
      </c>
      <c r="L21" t="s">
        <v>241</v>
      </c>
      <c r="M21" t="s">
        <v>115</v>
      </c>
      <c r="N21" t="s">
        <v>242</v>
      </c>
      <c r="O21" t="s">
        <v>243</v>
      </c>
      <c r="P21" t="s">
        <v>244</v>
      </c>
      <c r="Q21" t="s">
        <v>216</v>
      </c>
    </row>
    <row r="22" spans="1:17" x14ac:dyDescent="0.3">
      <c r="A22" t="s">
        <v>245</v>
      </c>
      <c r="B22">
        <v>2022</v>
      </c>
      <c r="C22" t="s">
        <v>21</v>
      </c>
      <c r="D22">
        <v>30</v>
      </c>
      <c r="E22">
        <v>20</v>
      </c>
      <c r="F22">
        <v>164</v>
      </c>
      <c r="G22">
        <v>131</v>
      </c>
      <c r="H22">
        <v>44</v>
      </c>
      <c r="I22">
        <v>51</v>
      </c>
      <c r="J22">
        <v>115</v>
      </c>
      <c r="K22">
        <v>114</v>
      </c>
      <c r="L22">
        <v>67</v>
      </c>
      <c r="M22">
        <v>57</v>
      </c>
      <c r="N22">
        <v>108</v>
      </c>
      <c r="O22">
        <v>145</v>
      </c>
      <c r="P22">
        <v>87</v>
      </c>
      <c r="Q22" t="s">
        <v>216</v>
      </c>
    </row>
    <row r="23" spans="1:17" x14ac:dyDescent="0.3">
      <c r="A23" t="s">
        <v>245</v>
      </c>
      <c r="B23">
        <v>2022</v>
      </c>
      <c r="C23" t="s">
        <v>36</v>
      </c>
      <c r="D23">
        <v>34</v>
      </c>
      <c r="E23">
        <v>32</v>
      </c>
      <c r="F23">
        <v>111</v>
      </c>
      <c r="G23">
        <v>112</v>
      </c>
      <c r="H23">
        <v>25</v>
      </c>
      <c r="I23">
        <v>79</v>
      </c>
      <c r="J23">
        <v>82</v>
      </c>
      <c r="K23">
        <v>119</v>
      </c>
      <c r="L23">
        <v>64</v>
      </c>
      <c r="M23">
        <v>75</v>
      </c>
      <c r="N23">
        <v>88</v>
      </c>
      <c r="O23">
        <v>128</v>
      </c>
      <c r="P23">
        <v>79</v>
      </c>
      <c r="Q23" t="s">
        <v>216</v>
      </c>
    </row>
    <row r="24" spans="1:17" x14ac:dyDescent="0.3">
      <c r="A24" t="s">
        <v>245</v>
      </c>
      <c r="B24">
        <v>2022</v>
      </c>
      <c r="C24" t="s">
        <v>50</v>
      </c>
      <c r="D24">
        <v>15</v>
      </c>
      <c r="E24">
        <v>15</v>
      </c>
      <c r="F24">
        <v>240</v>
      </c>
      <c r="G24">
        <v>182</v>
      </c>
      <c r="H24">
        <v>67</v>
      </c>
      <c r="I24">
        <v>30</v>
      </c>
      <c r="J24">
        <v>172</v>
      </c>
      <c r="K24">
        <v>120</v>
      </c>
      <c r="L24">
        <v>86</v>
      </c>
      <c r="M24">
        <v>43</v>
      </c>
      <c r="N24">
        <v>144</v>
      </c>
      <c r="O24">
        <v>144</v>
      </c>
      <c r="P24">
        <v>105</v>
      </c>
      <c r="Q24" t="s">
        <v>216</v>
      </c>
    </row>
    <row r="25" spans="1:17" x14ac:dyDescent="0.3">
      <c r="A25" t="s">
        <v>245</v>
      </c>
      <c r="B25">
        <v>2022</v>
      </c>
      <c r="C25" t="s">
        <v>61</v>
      </c>
      <c r="D25">
        <v>35</v>
      </c>
      <c r="E25">
        <v>5</v>
      </c>
      <c r="F25">
        <v>171</v>
      </c>
      <c r="G25">
        <v>111</v>
      </c>
      <c r="H25">
        <v>46</v>
      </c>
      <c r="I25">
        <v>33</v>
      </c>
      <c r="J25">
        <v>109</v>
      </c>
      <c r="K25">
        <v>97</v>
      </c>
      <c r="L25">
        <v>54</v>
      </c>
      <c r="M25">
        <v>36</v>
      </c>
      <c r="N25">
        <v>110</v>
      </c>
      <c r="O25">
        <v>177</v>
      </c>
      <c r="P25">
        <v>80</v>
      </c>
      <c r="Q25" t="s">
        <v>216</v>
      </c>
    </row>
    <row r="26" spans="1:17" x14ac:dyDescent="0.3">
      <c r="A26" t="s">
        <v>75</v>
      </c>
      <c r="B26">
        <v>2022</v>
      </c>
      <c r="C26" t="s">
        <v>21</v>
      </c>
      <c r="D26" t="s">
        <v>246</v>
      </c>
      <c r="E26" t="s">
        <v>193</v>
      </c>
      <c r="F26" t="s">
        <v>156</v>
      </c>
      <c r="G26" t="s">
        <v>200</v>
      </c>
      <c r="H26" t="s">
        <v>247</v>
      </c>
      <c r="I26" t="s">
        <v>248</v>
      </c>
      <c r="J26" t="s">
        <v>249</v>
      </c>
      <c r="K26" t="s">
        <v>220</v>
      </c>
      <c r="L26" t="s">
        <v>250</v>
      </c>
      <c r="M26" t="s">
        <v>251</v>
      </c>
      <c r="N26" t="s">
        <v>173</v>
      </c>
      <c r="O26" t="s">
        <v>252</v>
      </c>
      <c r="P26" t="s">
        <v>253</v>
      </c>
      <c r="Q26" t="s">
        <v>216</v>
      </c>
    </row>
    <row r="27" spans="1:17" x14ac:dyDescent="0.3">
      <c r="A27" t="s">
        <v>75</v>
      </c>
      <c r="B27">
        <v>2022</v>
      </c>
      <c r="C27" t="s">
        <v>36</v>
      </c>
      <c r="D27" t="s">
        <v>139</v>
      </c>
      <c r="E27" t="s">
        <v>122</v>
      </c>
      <c r="F27" t="s">
        <v>147</v>
      </c>
      <c r="G27" t="s">
        <v>254</v>
      </c>
      <c r="H27" t="s">
        <v>255</v>
      </c>
      <c r="I27" t="s">
        <v>256</v>
      </c>
      <c r="J27" t="s">
        <v>257</v>
      </c>
      <c r="K27" t="s">
        <v>258</v>
      </c>
      <c r="L27" t="s">
        <v>255</v>
      </c>
      <c r="M27" t="s">
        <v>259</v>
      </c>
      <c r="N27" t="s">
        <v>229</v>
      </c>
      <c r="O27" t="s">
        <v>236</v>
      </c>
      <c r="P27" t="s">
        <v>260</v>
      </c>
      <c r="Q27" t="s">
        <v>216</v>
      </c>
    </row>
    <row r="28" spans="1:17" x14ac:dyDescent="0.3">
      <c r="A28" t="s">
        <v>75</v>
      </c>
      <c r="B28">
        <v>2022</v>
      </c>
      <c r="C28" t="s">
        <v>50</v>
      </c>
      <c r="D28" t="s">
        <v>236</v>
      </c>
      <c r="E28" t="s">
        <v>261</v>
      </c>
      <c r="F28" t="s">
        <v>102</v>
      </c>
      <c r="G28" t="s">
        <v>90</v>
      </c>
      <c r="H28" t="s">
        <v>262</v>
      </c>
      <c r="I28" t="s">
        <v>94</v>
      </c>
      <c r="J28" t="s">
        <v>263</v>
      </c>
      <c r="K28" t="s">
        <v>248</v>
      </c>
      <c r="L28" t="s">
        <v>52</v>
      </c>
      <c r="M28" t="s">
        <v>264</v>
      </c>
      <c r="N28" t="s">
        <v>184</v>
      </c>
      <c r="O28" t="s">
        <v>265</v>
      </c>
      <c r="P28" t="s">
        <v>232</v>
      </c>
      <c r="Q28" t="s">
        <v>216</v>
      </c>
    </row>
    <row r="29" spans="1:17" x14ac:dyDescent="0.3">
      <c r="A29" t="s">
        <v>75</v>
      </c>
      <c r="B29">
        <v>2022</v>
      </c>
      <c r="C29" t="s">
        <v>61</v>
      </c>
      <c r="D29" t="s">
        <v>265</v>
      </c>
      <c r="E29" t="s">
        <v>266</v>
      </c>
      <c r="F29" t="s">
        <v>261</v>
      </c>
      <c r="G29" t="s">
        <v>267</v>
      </c>
      <c r="H29" t="s">
        <v>81</v>
      </c>
      <c r="I29" t="s">
        <v>268</v>
      </c>
      <c r="J29" t="s">
        <v>269</v>
      </c>
      <c r="K29" t="s">
        <v>270</v>
      </c>
      <c r="L29" t="s">
        <v>271</v>
      </c>
      <c r="M29" t="s">
        <v>255</v>
      </c>
      <c r="N29" t="s">
        <v>200</v>
      </c>
      <c r="O29" t="s">
        <v>172</v>
      </c>
      <c r="P29" t="s">
        <v>272</v>
      </c>
      <c r="Q29" t="s">
        <v>216</v>
      </c>
    </row>
    <row r="30" spans="1:17" x14ac:dyDescent="0.3">
      <c r="A30" t="s">
        <v>273</v>
      </c>
      <c r="B30">
        <v>2022</v>
      </c>
      <c r="C30" t="s">
        <v>21</v>
      </c>
      <c r="D30" t="s">
        <v>191</v>
      </c>
      <c r="E30" t="s">
        <v>274</v>
      </c>
      <c r="F30" t="s">
        <v>275</v>
      </c>
      <c r="G30" t="s">
        <v>180</v>
      </c>
      <c r="H30" t="s">
        <v>137</v>
      </c>
      <c r="I30" t="s">
        <v>276</v>
      </c>
      <c r="J30" t="s">
        <v>274</v>
      </c>
      <c r="K30" t="s">
        <v>187</v>
      </c>
      <c r="L30" t="s">
        <v>277</v>
      </c>
      <c r="M30" t="s">
        <v>146</v>
      </c>
      <c r="N30" t="s">
        <v>278</v>
      </c>
      <c r="O30" t="s">
        <v>279</v>
      </c>
      <c r="P30" t="s">
        <v>278</v>
      </c>
      <c r="Q30" t="s">
        <v>216</v>
      </c>
    </row>
    <row r="31" spans="1:17" x14ac:dyDescent="0.3">
      <c r="A31" t="s">
        <v>273</v>
      </c>
      <c r="B31">
        <v>2022</v>
      </c>
      <c r="C31" t="s">
        <v>36</v>
      </c>
      <c r="D31" t="s">
        <v>278</v>
      </c>
      <c r="E31" t="s">
        <v>280</v>
      </c>
      <c r="F31" t="s">
        <v>281</v>
      </c>
      <c r="G31" t="s">
        <v>190</v>
      </c>
      <c r="H31" t="s">
        <v>137</v>
      </c>
      <c r="I31" t="s">
        <v>137</v>
      </c>
      <c r="J31" t="s">
        <v>282</v>
      </c>
      <c r="K31" t="s">
        <v>171</v>
      </c>
      <c r="L31" t="s">
        <v>283</v>
      </c>
      <c r="M31" t="s">
        <v>284</v>
      </c>
      <c r="N31" t="s">
        <v>285</v>
      </c>
      <c r="O31" t="s">
        <v>197</v>
      </c>
      <c r="P31" t="s">
        <v>278</v>
      </c>
      <c r="Q31" t="s">
        <v>216</v>
      </c>
    </row>
    <row r="32" spans="1:17" x14ac:dyDescent="0.3">
      <c r="A32" t="s">
        <v>273</v>
      </c>
      <c r="B32">
        <v>2022</v>
      </c>
      <c r="C32" t="s">
        <v>50</v>
      </c>
      <c r="D32" t="s">
        <v>285</v>
      </c>
      <c r="E32" t="s">
        <v>177</v>
      </c>
      <c r="F32" t="s">
        <v>286</v>
      </c>
      <c r="G32" t="s">
        <v>287</v>
      </c>
      <c r="H32" t="s">
        <v>282</v>
      </c>
      <c r="I32" t="s">
        <v>146</v>
      </c>
      <c r="J32" t="s">
        <v>171</v>
      </c>
      <c r="K32" t="s">
        <v>202</v>
      </c>
      <c r="L32" t="s">
        <v>288</v>
      </c>
      <c r="M32" t="s">
        <v>182</v>
      </c>
      <c r="N32" t="s">
        <v>279</v>
      </c>
      <c r="O32" t="s">
        <v>289</v>
      </c>
      <c r="P32" t="s">
        <v>202</v>
      </c>
      <c r="Q32" t="s">
        <v>216</v>
      </c>
    </row>
    <row r="33" spans="1:17" x14ac:dyDescent="0.3">
      <c r="A33" t="s">
        <v>273</v>
      </c>
      <c r="B33">
        <v>2022</v>
      </c>
      <c r="C33" t="s">
        <v>61</v>
      </c>
      <c r="D33" t="s">
        <v>285</v>
      </c>
      <c r="E33" t="s">
        <v>177</v>
      </c>
      <c r="F33" t="s">
        <v>275</v>
      </c>
      <c r="G33" t="s">
        <v>290</v>
      </c>
      <c r="H33" t="s">
        <v>291</v>
      </c>
      <c r="I33" t="s">
        <v>182</v>
      </c>
      <c r="J33" t="s">
        <v>177</v>
      </c>
      <c r="K33" t="s">
        <v>292</v>
      </c>
      <c r="L33" t="s">
        <v>293</v>
      </c>
      <c r="M33" t="s">
        <v>126</v>
      </c>
      <c r="N33" t="s">
        <v>195</v>
      </c>
      <c r="O33" t="s">
        <v>294</v>
      </c>
      <c r="P33" t="s">
        <v>279</v>
      </c>
      <c r="Q33" t="s">
        <v>216</v>
      </c>
    </row>
    <row r="34" spans="1:17" x14ac:dyDescent="0.3">
      <c r="A34" t="s">
        <v>125</v>
      </c>
      <c r="B34">
        <v>2022</v>
      </c>
      <c r="C34" t="s">
        <v>21</v>
      </c>
      <c r="D34" t="s">
        <v>126</v>
      </c>
      <c r="E34" t="s">
        <v>295</v>
      </c>
      <c r="F34" t="s">
        <v>296</v>
      </c>
      <c r="G34" t="s">
        <v>297</v>
      </c>
      <c r="H34" t="s">
        <v>267</v>
      </c>
      <c r="I34" t="s">
        <v>117</v>
      </c>
      <c r="J34" t="s">
        <v>298</v>
      </c>
      <c r="K34" t="s">
        <v>299</v>
      </c>
      <c r="L34" t="s">
        <v>140</v>
      </c>
      <c r="M34" t="s">
        <v>300</v>
      </c>
      <c r="N34" t="s">
        <v>102</v>
      </c>
      <c r="O34" t="s">
        <v>145</v>
      </c>
      <c r="P34" t="s">
        <v>301</v>
      </c>
      <c r="Q34" t="s">
        <v>216</v>
      </c>
    </row>
    <row r="35" spans="1:17" x14ac:dyDescent="0.3">
      <c r="A35" t="s">
        <v>125</v>
      </c>
      <c r="B35">
        <v>2022</v>
      </c>
      <c r="C35" t="s">
        <v>36</v>
      </c>
      <c r="D35" t="s">
        <v>276</v>
      </c>
      <c r="E35" t="s">
        <v>186</v>
      </c>
      <c r="F35" t="s">
        <v>295</v>
      </c>
      <c r="G35" t="s">
        <v>123</v>
      </c>
      <c r="H35" t="s">
        <v>302</v>
      </c>
      <c r="I35" t="s">
        <v>264</v>
      </c>
      <c r="J35" t="s">
        <v>52</v>
      </c>
      <c r="K35" t="s">
        <v>96</v>
      </c>
      <c r="L35" t="s">
        <v>100</v>
      </c>
      <c r="M35" t="s">
        <v>303</v>
      </c>
      <c r="N35" t="s">
        <v>76</v>
      </c>
      <c r="O35" t="s">
        <v>198</v>
      </c>
      <c r="P35" t="s">
        <v>167</v>
      </c>
      <c r="Q35" t="s">
        <v>216</v>
      </c>
    </row>
    <row r="36" spans="1:17" x14ac:dyDescent="0.3">
      <c r="A36" t="s">
        <v>125</v>
      </c>
      <c r="B36">
        <v>2022</v>
      </c>
      <c r="C36" t="s">
        <v>50</v>
      </c>
      <c r="D36" t="s">
        <v>148</v>
      </c>
      <c r="E36" t="s">
        <v>157</v>
      </c>
      <c r="F36" t="s">
        <v>304</v>
      </c>
      <c r="G36" t="s">
        <v>305</v>
      </c>
      <c r="H36" t="s">
        <v>254</v>
      </c>
      <c r="I36" t="s">
        <v>142</v>
      </c>
      <c r="J36" t="s">
        <v>306</v>
      </c>
      <c r="K36" t="s">
        <v>240</v>
      </c>
      <c r="L36" t="s">
        <v>307</v>
      </c>
      <c r="M36" t="s">
        <v>254</v>
      </c>
      <c r="N36" t="s">
        <v>308</v>
      </c>
      <c r="O36" t="s">
        <v>145</v>
      </c>
      <c r="P36" t="s">
        <v>134</v>
      </c>
      <c r="Q36" t="s">
        <v>216</v>
      </c>
    </row>
    <row r="37" spans="1:17" x14ac:dyDescent="0.3">
      <c r="A37" t="s">
        <v>125</v>
      </c>
      <c r="B37">
        <v>2022</v>
      </c>
      <c r="C37" t="s">
        <v>61</v>
      </c>
      <c r="D37" t="s">
        <v>309</v>
      </c>
      <c r="E37" t="s">
        <v>310</v>
      </c>
      <c r="F37" t="s">
        <v>76</v>
      </c>
      <c r="G37" t="s">
        <v>183</v>
      </c>
      <c r="H37" t="s">
        <v>163</v>
      </c>
      <c r="I37" t="s">
        <v>311</v>
      </c>
      <c r="J37" t="s">
        <v>312</v>
      </c>
      <c r="K37" t="s">
        <v>56</v>
      </c>
      <c r="L37" t="s">
        <v>313</v>
      </c>
      <c r="M37" t="s">
        <v>97</v>
      </c>
      <c r="N37" t="s">
        <v>314</v>
      </c>
      <c r="O37" t="s">
        <v>315</v>
      </c>
      <c r="P37" t="s">
        <v>316</v>
      </c>
      <c r="Q37" t="s">
        <v>216</v>
      </c>
    </row>
    <row r="38" spans="1:17" x14ac:dyDescent="0.3">
      <c r="A38" t="s">
        <v>317</v>
      </c>
      <c r="B38">
        <v>2022</v>
      </c>
      <c r="C38" t="s">
        <v>21</v>
      </c>
      <c r="D38" t="s">
        <v>318</v>
      </c>
      <c r="E38" t="s">
        <v>279</v>
      </c>
      <c r="F38" t="s">
        <v>180</v>
      </c>
      <c r="G38" t="s">
        <v>190</v>
      </c>
      <c r="H38" t="s">
        <v>319</v>
      </c>
      <c r="I38" t="s">
        <v>320</v>
      </c>
      <c r="J38" t="s">
        <v>187</v>
      </c>
      <c r="K38" t="s">
        <v>279</v>
      </c>
      <c r="L38" t="s">
        <v>277</v>
      </c>
      <c r="M38" t="s">
        <v>137</v>
      </c>
      <c r="N38" t="s">
        <v>278</v>
      </c>
      <c r="O38" t="s">
        <v>187</v>
      </c>
      <c r="P38" t="s">
        <v>191</v>
      </c>
      <c r="Q38" t="s">
        <v>216</v>
      </c>
    </row>
    <row r="39" spans="1:17" x14ac:dyDescent="0.3">
      <c r="A39" t="s">
        <v>317</v>
      </c>
      <c r="B39">
        <v>2022</v>
      </c>
      <c r="C39" t="s">
        <v>36</v>
      </c>
      <c r="D39" t="s">
        <v>321</v>
      </c>
      <c r="E39" t="s">
        <v>294</v>
      </c>
      <c r="F39" t="s">
        <v>190</v>
      </c>
      <c r="G39" t="s">
        <v>322</v>
      </c>
      <c r="H39" t="s">
        <v>292</v>
      </c>
      <c r="I39" t="s">
        <v>320</v>
      </c>
      <c r="J39" t="s">
        <v>171</v>
      </c>
      <c r="K39" t="s">
        <v>294</v>
      </c>
      <c r="L39" t="s">
        <v>288</v>
      </c>
      <c r="M39" t="s">
        <v>284</v>
      </c>
      <c r="N39" t="s">
        <v>191</v>
      </c>
      <c r="O39" t="s">
        <v>278</v>
      </c>
      <c r="P39" t="s">
        <v>202</v>
      </c>
      <c r="Q39" t="s">
        <v>216</v>
      </c>
    </row>
    <row r="40" spans="1:17" x14ac:dyDescent="0.3">
      <c r="A40" t="s">
        <v>317</v>
      </c>
      <c r="B40">
        <v>2022</v>
      </c>
      <c r="C40" t="s">
        <v>50</v>
      </c>
      <c r="D40" t="s">
        <v>318</v>
      </c>
      <c r="E40" t="s">
        <v>278</v>
      </c>
      <c r="F40" t="s">
        <v>323</v>
      </c>
      <c r="G40" t="s">
        <v>180</v>
      </c>
      <c r="H40" t="s">
        <v>195</v>
      </c>
      <c r="I40" t="s">
        <v>282</v>
      </c>
      <c r="J40" t="s">
        <v>289</v>
      </c>
      <c r="K40" t="s">
        <v>285</v>
      </c>
      <c r="L40" t="s">
        <v>277</v>
      </c>
      <c r="M40" t="s">
        <v>137</v>
      </c>
      <c r="N40" t="s">
        <v>294</v>
      </c>
      <c r="O40" t="s">
        <v>319</v>
      </c>
      <c r="P40" t="s">
        <v>285</v>
      </c>
      <c r="Q40" t="s">
        <v>216</v>
      </c>
    </row>
    <row r="41" spans="1:17" x14ac:dyDescent="0.3">
      <c r="A41" t="s">
        <v>317</v>
      </c>
      <c r="B41">
        <v>2022</v>
      </c>
      <c r="C41" t="s">
        <v>61</v>
      </c>
      <c r="D41" t="s">
        <v>169</v>
      </c>
      <c r="E41" t="s">
        <v>279</v>
      </c>
      <c r="F41" t="s">
        <v>180</v>
      </c>
      <c r="G41" t="s">
        <v>190</v>
      </c>
      <c r="H41" t="s">
        <v>324</v>
      </c>
      <c r="I41" t="s">
        <v>320</v>
      </c>
      <c r="J41" t="s">
        <v>187</v>
      </c>
      <c r="K41" t="s">
        <v>289</v>
      </c>
      <c r="L41" t="s">
        <v>196</v>
      </c>
      <c r="M41" t="s">
        <v>148</v>
      </c>
      <c r="N41" t="s">
        <v>279</v>
      </c>
      <c r="O41" t="s">
        <v>187</v>
      </c>
      <c r="P41" t="s">
        <v>202</v>
      </c>
      <c r="Q41" t="s">
        <v>216</v>
      </c>
    </row>
    <row r="42" spans="1:17" x14ac:dyDescent="0.3">
      <c r="A42" t="s">
        <v>168</v>
      </c>
      <c r="B42">
        <v>2022</v>
      </c>
      <c r="C42" t="s">
        <v>21</v>
      </c>
      <c r="D42" t="s">
        <v>325</v>
      </c>
      <c r="E42" t="s">
        <v>196</v>
      </c>
      <c r="F42" t="s">
        <v>284</v>
      </c>
      <c r="G42" t="s">
        <v>326</v>
      </c>
      <c r="H42" t="s">
        <v>297</v>
      </c>
      <c r="I42" t="s">
        <v>327</v>
      </c>
      <c r="J42" t="s">
        <v>328</v>
      </c>
      <c r="K42" t="s">
        <v>329</v>
      </c>
      <c r="L42" t="s">
        <v>330</v>
      </c>
      <c r="M42" t="s">
        <v>314</v>
      </c>
      <c r="N42" t="s">
        <v>331</v>
      </c>
      <c r="O42" t="s">
        <v>274</v>
      </c>
      <c r="P42" t="s">
        <v>138</v>
      </c>
      <c r="Q42" t="s">
        <v>216</v>
      </c>
    </row>
    <row r="43" spans="1:17" x14ac:dyDescent="0.3">
      <c r="A43" t="s">
        <v>168</v>
      </c>
      <c r="B43">
        <v>2022</v>
      </c>
      <c r="C43" t="s">
        <v>36</v>
      </c>
      <c r="D43" t="s">
        <v>332</v>
      </c>
      <c r="E43" t="s">
        <v>333</v>
      </c>
      <c r="F43" t="s">
        <v>274</v>
      </c>
      <c r="G43" t="s">
        <v>276</v>
      </c>
      <c r="H43" t="s">
        <v>102</v>
      </c>
      <c r="I43" t="s">
        <v>174</v>
      </c>
      <c r="J43" t="s">
        <v>254</v>
      </c>
      <c r="K43" t="s">
        <v>199</v>
      </c>
      <c r="L43" t="s">
        <v>156</v>
      </c>
      <c r="M43" t="s">
        <v>129</v>
      </c>
      <c r="N43" t="s">
        <v>334</v>
      </c>
      <c r="O43" t="s">
        <v>278</v>
      </c>
      <c r="P43" t="s">
        <v>295</v>
      </c>
      <c r="Q43" t="s">
        <v>216</v>
      </c>
    </row>
    <row r="44" spans="1:17" x14ac:dyDescent="0.3">
      <c r="A44" t="s">
        <v>168</v>
      </c>
      <c r="B44">
        <v>2022</v>
      </c>
      <c r="C44" t="s">
        <v>50</v>
      </c>
      <c r="D44" t="s">
        <v>332</v>
      </c>
      <c r="E44" t="s">
        <v>321</v>
      </c>
      <c r="F44" t="s">
        <v>319</v>
      </c>
      <c r="G44" t="s">
        <v>320</v>
      </c>
      <c r="H44" t="s">
        <v>165</v>
      </c>
      <c r="I44" t="s">
        <v>167</v>
      </c>
      <c r="J44" t="s">
        <v>199</v>
      </c>
      <c r="K44" t="s">
        <v>335</v>
      </c>
      <c r="L44" t="s">
        <v>265</v>
      </c>
      <c r="M44" t="s">
        <v>236</v>
      </c>
      <c r="N44" t="s">
        <v>155</v>
      </c>
      <c r="O44" t="s">
        <v>274</v>
      </c>
      <c r="P44" t="s">
        <v>145</v>
      </c>
      <c r="Q44" t="s">
        <v>216</v>
      </c>
    </row>
    <row r="45" spans="1:17" x14ac:dyDescent="0.3">
      <c r="A45" t="s">
        <v>168</v>
      </c>
      <c r="B45">
        <v>2022</v>
      </c>
      <c r="C45" t="s">
        <v>61</v>
      </c>
      <c r="D45" t="s">
        <v>336</v>
      </c>
      <c r="E45" t="s">
        <v>187</v>
      </c>
      <c r="F45" t="s">
        <v>136</v>
      </c>
      <c r="G45" t="s">
        <v>166</v>
      </c>
      <c r="H45" t="s">
        <v>183</v>
      </c>
      <c r="I45" t="s">
        <v>254</v>
      </c>
      <c r="J45" t="s">
        <v>337</v>
      </c>
      <c r="K45" t="s">
        <v>338</v>
      </c>
      <c r="L45" t="s">
        <v>122</v>
      </c>
      <c r="M45" t="s">
        <v>330</v>
      </c>
      <c r="N45" t="s">
        <v>304</v>
      </c>
      <c r="O45" t="s">
        <v>182</v>
      </c>
      <c r="P45" t="s">
        <v>86</v>
      </c>
      <c r="Q45" t="s">
        <v>216</v>
      </c>
    </row>
    <row r="46" spans="1:17" x14ac:dyDescent="0.3">
      <c r="A46" t="s">
        <v>339</v>
      </c>
      <c r="B46">
        <v>2022</v>
      </c>
      <c r="C46" t="s">
        <v>21</v>
      </c>
      <c r="D46" t="s">
        <v>340</v>
      </c>
      <c r="E46" t="s">
        <v>277</v>
      </c>
      <c r="F46" t="s">
        <v>288</v>
      </c>
      <c r="G46" t="s">
        <v>169</v>
      </c>
      <c r="H46" t="s">
        <v>181</v>
      </c>
      <c r="I46" t="s">
        <v>319</v>
      </c>
      <c r="J46" t="s">
        <v>181</v>
      </c>
      <c r="K46" t="s">
        <v>191</v>
      </c>
      <c r="L46" t="s">
        <v>277</v>
      </c>
      <c r="M46" t="s">
        <v>320</v>
      </c>
      <c r="N46" t="s">
        <v>181</v>
      </c>
      <c r="O46" t="s">
        <v>171</v>
      </c>
      <c r="P46" t="s">
        <v>293</v>
      </c>
      <c r="Q46" t="s">
        <v>216</v>
      </c>
    </row>
    <row r="47" spans="1:17" x14ac:dyDescent="0.3">
      <c r="A47" t="s">
        <v>339</v>
      </c>
      <c r="B47">
        <v>2022</v>
      </c>
      <c r="C47" t="s">
        <v>36</v>
      </c>
      <c r="D47" t="s">
        <v>341</v>
      </c>
      <c r="E47" t="s">
        <v>197</v>
      </c>
      <c r="F47" t="s">
        <v>196</v>
      </c>
      <c r="G47" t="s">
        <v>169</v>
      </c>
      <c r="H47" t="s">
        <v>278</v>
      </c>
      <c r="I47" t="s">
        <v>274</v>
      </c>
      <c r="J47" t="s">
        <v>279</v>
      </c>
      <c r="K47" t="s">
        <v>202</v>
      </c>
      <c r="L47" t="s">
        <v>196</v>
      </c>
      <c r="M47" t="s">
        <v>137</v>
      </c>
      <c r="N47" t="s">
        <v>181</v>
      </c>
      <c r="O47" t="s">
        <v>187</v>
      </c>
      <c r="P47" t="s">
        <v>285</v>
      </c>
      <c r="Q47" t="s">
        <v>216</v>
      </c>
    </row>
    <row r="48" spans="1:17" x14ac:dyDescent="0.3">
      <c r="A48" t="s">
        <v>339</v>
      </c>
      <c r="B48">
        <v>2022</v>
      </c>
      <c r="C48" t="s">
        <v>50</v>
      </c>
      <c r="D48" t="s">
        <v>340</v>
      </c>
      <c r="E48" t="s">
        <v>342</v>
      </c>
      <c r="F48" t="s">
        <v>288</v>
      </c>
      <c r="G48" t="s">
        <v>322</v>
      </c>
      <c r="H48" t="s">
        <v>191</v>
      </c>
      <c r="I48" t="s">
        <v>171</v>
      </c>
      <c r="J48" t="s">
        <v>279</v>
      </c>
      <c r="K48" t="s">
        <v>293</v>
      </c>
      <c r="L48" t="s">
        <v>277</v>
      </c>
      <c r="M48" t="s">
        <v>282</v>
      </c>
      <c r="N48" t="s">
        <v>279</v>
      </c>
      <c r="O48" t="s">
        <v>280</v>
      </c>
      <c r="P48" t="s">
        <v>293</v>
      </c>
      <c r="Q48" t="s">
        <v>216</v>
      </c>
    </row>
    <row r="49" spans="1:17" x14ac:dyDescent="0.3">
      <c r="A49" t="s">
        <v>339</v>
      </c>
      <c r="B49">
        <v>2022</v>
      </c>
      <c r="C49" t="s">
        <v>61</v>
      </c>
      <c r="D49" t="s">
        <v>343</v>
      </c>
      <c r="E49" t="s">
        <v>283</v>
      </c>
      <c r="F49" t="s">
        <v>288</v>
      </c>
      <c r="G49" t="s">
        <v>169</v>
      </c>
      <c r="H49" t="s">
        <v>181</v>
      </c>
      <c r="I49" t="s">
        <v>171</v>
      </c>
      <c r="J49" t="s">
        <v>197</v>
      </c>
      <c r="K49" t="s">
        <v>202</v>
      </c>
      <c r="L49" t="s">
        <v>288</v>
      </c>
      <c r="M49" t="s">
        <v>320</v>
      </c>
      <c r="N49" t="s">
        <v>191</v>
      </c>
      <c r="O49" t="s">
        <v>187</v>
      </c>
      <c r="P49" t="s">
        <v>237</v>
      </c>
      <c r="Q49" t="s">
        <v>216</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08B3-E2B9-4FEB-A408-2B08683DC211}">
  <dimension ref="A1:O5"/>
  <sheetViews>
    <sheetView workbookViewId="0"/>
  </sheetViews>
  <sheetFormatPr baseColWidth="10" defaultColWidth="11" defaultRowHeight="16.5" x14ac:dyDescent="0.3"/>
  <cols>
    <col min="1" max="1" width="50.75" bestFit="1" customWidth="1"/>
  </cols>
  <sheetData>
    <row r="1" spans="1:15" x14ac:dyDescent="0.3">
      <c r="A1" s="1" t="s">
        <v>344</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346</v>
      </c>
      <c r="B4">
        <v>4.4000000000000004</v>
      </c>
      <c r="C4">
        <v>5.5</v>
      </c>
      <c r="D4">
        <v>8.5</v>
      </c>
      <c r="E4">
        <v>10.8</v>
      </c>
      <c r="F4">
        <v>14.9</v>
      </c>
      <c r="G4">
        <v>19.399999999999999</v>
      </c>
      <c r="H4">
        <v>22.4</v>
      </c>
      <c r="I4">
        <v>22.2</v>
      </c>
      <c r="J4">
        <v>17.8</v>
      </c>
      <c r="K4">
        <v>13.4</v>
      </c>
      <c r="L4">
        <v>7.9</v>
      </c>
      <c r="M4">
        <v>4.9000000000000004</v>
      </c>
      <c r="N4">
        <v>12.7</v>
      </c>
      <c r="O4" t="s">
        <v>35</v>
      </c>
    </row>
    <row r="5" spans="1:15" x14ac:dyDescent="0.3">
      <c r="A5" t="s">
        <v>347</v>
      </c>
      <c r="B5">
        <v>4.4000000000000004</v>
      </c>
      <c r="C5">
        <v>7.6</v>
      </c>
      <c r="D5">
        <v>7.7</v>
      </c>
      <c r="E5">
        <v>10.3</v>
      </c>
      <c r="F5">
        <v>17.600000000000001</v>
      </c>
      <c r="G5">
        <v>22.8</v>
      </c>
      <c r="H5">
        <v>24.8</v>
      </c>
      <c r="I5">
        <v>24.3</v>
      </c>
      <c r="J5">
        <v>18.899999999999999</v>
      </c>
      <c r="K5">
        <v>17.100000000000001</v>
      </c>
      <c r="L5">
        <v>9.9</v>
      </c>
      <c r="M5">
        <v>7.3</v>
      </c>
      <c r="N5">
        <v>14.4</v>
      </c>
      <c r="O5" t="s">
        <v>216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C73B-197B-4252-BF61-CDF6882F7A6E}">
  <dimension ref="A1:O5"/>
  <sheetViews>
    <sheetView zoomScale="57" zoomScaleNormal="57" workbookViewId="0">
      <selection activeCell="O16" sqref="O16"/>
    </sheetView>
  </sheetViews>
  <sheetFormatPr baseColWidth="10" defaultColWidth="11" defaultRowHeight="16.5" x14ac:dyDescent="0.3"/>
  <sheetData>
    <row r="1" spans="1:15" x14ac:dyDescent="0.3">
      <c r="A1" s="1" t="s">
        <v>348</v>
      </c>
    </row>
    <row r="2" spans="1:15" x14ac:dyDescent="0.3">
      <c r="A2" s="1" t="s">
        <v>349</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350</v>
      </c>
      <c r="B4">
        <v>3.7</v>
      </c>
      <c r="C4">
        <v>4.9000000000000004</v>
      </c>
      <c r="D4">
        <v>8.1</v>
      </c>
      <c r="E4">
        <v>10.4</v>
      </c>
      <c r="F4">
        <v>14.5</v>
      </c>
      <c r="G4">
        <v>18.899999999999999</v>
      </c>
      <c r="H4">
        <v>21.8</v>
      </c>
      <c r="I4">
        <v>21.6</v>
      </c>
      <c r="J4">
        <v>17.2</v>
      </c>
      <c r="K4">
        <v>12.8</v>
      </c>
      <c r="L4">
        <v>7.3</v>
      </c>
      <c r="M4">
        <v>4.0999999999999996</v>
      </c>
      <c r="N4">
        <v>12.1</v>
      </c>
      <c r="O4" t="s">
        <v>35</v>
      </c>
    </row>
    <row r="5" spans="1:15" x14ac:dyDescent="0.3">
      <c r="A5" t="s">
        <v>347</v>
      </c>
      <c r="B5">
        <v>4</v>
      </c>
      <c r="C5">
        <v>7.1</v>
      </c>
      <c r="D5">
        <v>7.6</v>
      </c>
      <c r="E5">
        <v>10.1</v>
      </c>
      <c r="F5">
        <v>17.3</v>
      </c>
      <c r="G5">
        <v>22.3</v>
      </c>
      <c r="H5">
        <v>24.4</v>
      </c>
      <c r="I5">
        <v>23.8</v>
      </c>
      <c r="J5">
        <v>18.2</v>
      </c>
      <c r="K5">
        <v>16.399999999999999</v>
      </c>
      <c r="L5">
        <v>9</v>
      </c>
      <c r="M5">
        <v>6.1</v>
      </c>
      <c r="N5">
        <v>13.9</v>
      </c>
      <c r="O5" t="s">
        <v>216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C57F-2B57-44C5-BD06-6EF9DB022A46}">
  <dimension ref="A1:O5"/>
  <sheetViews>
    <sheetView workbookViewId="0">
      <selection activeCell="L26" sqref="L26"/>
    </sheetView>
  </sheetViews>
  <sheetFormatPr baseColWidth="10" defaultColWidth="11" defaultRowHeight="16.5" x14ac:dyDescent="0.3"/>
  <sheetData>
    <row r="1" spans="1:15" x14ac:dyDescent="0.3">
      <c r="A1" s="1" t="s">
        <v>351</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346</v>
      </c>
      <c r="B4">
        <v>5.5</v>
      </c>
      <c r="C4">
        <v>6.7</v>
      </c>
      <c r="D4">
        <v>9.8000000000000007</v>
      </c>
      <c r="E4">
        <v>12.2</v>
      </c>
      <c r="F4">
        <v>16.3</v>
      </c>
      <c r="G4">
        <v>20.8</v>
      </c>
      <c r="H4">
        <v>23.6</v>
      </c>
      <c r="I4">
        <v>23.5</v>
      </c>
      <c r="J4">
        <v>19.2</v>
      </c>
      <c r="K4">
        <v>14.6</v>
      </c>
      <c r="L4">
        <v>9.1</v>
      </c>
      <c r="M4">
        <v>5.9</v>
      </c>
      <c r="N4">
        <v>13.9</v>
      </c>
      <c r="O4" t="s">
        <v>35</v>
      </c>
    </row>
    <row r="5" spans="1:15" x14ac:dyDescent="0.3">
      <c r="A5" t="s">
        <v>347</v>
      </c>
      <c r="B5">
        <v>5.3</v>
      </c>
      <c r="C5">
        <v>8.8000000000000007</v>
      </c>
      <c r="D5">
        <v>9</v>
      </c>
      <c r="E5">
        <v>11.7</v>
      </c>
      <c r="F5">
        <v>19.2</v>
      </c>
      <c r="G5">
        <v>24.2</v>
      </c>
      <c r="H5">
        <v>26</v>
      </c>
      <c r="I5">
        <v>25.8</v>
      </c>
      <c r="J5">
        <v>20.399999999999999</v>
      </c>
      <c r="K5">
        <v>18.5</v>
      </c>
      <c r="L5">
        <v>11.2</v>
      </c>
      <c r="M5">
        <v>8.3000000000000007</v>
      </c>
      <c r="N5">
        <v>15.7</v>
      </c>
      <c r="O5" t="s">
        <v>216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8692-FD9C-489C-8405-F9922E2773C9}">
  <dimension ref="A1:O5"/>
  <sheetViews>
    <sheetView workbookViewId="0">
      <selection activeCell="F29" sqref="F29"/>
    </sheetView>
  </sheetViews>
  <sheetFormatPr baseColWidth="10" defaultColWidth="11" defaultRowHeight="16.5" x14ac:dyDescent="0.3"/>
  <sheetData>
    <row r="1" spans="1:15" x14ac:dyDescent="0.3">
      <c r="A1" s="1" t="s">
        <v>352</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346</v>
      </c>
      <c r="B4">
        <v>3.9</v>
      </c>
      <c r="C4">
        <v>4.7</v>
      </c>
      <c r="D4">
        <v>7.5</v>
      </c>
      <c r="E4">
        <v>9.6999999999999993</v>
      </c>
      <c r="F4">
        <v>13.7</v>
      </c>
      <c r="G4">
        <v>18.3</v>
      </c>
      <c r="H4">
        <v>21.6</v>
      </c>
      <c r="I4">
        <v>21.4</v>
      </c>
      <c r="J4">
        <v>16.899999999999999</v>
      </c>
      <c r="K4">
        <v>12.5</v>
      </c>
      <c r="L4">
        <v>7.2</v>
      </c>
      <c r="M4">
        <v>4.5999999999999996</v>
      </c>
      <c r="N4">
        <v>11.8</v>
      </c>
      <c r="O4" t="s">
        <v>35</v>
      </c>
    </row>
    <row r="5" spans="1:15" x14ac:dyDescent="0.3">
      <c r="A5" t="s">
        <v>347</v>
      </c>
      <c r="B5">
        <v>3.9</v>
      </c>
      <c r="C5">
        <v>6.7</v>
      </c>
      <c r="D5">
        <v>6.3</v>
      </c>
      <c r="E5">
        <v>8.9</v>
      </c>
      <c r="F5">
        <v>16.2</v>
      </c>
      <c r="G5">
        <v>21.6</v>
      </c>
      <c r="H5">
        <v>23.9</v>
      </c>
      <c r="I5">
        <v>23</v>
      </c>
      <c r="J5">
        <v>18</v>
      </c>
      <c r="K5">
        <v>16.2</v>
      </c>
      <c r="L5">
        <v>9.4</v>
      </c>
      <c r="M5">
        <v>7.3</v>
      </c>
      <c r="N5">
        <v>13.4</v>
      </c>
      <c r="O5" t="s">
        <v>216</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E2DC-EE2E-49BF-B716-484BB5CA6CFE}">
  <dimension ref="A1:O5"/>
  <sheetViews>
    <sheetView workbookViewId="0">
      <selection activeCell="O16" sqref="O16"/>
    </sheetView>
  </sheetViews>
  <sheetFormatPr baseColWidth="10" defaultColWidth="11" defaultRowHeight="16.5" x14ac:dyDescent="0.3"/>
  <cols>
    <col min="1" max="1" width="11.625" bestFit="1" customWidth="1"/>
  </cols>
  <sheetData>
    <row r="1" spans="1:15" x14ac:dyDescent="0.3">
      <c r="A1" s="1" t="s">
        <v>353</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354</v>
      </c>
      <c r="B4">
        <v>37.299999999999997</v>
      </c>
      <c r="C4">
        <v>28.6</v>
      </c>
      <c r="D4">
        <v>42.8</v>
      </c>
      <c r="E4">
        <v>58.5</v>
      </c>
      <c r="F4">
        <v>60.9</v>
      </c>
      <c r="G4">
        <v>44.7</v>
      </c>
      <c r="H4">
        <v>28.4</v>
      </c>
      <c r="I4">
        <v>33.5</v>
      </c>
      <c r="J4">
        <v>48</v>
      </c>
      <c r="K4">
        <v>58</v>
      </c>
      <c r="L4">
        <v>52.2</v>
      </c>
      <c r="M4">
        <v>38.299999999999997</v>
      </c>
      <c r="N4">
        <v>531.20000000000005</v>
      </c>
      <c r="O4" t="s">
        <v>35</v>
      </c>
    </row>
    <row r="5" spans="1:15" x14ac:dyDescent="0.3">
      <c r="A5" t="s">
        <v>355</v>
      </c>
      <c r="B5">
        <v>11.1</v>
      </c>
      <c r="C5">
        <v>5.6</v>
      </c>
      <c r="D5">
        <v>70.3</v>
      </c>
      <c r="E5">
        <v>76.400000000000006</v>
      </c>
      <c r="F5">
        <v>26.8</v>
      </c>
      <c r="G5">
        <v>22.6</v>
      </c>
      <c r="H5">
        <v>32.6</v>
      </c>
      <c r="I5">
        <v>38.299999999999997</v>
      </c>
      <c r="J5">
        <v>32.1</v>
      </c>
      <c r="K5">
        <v>32.799999999999997</v>
      </c>
      <c r="L5">
        <v>56.2</v>
      </c>
      <c r="M5">
        <v>55.5</v>
      </c>
      <c r="N5">
        <v>460.3</v>
      </c>
      <c r="O5" t="s">
        <v>216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9A63-1AF6-48D1-A0AD-AFFBCFD1E217}">
  <dimension ref="A1:O5"/>
  <sheetViews>
    <sheetView workbookViewId="0">
      <selection activeCell="P18" sqref="P18"/>
    </sheetView>
  </sheetViews>
  <sheetFormatPr baseColWidth="10" defaultColWidth="11" defaultRowHeight="16.5" x14ac:dyDescent="0.3"/>
  <sheetData>
    <row r="1" spans="1:15" x14ac:dyDescent="0.3">
      <c r="A1" s="1" t="s">
        <v>356</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357</v>
      </c>
      <c r="B4">
        <v>53.7</v>
      </c>
      <c r="C4">
        <v>37.6</v>
      </c>
      <c r="D4">
        <v>56.7</v>
      </c>
      <c r="E4">
        <v>76.599999999999994</v>
      </c>
      <c r="F4">
        <v>74.8</v>
      </c>
      <c r="G4">
        <v>55.1</v>
      </c>
      <c r="H4">
        <v>38.9</v>
      </c>
      <c r="I4">
        <v>45.2</v>
      </c>
      <c r="J4">
        <v>68.599999999999994</v>
      </c>
      <c r="K4">
        <v>85</v>
      </c>
      <c r="L4">
        <v>76.2</v>
      </c>
      <c r="M4">
        <v>57.8</v>
      </c>
      <c r="N4">
        <v>726.2</v>
      </c>
      <c r="O4" t="s">
        <v>35</v>
      </c>
    </row>
    <row r="5" spans="1:15" x14ac:dyDescent="0.3">
      <c r="A5" t="s">
        <v>355</v>
      </c>
      <c r="B5">
        <v>18.5</v>
      </c>
      <c r="C5">
        <v>12.2</v>
      </c>
      <c r="D5">
        <v>63.1</v>
      </c>
      <c r="E5">
        <v>86.1</v>
      </c>
      <c r="F5">
        <v>18.899999999999999</v>
      </c>
      <c r="G5">
        <v>43.3</v>
      </c>
      <c r="H5">
        <v>32</v>
      </c>
      <c r="I5">
        <v>53.7</v>
      </c>
      <c r="J5">
        <v>43.9</v>
      </c>
      <c r="K5">
        <v>63.9</v>
      </c>
      <c r="L5">
        <v>67</v>
      </c>
      <c r="M5">
        <v>74</v>
      </c>
      <c r="N5">
        <v>576.6</v>
      </c>
      <c r="O5" t="s">
        <v>216</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9736-3983-46C5-83F5-B8F0064E9656}">
  <dimension ref="A1:O5"/>
  <sheetViews>
    <sheetView workbookViewId="0">
      <selection activeCell="P22" sqref="P22"/>
    </sheetView>
  </sheetViews>
  <sheetFormatPr baseColWidth="10" defaultColWidth="11" defaultRowHeight="16.5" x14ac:dyDescent="0.3"/>
  <sheetData>
    <row r="1" spans="1:15" x14ac:dyDescent="0.3">
      <c r="A1" s="1" t="s">
        <v>358</v>
      </c>
    </row>
    <row r="2" spans="1:15" x14ac:dyDescent="0.3">
      <c r="A2" s="1" t="s">
        <v>345</v>
      </c>
    </row>
    <row r="3" spans="1:15" x14ac:dyDescent="0.3">
      <c r="A3" t="s">
        <v>2</v>
      </c>
      <c r="B3" t="s">
        <v>5</v>
      </c>
      <c r="C3" t="s">
        <v>6</v>
      </c>
      <c r="D3" t="s">
        <v>7</v>
      </c>
      <c r="E3" t="s">
        <v>8</v>
      </c>
      <c r="F3" t="s">
        <v>9</v>
      </c>
      <c r="G3" t="s">
        <v>10</v>
      </c>
      <c r="H3" t="s">
        <v>11</v>
      </c>
      <c r="I3" t="s">
        <v>12</v>
      </c>
      <c r="J3" t="s">
        <v>13</v>
      </c>
      <c r="K3" t="s">
        <v>14</v>
      </c>
      <c r="L3" t="s">
        <v>15</v>
      </c>
      <c r="M3" t="s">
        <v>16</v>
      </c>
      <c r="N3" t="s">
        <v>17</v>
      </c>
      <c r="O3" t="s">
        <v>18</v>
      </c>
    </row>
    <row r="4" spans="1:15" x14ac:dyDescent="0.3">
      <c r="A4" t="s">
        <v>354</v>
      </c>
      <c r="B4">
        <v>28.9</v>
      </c>
      <c r="C4">
        <v>24</v>
      </c>
      <c r="D4">
        <v>34.200000000000003</v>
      </c>
      <c r="E4">
        <v>49.2</v>
      </c>
      <c r="F4">
        <v>50.1</v>
      </c>
      <c r="G4">
        <v>34.700000000000003</v>
      </c>
      <c r="H4">
        <v>21.1</v>
      </c>
      <c r="I4">
        <v>21.4</v>
      </c>
      <c r="J4">
        <v>35.6</v>
      </c>
      <c r="K4">
        <v>44.4</v>
      </c>
      <c r="L4">
        <v>40.4</v>
      </c>
      <c r="M4">
        <v>28.1</v>
      </c>
      <c r="N4">
        <v>412.1</v>
      </c>
      <c r="O4" t="s">
        <v>35</v>
      </c>
    </row>
    <row r="5" spans="1:15" x14ac:dyDescent="0.3">
      <c r="A5" t="s">
        <v>355</v>
      </c>
      <c r="B5">
        <v>10.199999999999999</v>
      </c>
      <c r="C5">
        <v>1.3</v>
      </c>
      <c r="D5">
        <v>58.5</v>
      </c>
      <c r="E5">
        <v>54.4</v>
      </c>
      <c r="F5">
        <v>23.2</v>
      </c>
      <c r="G5">
        <v>11.3</v>
      </c>
      <c r="H5">
        <v>23</v>
      </c>
      <c r="I5">
        <v>20.8</v>
      </c>
      <c r="J5">
        <v>19.100000000000001</v>
      </c>
      <c r="K5">
        <v>15.8</v>
      </c>
      <c r="L5">
        <v>44.3</v>
      </c>
      <c r="M5">
        <v>49.8</v>
      </c>
      <c r="N5">
        <v>331.7</v>
      </c>
      <c r="O5" t="s">
        <v>216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ÍNDICE</vt:lpstr>
      <vt:lpstr>datos origen</vt:lpstr>
      <vt:lpstr>Figura 1.1-1</vt:lpstr>
      <vt:lpstr>Figura 1.1-2</vt:lpstr>
      <vt:lpstr>Figura 1.1-3</vt:lpstr>
      <vt:lpstr>Figura 1.1-4</vt:lpstr>
      <vt:lpstr>Figura 1.1-5</vt:lpstr>
      <vt:lpstr>Figura 1.1-6</vt:lpstr>
      <vt:lpstr>Figura 1.1-7</vt:lpstr>
      <vt:lpstr>Figura 1.1-8</vt:lpstr>
      <vt:lpstr>Figura 1.1-9</vt:lpstr>
      <vt:lpstr>'Figura 1.1-2'!_Ref214020750</vt:lpstr>
      <vt:lpstr>'Figura 1.1-3'!_Ref214020770</vt:lpstr>
      <vt:lpstr>'Figura 1.1-4'!_Ref214020781</vt:lpstr>
      <vt:lpstr>'Figura 1.1-9'!_Toc219467209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2026-02-04T15:56:31Z</dcterms:created>
  <dcterms:modified xsi:type="dcterms:W3CDTF">2026-02-04T16:08:32Z</dcterms:modified>
  <cp:category/>
  <cp:contentStatus/>
</cp:coreProperties>
</file>