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planificacion_ambiental\CONTRATOS\2021\04 Compostaje\16. Entrega final 211021\"/>
    </mc:Choice>
  </mc:AlternateContent>
  <bookViews>
    <workbookView xWindow="28680" yWindow="-120" windowWidth="29040" windowHeight="15840"/>
  </bookViews>
  <sheets>
    <sheet name="Costes " sheetId="2" r:id="rId1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2" l="1"/>
  <c r="D10" i="2" l="1"/>
  <c r="D11" i="2"/>
  <c r="D12" i="2"/>
  <c r="D17" i="2"/>
  <c r="D18" i="2"/>
  <c r="D19" i="2"/>
  <c r="D23" i="2"/>
  <c r="D24" i="2"/>
  <c r="D25" i="2"/>
  <c r="D26" i="2"/>
  <c r="D27" i="2"/>
  <c r="D8" i="2"/>
  <c r="S28" i="2"/>
  <c r="D28" i="2"/>
  <c r="S27" i="2"/>
  <c r="S26" i="2"/>
  <c r="S25" i="2"/>
  <c r="S24" i="2"/>
  <c r="S23" i="2"/>
  <c r="S19" i="2"/>
  <c r="S18" i="2"/>
  <c r="S17" i="2"/>
  <c r="S16" i="2"/>
  <c r="S15" i="2"/>
  <c r="S14" i="2"/>
  <c r="S13" i="2"/>
  <c r="S12" i="2"/>
  <c r="S11" i="2"/>
  <c r="S10" i="2"/>
  <c r="S9" i="2"/>
  <c r="S8" i="2"/>
  <c r="D16" i="2" l="1"/>
  <c r="D15" i="2"/>
  <c r="D14" i="2"/>
  <c r="D21" i="2"/>
  <c r="D13" i="2"/>
  <c r="D20" i="2"/>
  <c r="S20" i="2" s="1"/>
  <c r="D9" i="2"/>
  <c r="R23" i="2"/>
  <c r="U23" i="2" s="1"/>
  <c r="R25" i="2"/>
  <c r="U25" i="2" s="1"/>
  <c r="R28" i="2"/>
  <c r="U28" i="2" s="1"/>
  <c r="R27" i="2"/>
  <c r="U27" i="2" s="1"/>
  <c r="R13" i="2"/>
  <c r="U13" i="2" s="1"/>
  <c r="R11" i="2"/>
  <c r="U11" i="2" s="1"/>
  <c r="R15" i="2"/>
  <c r="U15" i="2" s="1"/>
  <c r="R17" i="2"/>
  <c r="T17" i="2" s="1"/>
  <c r="R24" i="2"/>
  <c r="T24" i="2" s="1"/>
  <c r="R19" i="2"/>
  <c r="U19" i="2" s="1"/>
  <c r="R18" i="2"/>
  <c r="U18" i="2" s="1"/>
  <c r="R12" i="2"/>
  <c r="T12" i="2" s="1"/>
  <c r="R14" i="2"/>
  <c r="U14" i="2" s="1"/>
  <c r="R16" i="2"/>
  <c r="U16" i="2" s="1"/>
  <c r="R10" i="2"/>
  <c r="U10" i="2" s="1"/>
  <c r="R9" i="2"/>
  <c r="U9" i="2" s="1"/>
  <c r="R26" i="2"/>
  <c r="U26" i="2" s="1"/>
  <c r="R8" i="2"/>
  <c r="T25" i="2" l="1"/>
  <c r="T23" i="2"/>
  <c r="U24" i="2"/>
  <c r="T27" i="2"/>
  <c r="T13" i="2"/>
  <c r="T18" i="2"/>
  <c r="T15" i="2"/>
  <c r="U17" i="2"/>
  <c r="R20" i="2"/>
  <c r="U20" i="2" s="1"/>
  <c r="T19" i="2"/>
  <c r="T11" i="2"/>
  <c r="T14" i="2"/>
  <c r="T16" i="2"/>
  <c r="T9" i="2"/>
  <c r="U12" i="2"/>
  <c r="T10" i="2"/>
  <c r="T26" i="2"/>
  <c r="T8" i="2"/>
  <c r="U8" i="2"/>
  <c r="T28" i="2"/>
  <c r="T20" i="2" l="1"/>
  <c r="S21" i="2"/>
  <c r="R21" i="2"/>
  <c r="U21" i="2" l="1"/>
  <c r="T21" i="2"/>
  <c r="D22" i="2" l="1"/>
  <c r="R22" i="2"/>
  <c r="T22" i="2" s="1"/>
  <c r="U22" i="2" l="1"/>
</calcChain>
</file>

<file path=xl/sharedStrings.xml><?xml version="1.0" encoding="utf-8"?>
<sst xmlns="http://schemas.openxmlformats.org/spreadsheetml/2006/main" count="85" uniqueCount="55">
  <si>
    <t>Sistema</t>
  </si>
  <si>
    <t>Maquinaria</t>
  </si>
  <si>
    <t>Otros</t>
  </si>
  <si>
    <t>Personal</t>
  </si>
  <si>
    <t>Energía</t>
  </si>
  <si>
    <t>Combustible</t>
  </si>
  <si>
    <t>Mantenimiento</t>
  </si>
  <si>
    <t>Obra Civil</t>
  </si>
  <si>
    <t>Equipos</t>
  </si>
  <si>
    <t>Amortización</t>
  </si>
  <si>
    <t>Años</t>
  </si>
  <si>
    <t>Intereses</t>
  </si>
  <si>
    <t>Coste anual amortización Obra Civil</t>
  </si>
  <si>
    <t>Coste anual amortización Maquinaria</t>
  </si>
  <si>
    <t>Compostadores electromecánicos</t>
  </si>
  <si>
    <t>Pilas volteadas</t>
  </si>
  <si>
    <t>n.a.</t>
  </si>
  <si>
    <t>COSTES INVERSIÓN</t>
  </si>
  <si>
    <t>COSTES EXPLOTACIÓN</t>
  </si>
  <si>
    <t>Tambores</t>
  </si>
  <si>
    <t>Capacidad tratamiento (t/año)</t>
  </si>
  <si>
    <t xml:space="preserve">COSTE TOTAL </t>
  </si>
  <si>
    <t>Costes inversión total (desglosado)</t>
  </si>
  <si>
    <r>
      <t xml:space="preserve">Coste por tonelada (€/t)
</t>
    </r>
    <r>
      <rPr>
        <i/>
        <sz val="12"/>
        <color theme="0"/>
        <rFont val="Calibri"/>
        <family val="2"/>
        <scheme val="minor"/>
      </rPr>
      <t>con amortización</t>
    </r>
  </si>
  <si>
    <t xml:space="preserve">
Coste inversión total</t>
  </si>
  <si>
    <t>n.a.: no aplica</t>
  </si>
  <si>
    <t>CAMPAÑAS</t>
  </si>
  <si>
    <t>Mesetas (con volteadora lateral)</t>
  </si>
  <si>
    <r>
      <t>Compostaje doméstico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</si>
  <si>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Compostaje comunitario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</si>
  <si>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No hay que incluir los costes de recogida. </t>
    </r>
  </si>
  <si>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Datos facilitados por el proveedor Bianna.</t>
    </r>
  </si>
  <si>
    <r>
      <t>Silo vertical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</si>
  <si>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r>
      <rPr>
        <vertAlign val="superscript"/>
        <sz val="12"/>
        <color theme="1"/>
        <rFont val="Calibri"/>
        <family val="2"/>
        <scheme val="minor"/>
      </rPr>
      <t>5</t>
    </r>
    <r>
      <rPr>
        <sz val="12"/>
        <color theme="1"/>
        <rFont val="Calibri"/>
        <family val="2"/>
        <scheme val="minor"/>
      </rPr>
      <t xml:space="preserve"> Datos facilitados por el proveedor Berca.</t>
    </r>
  </si>
  <si>
    <r>
      <t>Contenedores (fermentación)</t>
    </r>
    <r>
      <rPr>
        <b/>
        <vertAlign val="superscript"/>
        <sz val="12"/>
        <color theme="1"/>
        <rFont val="Calibri"/>
        <family val="2"/>
        <scheme val="minor"/>
      </rPr>
      <t>6</t>
    </r>
  </si>
  <si>
    <r>
      <rPr>
        <vertAlign val="superscript"/>
        <sz val="12"/>
        <color theme="1"/>
        <rFont val="Calibri"/>
        <family val="2"/>
        <scheme val="minor"/>
      </rPr>
      <t>6</t>
    </r>
    <r>
      <rPr>
        <sz val="12"/>
        <color theme="1"/>
        <rFont val="Calibri"/>
        <family val="2"/>
        <scheme val="minor"/>
      </rPr>
      <t xml:space="preserve"> Incluye maduración en pilas estáticas.</t>
    </r>
  </si>
  <si>
    <r>
      <t>Túneles (fermentación)</t>
    </r>
    <r>
      <rPr>
        <b/>
        <vertAlign val="superscript"/>
        <sz val="12"/>
        <color theme="1"/>
        <rFont val="Calibri"/>
        <family val="2"/>
        <scheme val="minor"/>
      </rPr>
      <t>7</t>
    </r>
  </si>
  <si>
    <r>
      <rPr>
        <vertAlign val="superscript"/>
        <sz val="12"/>
        <color theme="1"/>
        <rFont val="Calibri"/>
        <family val="2"/>
        <scheme val="minor"/>
      </rPr>
      <t>7</t>
    </r>
    <r>
      <rPr>
        <sz val="12"/>
        <color theme="1"/>
        <rFont val="Calibri"/>
        <family val="2"/>
        <scheme val="minor"/>
      </rPr>
      <t xml:space="preserve"> Incluye maduración en pilas volteadas.</t>
    </r>
  </si>
  <si>
    <r>
      <t xml:space="preserve">Maquinaria
</t>
    </r>
    <r>
      <rPr>
        <b/>
        <i/>
        <sz val="11"/>
        <color theme="0"/>
        <rFont val="Calibri"/>
        <family val="2"/>
        <scheme val="minor"/>
      </rPr>
      <t>(no incluye costes de pretratamiento)</t>
    </r>
  </si>
  <si>
    <r>
      <t xml:space="preserve">Obra Civil
</t>
    </r>
    <r>
      <rPr>
        <b/>
        <i/>
        <sz val="11"/>
        <color theme="0"/>
        <rFont val="Calibri"/>
        <family val="2"/>
        <scheme val="minor"/>
      </rPr>
      <t>(no incluye cubiertas)</t>
    </r>
  </si>
  <si>
    <r>
      <rPr>
        <vertAlign val="superscript"/>
        <sz val="12"/>
        <color theme="1"/>
        <rFont val="Calibri"/>
        <family val="2"/>
        <scheme val="minor"/>
      </rPr>
      <t>9</t>
    </r>
    <r>
      <rPr>
        <sz val="12"/>
        <color theme="1"/>
        <rFont val="Calibri"/>
        <family val="2"/>
        <scheme val="minor"/>
      </rPr>
      <t xml:space="preserve"> Incluye volteadora lateral de mesetas.</t>
    </r>
  </si>
  <si>
    <r>
      <rPr>
        <vertAlign val="superscript"/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 xml:space="preserve"> Con volteadora Bakhus.</t>
    </r>
  </si>
  <si>
    <r>
      <rPr>
        <vertAlign val="superscript"/>
        <sz val="12"/>
        <rFont val="Calibri"/>
        <family val="2"/>
        <scheme val="minor"/>
      </rPr>
      <t xml:space="preserve">4 </t>
    </r>
    <r>
      <rPr>
        <sz val="12"/>
        <rFont val="Calibri"/>
        <family val="2"/>
        <scheme val="minor"/>
      </rPr>
      <t>Datos facilitados por metrocompost.</t>
    </r>
  </si>
  <si>
    <r>
      <rPr>
        <vertAlign val="superscript"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Coste de visitas técnicas de seguimiento realizadas a una vivienda.</t>
    </r>
  </si>
  <si>
    <r>
      <t>Coste explotación</t>
    </r>
    <r>
      <rPr>
        <b/>
        <i/>
        <sz val="11"/>
        <color theme="0"/>
        <rFont val="Calibri"/>
        <family val="2"/>
        <scheme val="minor"/>
      </rPr>
      <t xml:space="preserve"> (sin amortización)</t>
    </r>
  </si>
  <si>
    <r>
      <t xml:space="preserve">Coste explotación </t>
    </r>
    <r>
      <rPr>
        <b/>
        <sz val="11"/>
        <color theme="0"/>
        <rFont val="Calibri"/>
        <family val="2"/>
        <scheme val="minor"/>
      </rPr>
      <t>(con amortización)</t>
    </r>
  </si>
  <si>
    <t>Proyecto 
(2-3 % coste proyecto)</t>
  </si>
  <si>
    <t>Preproyecto 
(0,4 % coste proyecto)</t>
  </si>
  <si>
    <t>Pilas con ventilación forzada cubiertas con lonas</t>
  </si>
  <si>
    <r>
      <t>Pilas cubiertas con lonas y volteadas</t>
    </r>
    <r>
      <rPr>
        <b/>
        <vertAlign val="superscript"/>
        <sz val="12"/>
        <color theme="1"/>
        <rFont val="Calibri"/>
        <family val="2"/>
        <scheme val="minor"/>
      </rPr>
      <t>2,3</t>
    </r>
  </si>
  <si>
    <r>
      <t>Trincheras (dinámicas)</t>
    </r>
    <r>
      <rPr>
        <b/>
        <vertAlign val="superscript"/>
        <sz val="12"/>
        <color theme="1"/>
        <rFont val="Calibri"/>
        <family val="2"/>
        <scheme val="minor"/>
      </rPr>
      <t>2,4</t>
    </r>
  </si>
  <si>
    <t>Silos ventilación forzada cubiertos con lonas</t>
  </si>
  <si>
    <t>Silos ventilación forzada</t>
  </si>
  <si>
    <t>muy variable</t>
  </si>
  <si>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Para estas tecnologías los proveedores contactados han facilitado una estimación de costes para una capacidad de 30.000 toneladas/año.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</si>
</sst>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"/>
    <numFmt numFmtId="165" formatCode="_-* #,##0\ &quot;€&quot;_-;\-* #,##0\ &quot;€&quot;_-;_-* &quot;-&quot;??\ &quot;€&quot;_-;_-@_-"/>
    <numFmt numFmtId="166" formatCode="#,##0\ &quot;€&quot;"/>
    <numFmt numFmtId="167" formatCode="0.0\ &quot;€/t&quot;"/>
    <numFmt numFmtId="168" formatCode="#,##0\ &quot;€&quot;&quot;(8)&quot;"/>
    <numFmt numFmtId="169" formatCode="#,##0\ &quot;€&quot;&quot;(9)&quot;"/>
    <numFmt numFmtId="170" formatCode="#,##0\ &quot;€&quot;&quot;(10)&quot;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71D49"/>
        <bgColor indexed="64"/>
      </patternFill>
    </fill>
    <fill>
      <patternFill patternType="solid">
        <fgColor rgb="FF71AD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5" fontId="2" fillId="0" borderId="1" xfId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center"/>
    </xf>
    <xf numFmtId="165" fontId="2" fillId="0" borderId="15" xfId="1" applyNumberFormat="1" applyFont="1" applyBorder="1" applyAlignment="1">
      <alignment horizontal="right" vertical="center"/>
    </xf>
    <xf numFmtId="166" fontId="2" fillId="0" borderId="0" xfId="0" applyNumberFormat="1" applyFont="1" applyFill="1" applyBorder="1" applyAlignment="1">
      <alignment horizontal="right" vertical="center"/>
    </xf>
    <xf numFmtId="166" fontId="2" fillId="2" borderId="0" xfId="0" applyNumberFormat="1" applyFont="1" applyFill="1" applyBorder="1" applyAlignment="1">
      <alignment horizontal="right" vertical="center"/>
    </xf>
    <xf numFmtId="165" fontId="2" fillId="2" borderId="15" xfId="1" applyNumberFormat="1" applyFont="1" applyFill="1" applyBorder="1" applyAlignment="1">
      <alignment horizontal="right" vertical="center"/>
    </xf>
    <xf numFmtId="165" fontId="2" fillId="0" borderId="14" xfId="1" applyNumberFormat="1" applyFont="1" applyBorder="1" applyAlignment="1">
      <alignment horizontal="right" vertical="center"/>
    </xf>
    <xf numFmtId="165" fontId="0" fillId="0" borderId="15" xfId="1" applyNumberFormat="1" applyFont="1" applyBorder="1" applyAlignment="1">
      <alignment horizontal="center" vertical="center"/>
    </xf>
    <xf numFmtId="165" fontId="2" fillId="0" borderId="14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2" borderId="14" xfId="1" applyNumberFormat="1" applyFont="1" applyFill="1" applyBorder="1" applyAlignment="1">
      <alignment horizontal="right" vertical="center"/>
    </xf>
    <xf numFmtId="165" fontId="2" fillId="2" borderId="0" xfId="1" applyNumberFormat="1" applyFont="1" applyFill="1" applyBorder="1" applyAlignment="1">
      <alignment horizontal="right" vertical="center"/>
    </xf>
    <xf numFmtId="165" fontId="0" fillId="2" borderId="15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/>
    </xf>
    <xf numFmtId="165" fontId="1" fillId="3" borderId="9" xfId="1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5" fontId="1" fillId="6" borderId="9" xfId="1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 wrapText="1"/>
    </xf>
    <xf numFmtId="0" fontId="0" fillId="7" borderId="0" xfId="0" applyFill="1" applyAlignment="1">
      <alignment horizontal="right" vertical="center"/>
    </xf>
    <xf numFmtId="9" fontId="0" fillId="7" borderId="0" xfId="0" applyNumberFormat="1" applyFill="1" applyAlignment="1">
      <alignment horizontal="center" vertical="center"/>
    </xf>
    <xf numFmtId="0" fontId="2" fillId="7" borderId="0" xfId="0" applyFont="1" applyFill="1" applyAlignment="1">
      <alignment vertical="center" wrapText="1"/>
    </xf>
    <xf numFmtId="3" fontId="1" fillId="2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 wrapText="1"/>
    </xf>
    <xf numFmtId="165" fontId="1" fillId="3" borderId="10" xfId="1" applyNumberFormat="1" applyFont="1" applyFill="1" applyBorder="1" applyAlignment="1">
      <alignment vertical="center"/>
    </xf>
    <xf numFmtId="165" fontId="0" fillId="7" borderId="0" xfId="1" applyNumberFormat="1" applyFont="1" applyFill="1" applyAlignment="1">
      <alignment vertical="center"/>
    </xf>
    <xf numFmtId="165" fontId="1" fillId="7" borderId="0" xfId="1" applyNumberFormat="1" applyFont="1" applyFill="1" applyAlignment="1">
      <alignment vertical="center"/>
    </xf>
    <xf numFmtId="165" fontId="2" fillId="0" borderId="15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0" fillId="0" borderId="15" xfId="1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169" fontId="2" fillId="0" borderId="0" xfId="0" applyNumberFormat="1" applyFont="1" applyFill="1" applyBorder="1" applyAlignment="1">
      <alignment horizontal="right" vertical="center"/>
    </xf>
    <xf numFmtId="170" fontId="2" fillId="0" borderId="0" xfId="0" applyNumberFormat="1" applyFont="1" applyBorder="1" applyAlignment="1">
      <alignment horizontal="right" vertical="center"/>
    </xf>
    <xf numFmtId="0" fontId="1" fillId="7" borderId="11" xfId="0" applyFont="1" applyFill="1" applyBorder="1" applyAlignment="1">
      <alignment horizontal="left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right" vertical="center"/>
    </xf>
    <xf numFmtId="0" fontId="0" fillId="7" borderId="0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6" xfId="0" applyFill="1" applyBorder="1" applyAlignment="1">
      <alignment horizontal="right" vertical="center"/>
    </xf>
    <xf numFmtId="9" fontId="0" fillId="7" borderId="7" xfId="0" applyNumberFormat="1" applyFill="1" applyBorder="1" applyAlignment="1">
      <alignment horizontal="center" vertical="center"/>
    </xf>
    <xf numFmtId="9" fontId="0" fillId="7" borderId="16" xfId="0" applyNumberFormat="1" applyFill="1" applyBorder="1" applyAlignment="1">
      <alignment horizontal="center" vertical="center"/>
    </xf>
    <xf numFmtId="167" fontId="1" fillId="3" borderId="9" xfId="1" applyNumberFormat="1" applyFont="1" applyFill="1" applyBorder="1" applyAlignment="1">
      <alignment vertical="center"/>
    </xf>
    <xf numFmtId="167" fontId="1" fillId="3" borderId="10" xfId="1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right" vertical="center"/>
    </xf>
    <xf numFmtId="42" fontId="2" fillId="0" borderId="0" xfId="1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64" fontId="10" fillId="2" borderId="18" xfId="0" applyNumberFormat="1" applyFont="1" applyFill="1" applyBorder="1" applyAlignment="1">
      <alignment horizontal="right" vertical="center"/>
    </xf>
    <xf numFmtId="165" fontId="1" fillId="2" borderId="0" xfId="1" applyNumberFormat="1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42" fontId="2" fillId="2" borderId="0" xfId="1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166" fontId="2" fillId="2" borderId="7" xfId="0" applyNumberFormat="1" applyFont="1" applyFill="1" applyBorder="1" applyAlignment="1">
      <alignment horizontal="right" vertical="center"/>
    </xf>
    <xf numFmtId="165" fontId="2" fillId="2" borderId="16" xfId="1" applyNumberFormat="1" applyFont="1" applyFill="1" applyBorder="1" applyAlignment="1">
      <alignment horizontal="right" vertical="center"/>
    </xf>
    <xf numFmtId="165" fontId="2" fillId="2" borderId="6" xfId="1" applyNumberFormat="1" applyFont="1" applyFill="1" applyBorder="1" applyAlignment="1">
      <alignment horizontal="right" vertical="center"/>
    </xf>
    <xf numFmtId="165" fontId="2" fillId="2" borderId="7" xfId="1" applyNumberFormat="1" applyFont="1" applyFill="1" applyBorder="1" applyAlignment="1">
      <alignment horizontal="right" vertical="center"/>
    </xf>
    <xf numFmtId="165" fontId="1" fillId="2" borderId="17" xfId="1" applyNumberFormat="1" applyFont="1" applyFill="1" applyBorder="1" applyAlignment="1">
      <alignment horizontal="center" vertical="center"/>
    </xf>
    <xf numFmtId="165" fontId="0" fillId="2" borderId="16" xfId="1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7" borderId="0" xfId="0" applyFont="1" applyFill="1" applyAlignment="1">
      <alignment horizontal="left" vertical="top" wrapText="1"/>
    </xf>
    <xf numFmtId="0" fontId="0" fillId="7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71ADB4"/>
      <color rgb="FF071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zoomScale="80" zoomScaleNormal="80" workbookViewId="0">
      <selection activeCell="T14" sqref="T14"/>
    </sheetView>
  </sheetViews>
  <sheetFormatPr baseColWidth="10" defaultColWidth="0" defaultRowHeight="15.95" customHeight="1" zeroHeight="1" x14ac:dyDescent="0.25"/>
  <cols>
    <col min="1" max="1" width="3" customWidth="1"/>
    <col min="2" max="2" width="27" style="2" customWidth="1"/>
    <col min="3" max="3" width="12.5" style="1" customWidth="1"/>
    <col min="4" max="4" width="13.5" style="1" customWidth="1"/>
    <col min="5" max="5" width="11.875" style="1" bestFit="1" customWidth="1"/>
    <col min="6" max="6" width="11.5" style="1" bestFit="1" customWidth="1"/>
    <col min="7" max="7" width="14.5" style="1" customWidth="1"/>
    <col min="8" max="8" width="14.125" style="1" customWidth="1"/>
    <col min="9" max="9" width="9.875" style="1" customWidth="1"/>
    <col min="10" max="10" width="10" style="1" customWidth="1"/>
    <col min="11" max="11" width="11.875" style="1" customWidth="1"/>
    <col min="12" max="12" width="14.125" style="1" customWidth="1"/>
    <col min="13" max="13" width="15.5" style="1" customWidth="1"/>
    <col min="14" max="15" width="10" style="1" customWidth="1"/>
    <col min="16" max="16" width="12.875" style="1" customWidth="1"/>
    <col min="17" max="17" width="12.5" style="1" customWidth="1"/>
    <col min="18" max="18" width="11.875" style="1" customWidth="1"/>
    <col min="19" max="19" width="13.375" style="1" customWidth="1"/>
    <col min="20" max="21" width="12.5" style="1" customWidth="1"/>
    <col min="22" max="22" width="3.375" style="1" customWidth="1"/>
    <col min="23" max="23" width="10.875" style="1" customWidth="1"/>
    <col min="24" max="25" width="10.625" customWidth="1"/>
    <col min="26" max="16384" width="10.625" hidden="1"/>
  </cols>
  <sheetData>
    <row r="1" spans="1:25" ht="15.75" x14ac:dyDescent="0.25">
      <c r="A1" s="32"/>
      <c r="B1" s="33"/>
      <c r="C1" s="31"/>
      <c r="D1" s="31"/>
      <c r="E1" s="31"/>
      <c r="F1" s="31"/>
      <c r="G1" s="31"/>
      <c r="H1" s="31"/>
      <c r="I1" s="31"/>
      <c r="J1" s="31"/>
      <c r="K1" s="31"/>
      <c r="L1" s="31"/>
      <c r="M1" s="51" t="s">
        <v>9</v>
      </c>
      <c r="N1" s="52" t="s">
        <v>7</v>
      </c>
      <c r="O1" s="53" t="s">
        <v>1</v>
      </c>
      <c r="P1" s="31"/>
      <c r="Q1" s="31"/>
      <c r="R1" s="31"/>
      <c r="S1" s="31"/>
      <c r="T1" s="31"/>
      <c r="U1" s="31"/>
      <c r="V1" s="31"/>
      <c r="W1" s="31"/>
      <c r="X1" s="32"/>
      <c r="Y1" s="32"/>
    </row>
    <row r="2" spans="1:25" ht="15.75" x14ac:dyDescent="0.25">
      <c r="A2" s="32"/>
      <c r="B2" s="33"/>
      <c r="C2" s="31"/>
      <c r="D2" s="31"/>
      <c r="E2" s="31"/>
      <c r="F2" s="31"/>
      <c r="G2" s="31"/>
      <c r="H2" s="31"/>
      <c r="I2" s="31"/>
      <c r="J2" s="31"/>
      <c r="K2" s="31"/>
      <c r="L2" s="31"/>
      <c r="M2" s="54" t="s">
        <v>10</v>
      </c>
      <c r="N2" s="55">
        <v>20</v>
      </c>
      <c r="O2" s="56">
        <v>6</v>
      </c>
      <c r="P2" s="31"/>
      <c r="Q2" s="31"/>
      <c r="R2" s="31"/>
      <c r="S2" s="31"/>
      <c r="T2" s="31"/>
      <c r="U2" s="31"/>
      <c r="V2" s="31"/>
      <c r="W2" s="31"/>
      <c r="X2" s="32"/>
      <c r="Y2" s="32"/>
    </row>
    <row r="3" spans="1:25" ht="16.5" thickBot="1" x14ac:dyDescent="0.3">
      <c r="A3" s="32"/>
      <c r="B3" s="33"/>
      <c r="C3" s="31"/>
      <c r="D3" s="31"/>
      <c r="E3" s="31"/>
      <c r="F3" s="31"/>
      <c r="G3" s="31"/>
      <c r="H3" s="31"/>
      <c r="I3" s="31"/>
      <c r="J3" s="31"/>
      <c r="K3" s="31"/>
      <c r="L3" s="31"/>
      <c r="M3" s="57" t="s">
        <v>11</v>
      </c>
      <c r="N3" s="58">
        <v>0.06</v>
      </c>
      <c r="O3" s="59">
        <v>0.06</v>
      </c>
      <c r="P3" s="31"/>
      <c r="Q3" s="31"/>
      <c r="R3" s="31"/>
      <c r="S3" s="31"/>
      <c r="T3" s="31"/>
      <c r="U3" s="31"/>
      <c r="V3" s="31"/>
      <c r="W3" s="31"/>
      <c r="X3" s="32"/>
      <c r="Y3" s="32"/>
    </row>
    <row r="4" spans="1:25" ht="16.5" thickBot="1" x14ac:dyDescent="0.3">
      <c r="A4" s="32"/>
      <c r="B4" s="33"/>
      <c r="C4" s="31"/>
      <c r="D4" s="31"/>
      <c r="E4" s="31"/>
      <c r="F4" s="31"/>
      <c r="G4" s="31"/>
      <c r="H4" s="31"/>
      <c r="I4" s="31"/>
      <c r="J4" s="31"/>
      <c r="K4" s="31"/>
      <c r="L4" s="31"/>
      <c r="M4" s="34"/>
      <c r="N4" s="35"/>
      <c r="O4" s="35"/>
      <c r="P4" s="31"/>
      <c r="Q4" s="31"/>
      <c r="R4" s="31"/>
      <c r="S4" s="31"/>
      <c r="T4" s="31"/>
      <c r="U4" s="31"/>
      <c r="V4" s="31"/>
      <c r="W4" s="31"/>
      <c r="X4" s="32"/>
      <c r="Y4" s="32"/>
    </row>
    <row r="5" spans="1:25" ht="16.5" thickBot="1" x14ac:dyDescent="0.3">
      <c r="A5" s="32"/>
      <c r="B5" s="33"/>
      <c r="C5" s="31"/>
      <c r="D5" s="86" t="s">
        <v>17</v>
      </c>
      <c r="E5" s="87"/>
      <c r="F5" s="87"/>
      <c r="G5" s="87"/>
      <c r="H5" s="87"/>
      <c r="I5" s="87"/>
      <c r="J5" s="87"/>
      <c r="K5" s="87"/>
      <c r="L5" s="88"/>
      <c r="M5" s="86" t="s">
        <v>18</v>
      </c>
      <c r="N5" s="87"/>
      <c r="O5" s="87"/>
      <c r="P5" s="87"/>
      <c r="Q5" s="87"/>
      <c r="R5" s="87"/>
      <c r="S5" s="88"/>
      <c r="T5" s="31"/>
      <c r="U5" s="31"/>
      <c r="V5" s="31"/>
      <c r="W5" s="31"/>
      <c r="X5" s="32"/>
      <c r="Y5" s="32"/>
    </row>
    <row r="6" spans="1:25" ht="16.5" thickBot="1" x14ac:dyDescent="0.3">
      <c r="A6" s="32"/>
      <c r="B6" s="33"/>
      <c r="C6" s="31"/>
      <c r="D6" s="89" t="s">
        <v>24</v>
      </c>
      <c r="E6" s="65"/>
      <c r="F6" s="65"/>
      <c r="G6" s="87" t="s">
        <v>22</v>
      </c>
      <c r="H6" s="87"/>
      <c r="I6" s="87"/>
      <c r="J6" s="87"/>
      <c r="K6" s="91" t="s">
        <v>12</v>
      </c>
      <c r="L6" s="93" t="s">
        <v>13</v>
      </c>
      <c r="M6" s="62"/>
      <c r="N6" s="63"/>
      <c r="O6" s="63"/>
      <c r="P6" s="63"/>
      <c r="Q6" s="63"/>
      <c r="R6" s="63"/>
      <c r="S6" s="64"/>
      <c r="T6" s="31"/>
      <c r="U6" s="31"/>
      <c r="V6" s="31"/>
      <c r="W6" s="31"/>
      <c r="X6" s="32"/>
      <c r="Y6" s="32"/>
    </row>
    <row r="7" spans="1:25" ht="63.75" thickBot="1" x14ac:dyDescent="0.3">
      <c r="A7" s="32"/>
      <c r="B7" s="25" t="s">
        <v>0</v>
      </c>
      <c r="C7" s="25" t="s">
        <v>20</v>
      </c>
      <c r="D7" s="90"/>
      <c r="E7" s="66" t="s">
        <v>47</v>
      </c>
      <c r="F7" s="66" t="s">
        <v>46</v>
      </c>
      <c r="G7" s="27" t="s">
        <v>39</v>
      </c>
      <c r="H7" s="27" t="s">
        <v>38</v>
      </c>
      <c r="I7" s="27" t="s">
        <v>8</v>
      </c>
      <c r="J7" s="28" t="s">
        <v>2</v>
      </c>
      <c r="K7" s="92"/>
      <c r="L7" s="94"/>
      <c r="M7" s="45" t="s">
        <v>6</v>
      </c>
      <c r="N7" s="27" t="s">
        <v>3</v>
      </c>
      <c r="O7" s="27" t="s">
        <v>4</v>
      </c>
      <c r="P7" s="27" t="s">
        <v>5</v>
      </c>
      <c r="Q7" s="28" t="s">
        <v>2</v>
      </c>
      <c r="R7" s="26" t="s">
        <v>45</v>
      </c>
      <c r="S7" s="28" t="s">
        <v>44</v>
      </c>
      <c r="T7" s="26" t="s">
        <v>21</v>
      </c>
      <c r="U7" s="29" t="s">
        <v>23</v>
      </c>
      <c r="V7" s="32"/>
      <c r="W7" s="32"/>
      <c r="X7" s="32"/>
      <c r="Y7" s="32"/>
    </row>
    <row r="8" spans="1:25" ht="18" x14ac:dyDescent="0.25">
      <c r="A8" s="32"/>
      <c r="B8" s="6" t="s">
        <v>28</v>
      </c>
      <c r="C8" s="8">
        <v>3</v>
      </c>
      <c r="D8" s="30">
        <f>SUM(E8:J8)</f>
        <v>125</v>
      </c>
      <c r="E8" s="10" t="s">
        <v>16</v>
      </c>
      <c r="F8" s="10" t="s">
        <v>53</v>
      </c>
      <c r="G8" s="10">
        <v>0</v>
      </c>
      <c r="H8" s="10">
        <v>0</v>
      </c>
      <c r="I8" s="10">
        <v>75</v>
      </c>
      <c r="J8" s="10">
        <v>50</v>
      </c>
      <c r="K8" s="3">
        <v>0</v>
      </c>
      <c r="L8" s="11">
        <v>0</v>
      </c>
      <c r="M8" s="15">
        <v>0</v>
      </c>
      <c r="N8" s="50">
        <v>60</v>
      </c>
      <c r="O8" s="69" t="s">
        <v>16</v>
      </c>
      <c r="P8" s="69" t="s">
        <v>16</v>
      </c>
      <c r="Q8" s="4">
        <v>100</v>
      </c>
      <c r="R8" s="22">
        <f>SUM(K8:Q8)</f>
        <v>160</v>
      </c>
      <c r="S8" s="16">
        <f t="shared" ref="S8:S18" si="0">SUM(M8:Q8)</f>
        <v>160</v>
      </c>
      <c r="T8" s="24">
        <f t="shared" ref="T8:T28" si="1">D8+R8</f>
        <v>285</v>
      </c>
      <c r="U8" s="60">
        <f t="shared" ref="U8:U28" si="2">R8/C8</f>
        <v>53.333333333333336</v>
      </c>
      <c r="V8" s="32"/>
      <c r="W8" s="32"/>
      <c r="X8" s="32"/>
      <c r="Y8" s="32"/>
    </row>
    <row r="9" spans="1:25" ht="18" x14ac:dyDescent="0.25">
      <c r="A9" s="32"/>
      <c r="B9" s="68" t="s">
        <v>29</v>
      </c>
      <c r="C9" s="71">
        <v>18</v>
      </c>
      <c r="D9" s="30">
        <f t="shared" ref="D9:D28" si="3">SUM(E9:J9)</f>
        <v>5790</v>
      </c>
      <c r="E9" s="13" t="s">
        <v>16</v>
      </c>
      <c r="F9" s="13" t="s">
        <v>53</v>
      </c>
      <c r="G9" s="13">
        <v>1500</v>
      </c>
      <c r="H9" s="13">
        <v>250</v>
      </c>
      <c r="I9" s="13">
        <v>3840</v>
      </c>
      <c r="J9" s="13">
        <v>200</v>
      </c>
      <c r="K9" s="5">
        <v>465.56553425638674</v>
      </c>
      <c r="L9" s="14">
        <v>50.840657118723882</v>
      </c>
      <c r="M9" s="19">
        <v>97.35</v>
      </c>
      <c r="N9" s="20">
        <v>2100</v>
      </c>
      <c r="O9" s="75" t="s">
        <v>16</v>
      </c>
      <c r="P9" s="75" t="s">
        <v>16</v>
      </c>
      <c r="Q9" s="72" t="s">
        <v>26</v>
      </c>
      <c r="R9" s="73">
        <f>SUM(K9:Q9)</f>
        <v>2713.7561913751106</v>
      </c>
      <c r="S9" s="21">
        <f t="shared" si="0"/>
        <v>2197.35</v>
      </c>
      <c r="T9" s="24">
        <f t="shared" si="1"/>
        <v>8503.7561913751106</v>
      </c>
      <c r="U9" s="60">
        <f t="shared" si="2"/>
        <v>150.7642328541728</v>
      </c>
      <c r="V9" s="32"/>
      <c r="W9" s="32"/>
      <c r="X9" s="32"/>
      <c r="Y9" s="32"/>
    </row>
    <row r="10" spans="1:25" ht="15.75" x14ac:dyDescent="0.25">
      <c r="A10" s="32"/>
      <c r="B10" s="85" t="s">
        <v>14</v>
      </c>
      <c r="C10" s="9">
        <v>600</v>
      </c>
      <c r="D10" s="30">
        <f t="shared" si="3"/>
        <v>274000</v>
      </c>
      <c r="E10" s="10" t="s">
        <v>16</v>
      </c>
      <c r="F10" s="10" t="s">
        <v>53</v>
      </c>
      <c r="G10" s="10">
        <v>2500</v>
      </c>
      <c r="H10" s="10">
        <v>269000</v>
      </c>
      <c r="I10" s="69" t="s">
        <v>16</v>
      </c>
      <c r="J10" s="10">
        <v>2500</v>
      </c>
      <c r="K10" s="3">
        <v>217.96139244212864</v>
      </c>
      <c r="L10" s="11">
        <v>54704.547059746896</v>
      </c>
      <c r="M10" s="15">
        <v>500</v>
      </c>
      <c r="N10" s="4">
        <v>15000</v>
      </c>
      <c r="O10" s="4">
        <v>700</v>
      </c>
      <c r="P10" s="69" t="s">
        <v>16</v>
      </c>
      <c r="Q10" s="4">
        <v>50</v>
      </c>
      <c r="R10" s="22">
        <f>SUM(K10:Q10)</f>
        <v>71172.508452189024</v>
      </c>
      <c r="S10" s="16">
        <f t="shared" si="0"/>
        <v>16250</v>
      </c>
      <c r="T10" s="24">
        <f t="shared" si="1"/>
        <v>345172.50845218904</v>
      </c>
      <c r="U10" s="60">
        <f t="shared" si="2"/>
        <v>118.62084742031504</v>
      </c>
      <c r="V10" s="32"/>
      <c r="W10" s="32"/>
      <c r="X10" s="32"/>
      <c r="Y10" s="32"/>
    </row>
    <row r="11" spans="1:25" ht="15.75" x14ac:dyDescent="0.25">
      <c r="A11" s="32"/>
      <c r="B11" s="85"/>
      <c r="C11" s="9">
        <v>1000</v>
      </c>
      <c r="D11" s="30">
        <f t="shared" si="3"/>
        <v>345500</v>
      </c>
      <c r="E11" s="10">
        <v>2000</v>
      </c>
      <c r="F11" s="10">
        <v>8500</v>
      </c>
      <c r="G11" s="10">
        <v>2500</v>
      </c>
      <c r="H11" s="10">
        <v>329000</v>
      </c>
      <c r="I11" s="69"/>
      <c r="J11" s="10">
        <v>3500</v>
      </c>
      <c r="K11" s="3">
        <v>217.96139244212864</v>
      </c>
      <c r="L11" s="11">
        <v>66906.304768240618</v>
      </c>
      <c r="M11" s="15">
        <v>500</v>
      </c>
      <c r="N11" s="4">
        <v>15000</v>
      </c>
      <c r="O11" s="4">
        <v>1200</v>
      </c>
      <c r="P11" s="69" t="s">
        <v>16</v>
      </c>
      <c r="Q11" s="4">
        <v>50</v>
      </c>
      <c r="R11" s="22">
        <f t="shared" ref="R11:R16" si="4">SUM(K11:Q11)</f>
        <v>83874.266160682746</v>
      </c>
      <c r="S11" s="16">
        <f t="shared" si="0"/>
        <v>16750</v>
      </c>
      <c r="T11" s="24">
        <f t="shared" si="1"/>
        <v>429374.26616068278</v>
      </c>
      <c r="U11" s="60">
        <f t="shared" si="2"/>
        <v>83.874266160682751</v>
      </c>
      <c r="V11" s="32"/>
      <c r="W11" s="32"/>
      <c r="X11" s="32"/>
      <c r="Y11" s="32"/>
    </row>
    <row r="12" spans="1:25" ht="15.75" x14ac:dyDescent="0.25">
      <c r="A12" s="32"/>
      <c r="B12" s="7" t="s">
        <v>15</v>
      </c>
      <c r="C12" s="37">
        <v>2000</v>
      </c>
      <c r="D12" s="30">
        <f t="shared" si="3"/>
        <v>551850</v>
      </c>
      <c r="E12" s="13">
        <v>2150</v>
      </c>
      <c r="F12" s="13">
        <v>13500</v>
      </c>
      <c r="G12" s="13">
        <v>260000</v>
      </c>
      <c r="H12" s="13">
        <v>260000</v>
      </c>
      <c r="I12" s="13">
        <v>500</v>
      </c>
      <c r="J12" s="13">
        <v>15700</v>
      </c>
      <c r="K12" s="5">
        <v>24032.4231306691</v>
      </c>
      <c r="L12" s="14">
        <v>52874.283403472837</v>
      </c>
      <c r="M12" s="19">
        <v>14800</v>
      </c>
      <c r="N12" s="20">
        <v>30000</v>
      </c>
      <c r="O12" s="75" t="s">
        <v>16</v>
      </c>
      <c r="P12" s="20">
        <v>20500</v>
      </c>
      <c r="Q12" s="20" t="s">
        <v>16</v>
      </c>
      <c r="R12" s="23">
        <f t="shared" si="4"/>
        <v>142206.70653414194</v>
      </c>
      <c r="S12" s="21">
        <f t="shared" si="0"/>
        <v>65300</v>
      </c>
      <c r="T12" s="24">
        <f t="shared" si="1"/>
        <v>694056.70653414191</v>
      </c>
      <c r="U12" s="60">
        <f t="shared" si="2"/>
        <v>71.103353267070972</v>
      </c>
      <c r="V12" s="32"/>
      <c r="W12" s="32"/>
      <c r="X12" s="32"/>
      <c r="Y12" s="32"/>
    </row>
    <row r="13" spans="1:25" ht="15.75" x14ac:dyDescent="0.25">
      <c r="A13" s="32"/>
      <c r="B13" s="85" t="s">
        <v>48</v>
      </c>
      <c r="C13" s="9">
        <v>2500</v>
      </c>
      <c r="D13" s="30">
        <f t="shared" si="3"/>
        <v>783331</v>
      </c>
      <c r="E13" s="10">
        <v>3200</v>
      </c>
      <c r="F13" s="10">
        <v>20000</v>
      </c>
      <c r="G13" s="10">
        <v>340131</v>
      </c>
      <c r="H13" s="10">
        <v>420000</v>
      </c>
      <c r="I13" s="69" t="s">
        <v>16</v>
      </c>
      <c r="J13" s="10" t="s">
        <v>16</v>
      </c>
      <c r="K13" s="3">
        <v>31676.852270956409</v>
      </c>
      <c r="L13" s="11">
        <v>85412.303959456127</v>
      </c>
      <c r="M13" s="15">
        <v>5500</v>
      </c>
      <c r="N13" s="4">
        <v>15000</v>
      </c>
      <c r="O13" s="4">
        <v>3500</v>
      </c>
      <c r="P13" s="4">
        <v>6800</v>
      </c>
      <c r="Q13" s="4">
        <v>4000</v>
      </c>
      <c r="R13" s="22">
        <f t="shared" si="4"/>
        <v>151889.15623041254</v>
      </c>
      <c r="S13" s="16">
        <f t="shared" si="0"/>
        <v>34800</v>
      </c>
      <c r="T13" s="24">
        <f t="shared" si="1"/>
        <v>935220.15623041254</v>
      </c>
      <c r="U13" s="60">
        <f t="shared" si="2"/>
        <v>60.755662492165015</v>
      </c>
      <c r="V13" s="32"/>
      <c r="W13" s="32"/>
      <c r="X13" s="32"/>
      <c r="Y13" s="32"/>
    </row>
    <row r="14" spans="1:25" ht="15.75" x14ac:dyDescent="0.25">
      <c r="A14" s="32"/>
      <c r="B14" s="85"/>
      <c r="C14" s="9">
        <v>5000</v>
      </c>
      <c r="D14" s="30">
        <f t="shared" si="3"/>
        <v>1146853</v>
      </c>
      <c r="E14" s="10">
        <v>4600</v>
      </c>
      <c r="F14" s="10">
        <v>30000</v>
      </c>
      <c r="G14" s="10">
        <v>542253</v>
      </c>
      <c r="H14" s="10">
        <v>570000</v>
      </c>
      <c r="I14" s="69"/>
      <c r="J14" s="10" t="s">
        <v>16</v>
      </c>
      <c r="K14" s="3">
        <v>50292.673245767692</v>
      </c>
      <c r="L14" s="11">
        <v>115916.69823069044</v>
      </c>
      <c r="M14" s="15">
        <v>6500</v>
      </c>
      <c r="N14" s="4">
        <v>30000</v>
      </c>
      <c r="O14" s="4">
        <v>4000</v>
      </c>
      <c r="P14" s="4">
        <v>10300</v>
      </c>
      <c r="Q14" s="4">
        <v>6000</v>
      </c>
      <c r="R14" s="22">
        <f t="shared" si="4"/>
        <v>223009.37147645812</v>
      </c>
      <c r="S14" s="16">
        <f t="shared" si="0"/>
        <v>56800</v>
      </c>
      <c r="T14" s="24">
        <f t="shared" si="1"/>
        <v>1369862.3714764582</v>
      </c>
      <c r="U14" s="60">
        <f t="shared" si="2"/>
        <v>44.601874295291623</v>
      </c>
      <c r="V14" s="32"/>
      <c r="W14" s="32"/>
      <c r="X14" s="32"/>
      <c r="Y14" s="32"/>
    </row>
    <row r="15" spans="1:25" ht="15.75" x14ac:dyDescent="0.25">
      <c r="A15" s="32"/>
      <c r="B15" s="85"/>
      <c r="C15" s="9">
        <v>10000</v>
      </c>
      <c r="D15" s="30">
        <f t="shared" si="3"/>
        <v>1633007</v>
      </c>
      <c r="E15" s="10">
        <v>6500</v>
      </c>
      <c r="F15" s="10">
        <v>42000</v>
      </c>
      <c r="G15" s="10">
        <v>1014507</v>
      </c>
      <c r="H15" s="10">
        <v>570000</v>
      </c>
      <c r="I15" s="69"/>
      <c r="J15" s="10" t="s">
        <v>16</v>
      </c>
      <c r="K15" s="3">
        <v>92677.794358291925</v>
      </c>
      <c r="L15" s="11">
        <v>115916.69823069044</v>
      </c>
      <c r="M15" s="15">
        <v>7500</v>
      </c>
      <c r="N15" s="4">
        <v>60000</v>
      </c>
      <c r="O15" s="4">
        <v>5500</v>
      </c>
      <c r="P15" s="4">
        <v>17160</v>
      </c>
      <c r="Q15" s="4">
        <v>8200</v>
      </c>
      <c r="R15" s="22">
        <f t="shared" si="4"/>
        <v>306954.49258898234</v>
      </c>
      <c r="S15" s="16">
        <f t="shared" si="0"/>
        <v>98360</v>
      </c>
      <c r="T15" s="24">
        <f t="shared" si="1"/>
        <v>1939961.4925889825</v>
      </c>
      <c r="U15" s="60">
        <f t="shared" si="2"/>
        <v>30.695449258898233</v>
      </c>
      <c r="V15" s="32"/>
      <c r="W15" s="32"/>
      <c r="X15" s="32"/>
      <c r="Y15" s="32"/>
    </row>
    <row r="16" spans="1:25" ht="15.75" x14ac:dyDescent="0.25">
      <c r="A16" s="32"/>
      <c r="B16" s="95" t="s">
        <v>49</v>
      </c>
      <c r="C16" s="37">
        <v>1000</v>
      </c>
      <c r="D16" s="30">
        <f t="shared" si="3"/>
        <v>599495</v>
      </c>
      <c r="E16" s="13">
        <v>2500</v>
      </c>
      <c r="F16" s="13">
        <v>15000</v>
      </c>
      <c r="G16" s="13">
        <v>278395</v>
      </c>
      <c r="H16" s="74">
        <v>175000</v>
      </c>
      <c r="I16" s="13">
        <v>128600</v>
      </c>
      <c r="J16" s="13"/>
      <c r="K16" s="5">
        <v>25797.474486665458</v>
      </c>
      <c r="L16" s="14">
        <v>35588.45998310671</v>
      </c>
      <c r="M16" s="19">
        <v>18359.849999999999</v>
      </c>
      <c r="N16" s="20">
        <v>32500</v>
      </c>
      <c r="O16" s="20">
        <v>5400</v>
      </c>
      <c r="P16" s="20">
        <v>8595.18</v>
      </c>
      <c r="Q16" s="20" t="s">
        <v>16</v>
      </c>
      <c r="R16" s="23">
        <f t="shared" si="4"/>
        <v>126240.96446977215</v>
      </c>
      <c r="S16" s="21">
        <f t="shared" ref="S16" si="5">SUM(M16:Q16)</f>
        <v>64855.03</v>
      </c>
      <c r="T16" s="24">
        <f t="shared" si="1"/>
        <v>725735.96446977218</v>
      </c>
      <c r="U16" s="60">
        <f t="shared" si="2"/>
        <v>126.24096446977215</v>
      </c>
      <c r="V16" s="32"/>
      <c r="W16" s="32"/>
      <c r="X16" s="32"/>
      <c r="Y16" s="32"/>
    </row>
    <row r="17" spans="1:25" ht="15.75" x14ac:dyDescent="0.25">
      <c r="A17" s="32"/>
      <c r="B17" s="95"/>
      <c r="C17" s="37">
        <v>30000</v>
      </c>
      <c r="D17" s="30">
        <f t="shared" si="3"/>
        <v>1665350</v>
      </c>
      <c r="E17" s="13">
        <v>6500</v>
      </c>
      <c r="F17" s="13">
        <v>42000</v>
      </c>
      <c r="G17" s="13">
        <v>596360</v>
      </c>
      <c r="H17" s="13">
        <v>795000</v>
      </c>
      <c r="I17" s="13">
        <v>20050</v>
      </c>
      <c r="J17" s="13">
        <v>205440</v>
      </c>
      <c r="K17" s="5">
        <v>56221.833412092419</v>
      </c>
      <c r="L17" s="14">
        <v>161673.28963754195</v>
      </c>
      <c r="M17" s="19">
        <v>48505.5</v>
      </c>
      <c r="N17" s="20">
        <v>60000</v>
      </c>
      <c r="O17" s="20">
        <v>9200</v>
      </c>
      <c r="P17" s="20">
        <v>60000</v>
      </c>
      <c r="Q17" s="75" t="s">
        <v>16</v>
      </c>
      <c r="R17" s="23">
        <f>SUM(K17:Q17)</f>
        <v>395600.62304963439</v>
      </c>
      <c r="S17" s="21">
        <f t="shared" si="0"/>
        <v>177705.5</v>
      </c>
      <c r="T17" s="24">
        <f t="shared" si="1"/>
        <v>2060950.6230496345</v>
      </c>
      <c r="U17" s="60">
        <f t="shared" si="2"/>
        <v>13.186687434987814</v>
      </c>
      <c r="V17" s="32"/>
      <c r="W17" s="32"/>
      <c r="X17" s="32"/>
      <c r="Y17" s="32"/>
    </row>
    <row r="18" spans="1:25" ht="31.5" x14ac:dyDescent="0.25">
      <c r="A18" s="32"/>
      <c r="B18" s="67" t="s">
        <v>27</v>
      </c>
      <c r="C18" s="38">
        <v>10000</v>
      </c>
      <c r="D18" s="30">
        <f t="shared" si="3"/>
        <v>796720</v>
      </c>
      <c r="E18" s="10">
        <v>3000</v>
      </c>
      <c r="F18" s="10">
        <v>20000</v>
      </c>
      <c r="G18" s="10">
        <v>335000</v>
      </c>
      <c r="H18" s="49">
        <v>421000</v>
      </c>
      <c r="I18" s="12">
        <v>2000</v>
      </c>
      <c r="J18" s="10">
        <v>15720</v>
      </c>
      <c r="K18" s="3">
        <v>31212.071397712818</v>
      </c>
      <c r="L18" s="42">
        <v>85615.666587931017</v>
      </c>
      <c r="M18" s="15">
        <v>21100</v>
      </c>
      <c r="N18" s="4">
        <v>30000</v>
      </c>
      <c r="O18" s="4">
        <v>2500</v>
      </c>
      <c r="P18" s="4">
        <v>76132</v>
      </c>
      <c r="Q18" s="4">
        <v>15000</v>
      </c>
      <c r="R18" s="43">
        <f>SUM(K18:Q18)</f>
        <v>261559.73798564385</v>
      </c>
      <c r="S18" s="44">
        <f t="shared" si="0"/>
        <v>144732</v>
      </c>
      <c r="T18" s="24">
        <f t="shared" si="1"/>
        <v>1058279.7379856438</v>
      </c>
      <c r="U18" s="60">
        <f t="shared" si="2"/>
        <v>26.155973798564386</v>
      </c>
      <c r="V18" s="32"/>
      <c r="W18" s="32"/>
      <c r="X18" s="32"/>
      <c r="Y18" s="32"/>
    </row>
    <row r="19" spans="1:25" ht="18" x14ac:dyDescent="0.25">
      <c r="A19" s="32"/>
      <c r="B19" s="7" t="s">
        <v>50</v>
      </c>
      <c r="C19" s="37">
        <v>30000</v>
      </c>
      <c r="D19" s="30">
        <f t="shared" si="3"/>
        <v>3782050</v>
      </c>
      <c r="E19" s="13">
        <v>15000</v>
      </c>
      <c r="F19" s="13">
        <v>95000</v>
      </c>
      <c r="G19" s="13">
        <v>2875000</v>
      </c>
      <c r="H19" s="13">
        <v>777000</v>
      </c>
      <c r="I19" s="13">
        <v>20050</v>
      </c>
      <c r="J19" s="13"/>
      <c r="K19" s="3">
        <v>260245.90257590156</v>
      </c>
      <c r="L19" s="14">
        <v>158012.76232499382</v>
      </c>
      <c r="M19" s="19">
        <v>110164</v>
      </c>
      <c r="N19" s="20">
        <v>60000</v>
      </c>
      <c r="O19" s="20">
        <v>59900</v>
      </c>
      <c r="P19" s="20">
        <v>95723</v>
      </c>
      <c r="Q19" s="75" t="s">
        <v>16</v>
      </c>
      <c r="R19" s="23">
        <f>SUM(K19:Q19)</f>
        <v>744045.66490089544</v>
      </c>
      <c r="S19" s="21">
        <f>SUM(M19:Q19)</f>
        <v>325787</v>
      </c>
      <c r="T19" s="24">
        <f t="shared" si="1"/>
        <v>4526095.6649008952</v>
      </c>
      <c r="U19" s="60">
        <f t="shared" si="2"/>
        <v>24.801522163363181</v>
      </c>
      <c r="V19" s="32"/>
      <c r="W19" s="32"/>
      <c r="X19" s="32"/>
      <c r="Y19" s="32"/>
    </row>
    <row r="20" spans="1:25" ht="15.75" x14ac:dyDescent="0.25">
      <c r="A20" s="32"/>
      <c r="B20" s="85" t="s">
        <v>51</v>
      </c>
      <c r="C20" s="9">
        <v>10000</v>
      </c>
      <c r="D20" s="30">
        <f t="shared" si="3"/>
        <v>1656225</v>
      </c>
      <c r="E20" s="10">
        <v>6500</v>
      </c>
      <c r="F20" s="10">
        <v>42000</v>
      </c>
      <c r="G20" s="10">
        <v>325440</v>
      </c>
      <c r="H20" s="10">
        <v>406095</v>
      </c>
      <c r="I20" s="10">
        <v>145975</v>
      </c>
      <c r="J20" s="10">
        <v>730215</v>
      </c>
      <c r="K20" s="3">
        <v>32601.793235923829</v>
      </c>
      <c r="L20" s="11">
        <v>82584.546610512698</v>
      </c>
      <c r="M20" s="15">
        <v>49686.75</v>
      </c>
      <c r="N20" s="4">
        <v>60000</v>
      </c>
      <c r="O20" s="18">
        <v>20000</v>
      </c>
      <c r="P20" s="69" t="s">
        <v>16</v>
      </c>
      <c r="Q20" s="69" t="s">
        <v>16</v>
      </c>
      <c r="R20" s="22">
        <f>SUM(K20:Q20)</f>
        <v>244873.08984643652</v>
      </c>
      <c r="S20" s="16">
        <f>SUM(M20:Q20)</f>
        <v>129686.75</v>
      </c>
      <c r="T20" s="24">
        <f t="shared" si="1"/>
        <v>1901098.0898464364</v>
      </c>
      <c r="U20" s="60">
        <f t="shared" si="2"/>
        <v>24.487308984643651</v>
      </c>
      <c r="V20" s="32"/>
      <c r="W20" s="32"/>
      <c r="X20" s="32"/>
      <c r="Y20" s="32"/>
    </row>
    <row r="21" spans="1:25" ht="15.75" x14ac:dyDescent="0.25">
      <c r="A21" s="32"/>
      <c r="B21" s="85"/>
      <c r="C21" s="9">
        <v>5000</v>
      </c>
      <c r="D21" s="30">
        <f t="shared" si="3"/>
        <v>1145975</v>
      </c>
      <c r="E21" s="10">
        <v>4500</v>
      </c>
      <c r="F21" s="10">
        <v>30000</v>
      </c>
      <c r="G21" s="10">
        <v>171755</v>
      </c>
      <c r="H21" s="10">
        <v>406095</v>
      </c>
      <c r="I21" s="10">
        <v>111625</v>
      </c>
      <c r="J21" s="10">
        <v>422000</v>
      </c>
      <c r="K21" s="3">
        <v>17982.250799260495</v>
      </c>
      <c r="L21" s="11">
        <v>82584.546610512698</v>
      </c>
      <c r="M21" s="15">
        <v>34379.25</v>
      </c>
      <c r="N21" s="4">
        <v>30000</v>
      </c>
      <c r="O21" s="18">
        <v>9500</v>
      </c>
      <c r="P21" s="69" t="s">
        <v>16</v>
      </c>
      <c r="Q21" s="69" t="s">
        <v>16</v>
      </c>
      <c r="R21" s="22">
        <f t="shared" ref="R21:R23" si="6">SUM(K21:Q21)</f>
        <v>174446.04740977319</v>
      </c>
      <c r="S21" s="16">
        <f>SUM(M21:Q21)</f>
        <v>73879.25</v>
      </c>
      <c r="T21" s="24">
        <f t="shared" si="1"/>
        <v>1320421.0474097731</v>
      </c>
      <c r="U21" s="60">
        <f t="shared" si="2"/>
        <v>34.889209481954637</v>
      </c>
      <c r="V21" s="32"/>
      <c r="W21" s="32"/>
      <c r="X21" s="32"/>
      <c r="Y21" s="32"/>
    </row>
    <row r="22" spans="1:25" ht="15.75" x14ac:dyDescent="0.25">
      <c r="A22" s="32"/>
      <c r="B22" s="68" t="s">
        <v>52</v>
      </c>
      <c r="C22" s="37">
        <v>750</v>
      </c>
      <c r="D22" s="30">
        <f t="shared" si="3"/>
        <v>485688</v>
      </c>
      <c r="E22" s="13">
        <v>1888</v>
      </c>
      <c r="F22" s="13">
        <v>11800</v>
      </c>
      <c r="G22" s="13">
        <v>180000</v>
      </c>
      <c r="H22" s="13">
        <v>190000</v>
      </c>
      <c r="I22" s="13">
        <v>50000</v>
      </c>
      <c r="J22" s="13">
        <v>52000</v>
      </c>
      <c r="K22" s="5">
        <v>16886.602471732404</v>
      </c>
      <c r="L22" s="14">
        <v>38638.899410230151</v>
      </c>
      <c r="M22" s="19">
        <v>14000</v>
      </c>
      <c r="N22" s="20">
        <v>15000</v>
      </c>
      <c r="O22" s="20">
        <v>5500</v>
      </c>
      <c r="P22" s="20">
        <v>4000</v>
      </c>
      <c r="Q22" s="75" t="s">
        <v>16</v>
      </c>
      <c r="R22" s="23">
        <f t="shared" ref="R22" si="7">SUM(K22:Q22)</f>
        <v>94025.501881962555</v>
      </c>
      <c r="S22" s="21">
        <f>SUM(M22:Q22)</f>
        <v>38500</v>
      </c>
      <c r="T22" s="24">
        <f t="shared" ref="T22" si="8">D22+R22</f>
        <v>579713.50188196253</v>
      </c>
      <c r="U22" s="60">
        <f t="shared" ref="U22" si="9">R22/C22</f>
        <v>125.36733584261674</v>
      </c>
      <c r="V22" s="32"/>
      <c r="W22" s="32"/>
      <c r="X22" s="32"/>
      <c r="Y22" s="32"/>
    </row>
    <row r="23" spans="1:25" ht="15.75" x14ac:dyDescent="0.25">
      <c r="A23" s="32"/>
      <c r="B23" s="67" t="s">
        <v>19</v>
      </c>
      <c r="C23" s="9">
        <v>2000</v>
      </c>
      <c r="D23" s="30">
        <f t="shared" si="3"/>
        <v>693800</v>
      </c>
      <c r="E23" s="10">
        <v>3000</v>
      </c>
      <c r="F23" s="10">
        <v>17000</v>
      </c>
      <c r="G23" s="10">
        <v>200000</v>
      </c>
      <c r="H23" s="12">
        <v>190000</v>
      </c>
      <c r="I23" s="10">
        <v>280000</v>
      </c>
      <c r="J23" s="10">
        <v>3800</v>
      </c>
      <c r="K23" s="3">
        <v>19180.602534907317</v>
      </c>
      <c r="L23" s="11">
        <v>38638.899410230151</v>
      </c>
      <c r="M23" s="17">
        <v>3500</v>
      </c>
      <c r="N23" s="18">
        <v>15000</v>
      </c>
      <c r="O23" s="70">
        <v>10000</v>
      </c>
      <c r="P23" s="70"/>
      <c r="Q23" s="18">
        <v>2000</v>
      </c>
      <c r="R23" s="22">
        <f t="shared" si="6"/>
        <v>88319.501945137468</v>
      </c>
      <c r="S23" s="16">
        <f t="shared" ref="S23" si="10">SUM(M23:Q23)</f>
        <v>30500</v>
      </c>
      <c r="T23" s="24">
        <f t="shared" si="1"/>
        <v>782119.50194513751</v>
      </c>
      <c r="U23" s="60">
        <f t="shared" si="2"/>
        <v>44.159750972568737</v>
      </c>
      <c r="V23" s="32"/>
      <c r="W23" s="32"/>
      <c r="X23" s="32"/>
      <c r="Y23" s="32"/>
    </row>
    <row r="24" spans="1:25" ht="17.100000000000001" customHeight="1" x14ac:dyDescent="0.25">
      <c r="A24" s="32"/>
      <c r="B24" s="95" t="s">
        <v>32</v>
      </c>
      <c r="C24" s="37">
        <v>1752</v>
      </c>
      <c r="D24" s="30">
        <f t="shared" si="3"/>
        <v>242500</v>
      </c>
      <c r="E24" s="13">
        <v>1000</v>
      </c>
      <c r="F24" s="13">
        <v>6000</v>
      </c>
      <c r="G24" s="13">
        <v>35000</v>
      </c>
      <c r="H24" s="13">
        <v>197000</v>
      </c>
      <c r="I24" s="75" t="s">
        <v>16</v>
      </c>
      <c r="J24" s="13">
        <v>3500</v>
      </c>
      <c r="K24" s="5">
        <v>3661.751393027761</v>
      </c>
      <c r="L24" s="14">
        <v>40062.437809554416</v>
      </c>
      <c r="M24" s="19">
        <v>600</v>
      </c>
      <c r="N24" s="20">
        <v>15000</v>
      </c>
      <c r="O24" s="76">
        <v>4730</v>
      </c>
      <c r="P24" s="76"/>
      <c r="Q24" s="20" t="s">
        <v>16</v>
      </c>
      <c r="R24" s="23">
        <f t="shared" ref="R24:R28" si="11">SUM(K24:Q24)</f>
        <v>64054.18920258218</v>
      </c>
      <c r="S24" s="21">
        <f>SUM(M24:Q24)</f>
        <v>20330</v>
      </c>
      <c r="T24" s="24">
        <f t="shared" si="1"/>
        <v>306554.18920258217</v>
      </c>
      <c r="U24" s="60">
        <f t="shared" si="2"/>
        <v>36.56061027544645</v>
      </c>
      <c r="V24" s="32"/>
      <c r="W24" s="32"/>
      <c r="X24" s="32"/>
      <c r="Y24" s="32"/>
    </row>
    <row r="25" spans="1:25" ht="15.75" x14ac:dyDescent="0.25">
      <c r="A25" s="32"/>
      <c r="B25" s="95"/>
      <c r="C25" s="37">
        <v>3950</v>
      </c>
      <c r="D25" s="30">
        <f t="shared" si="3"/>
        <v>403000</v>
      </c>
      <c r="E25" s="13">
        <v>1500</v>
      </c>
      <c r="F25" s="13">
        <v>10000</v>
      </c>
      <c r="G25" s="13">
        <v>78000</v>
      </c>
      <c r="H25" s="13">
        <v>310000</v>
      </c>
      <c r="I25" s="75"/>
      <c r="J25" s="13">
        <v>3500</v>
      </c>
      <c r="K25" s="5">
        <v>7803.0178494282045</v>
      </c>
      <c r="L25" s="14">
        <v>63042.414827217617</v>
      </c>
      <c r="M25" s="19">
        <v>850</v>
      </c>
      <c r="N25" s="20">
        <v>15000</v>
      </c>
      <c r="O25" s="76">
        <v>9823</v>
      </c>
      <c r="P25" s="76"/>
      <c r="Q25" s="20" t="s">
        <v>16</v>
      </c>
      <c r="R25" s="23">
        <f t="shared" si="11"/>
        <v>96518.432676645825</v>
      </c>
      <c r="S25" s="21">
        <f>SUM(M25:Q25)</f>
        <v>25673</v>
      </c>
      <c r="T25" s="24">
        <f t="shared" si="1"/>
        <v>499518.43267664581</v>
      </c>
      <c r="U25" s="60">
        <f t="shared" si="2"/>
        <v>24.435046247252107</v>
      </c>
      <c r="V25" s="32"/>
      <c r="W25" s="32"/>
      <c r="X25" s="32"/>
      <c r="Y25" s="32"/>
    </row>
    <row r="26" spans="1:25" ht="15.75" x14ac:dyDescent="0.25">
      <c r="A26" s="32"/>
      <c r="B26" s="95"/>
      <c r="C26" s="37">
        <v>10000</v>
      </c>
      <c r="D26" s="30">
        <f t="shared" si="3"/>
        <v>578500</v>
      </c>
      <c r="E26" s="13">
        <v>2500</v>
      </c>
      <c r="F26" s="13">
        <v>15000</v>
      </c>
      <c r="G26" s="13">
        <v>125000</v>
      </c>
      <c r="H26" s="13">
        <v>432500</v>
      </c>
      <c r="I26" s="75"/>
      <c r="J26" s="13">
        <v>3500</v>
      </c>
      <c r="K26" s="5">
        <v>12423.799369201332</v>
      </c>
      <c r="L26" s="14">
        <v>87954.336815392307</v>
      </c>
      <c r="M26" s="19">
        <v>1000</v>
      </c>
      <c r="N26" s="20">
        <v>15000</v>
      </c>
      <c r="O26" s="76">
        <v>18921</v>
      </c>
      <c r="P26" s="76"/>
      <c r="Q26" s="20" t="s">
        <v>16</v>
      </c>
      <c r="R26" s="23">
        <f t="shared" si="11"/>
        <v>135299.13618459363</v>
      </c>
      <c r="S26" s="21">
        <f>SUM(M26:Q26)</f>
        <v>34921</v>
      </c>
      <c r="T26" s="24">
        <f t="shared" si="1"/>
        <v>713799.13618459366</v>
      </c>
      <c r="U26" s="60">
        <f t="shared" si="2"/>
        <v>13.529913618459362</v>
      </c>
      <c r="V26" s="32"/>
      <c r="W26" s="32"/>
      <c r="X26" s="32"/>
      <c r="Y26" s="32"/>
    </row>
    <row r="27" spans="1:25" ht="17.100000000000001" customHeight="1" x14ac:dyDescent="0.25">
      <c r="A27" s="32"/>
      <c r="B27" s="67" t="s">
        <v>34</v>
      </c>
      <c r="C27" s="9">
        <v>2000</v>
      </c>
      <c r="D27" s="30">
        <f t="shared" si="3"/>
        <v>620500</v>
      </c>
      <c r="E27" s="10">
        <v>2000</v>
      </c>
      <c r="F27" s="10">
        <v>12500</v>
      </c>
      <c r="G27" s="10">
        <v>193000</v>
      </c>
      <c r="H27" s="10">
        <v>120000</v>
      </c>
      <c r="I27" s="10">
        <v>290000</v>
      </c>
      <c r="J27" s="10">
        <v>3000</v>
      </c>
      <c r="K27" s="3">
        <v>18090.795572696676</v>
      </c>
      <c r="L27" s="11">
        <v>24403.515416987462</v>
      </c>
      <c r="M27" s="15">
        <v>20000</v>
      </c>
      <c r="N27" s="4">
        <v>15000</v>
      </c>
      <c r="O27" s="4">
        <v>3500</v>
      </c>
      <c r="P27" s="4">
        <v>1000</v>
      </c>
      <c r="Q27" s="4">
        <v>2000</v>
      </c>
      <c r="R27" s="22">
        <f t="shared" si="11"/>
        <v>83994.310989684134</v>
      </c>
      <c r="S27" s="16">
        <f>SUM(M27:Q27)</f>
        <v>41500</v>
      </c>
      <c r="T27" s="24">
        <f t="shared" si="1"/>
        <v>704494.31098968419</v>
      </c>
      <c r="U27" s="60">
        <f t="shared" si="2"/>
        <v>41.997155494842069</v>
      </c>
      <c r="V27" s="32"/>
      <c r="W27" s="32"/>
      <c r="X27" s="32"/>
      <c r="Y27" s="32"/>
    </row>
    <row r="28" spans="1:25" ht="18.75" thickBot="1" x14ac:dyDescent="0.3">
      <c r="A28" s="32"/>
      <c r="B28" s="77" t="s">
        <v>36</v>
      </c>
      <c r="C28" s="78">
        <v>25000</v>
      </c>
      <c r="D28" s="39">
        <f t="shared" si="3"/>
        <v>4525900</v>
      </c>
      <c r="E28" s="79">
        <v>20000</v>
      </c>
      <c r="F28" s="79">
        <v>110000</v>
      </c>
      <c r="G28" s="79">
        <v>3639000</v>
      </c>
      <c r="H28" s="79">
        <v>586900</v>
      </c>
      <c r="I28" s="79">
        <v>20000</v>
      </c>
      <c r="J28" s="79">
        <v>150000</v>
      </c>
      <c r="K28" s="79">
        <v>328598.59524575307</v>
      </c>
      <c r="L28" s="80">
        <v>119353.52665191618</v>
      </c>
      <c r="M28" s="81">
        <v>109170</v>
      </c>
      <c r="N28" s="82">
        <v>81250</v>
      </c>
      <c r="O28" s="82">
        <v>60000</v>
      </c>
      <c r="P28" s="82">
        <v>87800</v>
      </c>
      <c r="Q28" s="82">
        <v>12000</v>
      </c>
      <c r="R28" s="83">
        <f t="shared" si="11"/>
        <v>798172.12189766928</v>
      </c>
      <c r="S28" s="84">
        <f t="shared" ref="S28" si="12">SUM(M28:Q28)</f>
        <v>350220</v>
      </c>
      <c r="T28" s="39">
        <f t="shared" si="1"/>
        <v>5324072.1218976695</v>
      </c>
      <c r="U28" s="61">
        <f t="shared" si="2"/>
        <v>31.926884875906772</v>
      </c>
      <c r="V28" s="32"/>
      <c r="W28" s="32"/>
      <c r="X28" s="32"/>
      <c r="Y28" s="32"/>
    </row>
    <row r="29" spans="1:25" ht="15.75" x14ac:dyDescent="0.25">
      <c r="A29" s="32"/>
      <c r="B29" s="36" t="s">
        <v>25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2"/>
      <c r="W29" s="32"/>
      <c r="X29" s="32"/>
      <c r="Y29" s="32"/>
    </row>
    <row r="30" spans="1:25" ht="15.75" x14ac:dyDescent="0.25">
      <c r="A30" s="32"/>
      <c r="B30" s="97" t="s">
        <v>30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32"/>
      <c r="W30" s="32"/>
      <c r="X30" s="32"/>
      <c r="Y30" s="32"/>
    </row>
    <row r="31" spans="1:25" ht="15.75" x14ac:dyDescent="0.25">
      <c r="A31" s="32"/>
      <c r="B31" s="97" t="s">
        <v>54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32"/>
      <c r="W31" s="32"/>
      <c r="X31" s="32"/>
      <c r="Y31" s="32"/>
    </row>
    <row r="32" spans="1:25" ht="15.75" x14ac:dyDescent="0.25">
      <c r="A32" s="32"/>
      <c r="B32" s="98" t="s">
        <v>31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41"/>
      <c r="U32" s="40"/>
      <c r="V32" s="32"/>
      <c r="W32" s="32"/>
      <c r="X32" s="32"/>
      <c r="Y32" s="32"/>
    </row>
    <row r="33" spans="1:25" ht="17.45" customHeight="1" x14ac:dyDescent="0.25">
      <c r="A33" s="32"/>
      <c r="B33" s="99" t="s">
        <v>42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41"/>
      <c r="U33" s="40"/>
      <c r="V33" s="32"/>
      <c r="W33" s="32"/>
      <c r="X33" s="32"/>
      <c r="Y33" s="32"/>
    </row>
    <row r="34" spans="1:25" ht="17.100000000000001" customHeight="1" x14ac:dyDescent="0.25">
      <c r="A34" s="32"/>
      <c r="B34" s="96" t="s">
        <v>33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31"/>
      <c r="O34" s="31"/>
      <c r="P34" s="31"/>
      <c r="Q34" s="31"/>
      <c r="R34" s="31"/>
      <c r="S34" s="31"/>
      <c r="T34" s="31"/>
      <c r="U34" s="31"/>
      <c r="V34" s="32"/>
      <c r="W34" s="32"/>
      <c r="X34" s="32"/>
      <c r="Y34" s="32"/>
    </row>
    <row r="35" spans="1:25" ht="15.75" x14ac:dyDescent="0.25">
      <c r="A35" s="32"/>
      <c r="B35" s="96" t="s">
        <v>35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31"/>
      <c r="U35" s="31"/>
      <c r="V35" s="32"/>
      <c r="W35" s="32"/>
      <c r="X35" s="32"/>
      <c r="Y35" s="32"/>
    </row>
    <row r="36" spans="1:25" ht="15.75" x14ac:dyDescent="0.25">
      <c r="A36" s="32"/>
      <c r="B36" s="96" t="s">
        <v>37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31"/>
      <c r="U36" s="31"/>
      <c r="V36" s="32"/>
      <c r="W36" s="32"/>
      <c r="X36" s="32"/>
      <c r="Y36" s="32"/>
    </row>
    <row r="37" spans="1:25" ht="15.75" x14ac:dyDescent="0.25">
      <c r="A37" s="32"/>
      <c r="B37" s="96" t="s">
        <v>41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31"/>
      <c r="U37" s="31"/>
      <c r="V37" s="32"/>
      <c r="W37" s="32"/>
      <c r="X37" s="32"/>
      <c r="Y37" s="32"/>
    </row>
    <row r="38" spans="1:25" ht="15.75" x14ac:dyDescent="0.25">
      <c r="A38" s="32"/>
      <c r="B38" s="96" t="s">
        <v>40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31"/>
      <c r="U38" s="31"/>
      <c r="V38" s="32"/>
      <c r="W38" s="32"/>
      <c r="X38" s="32"/>
      <c r="Y38" s="32"/>
    </row>
    <row r="39" spans="1:25" ht="15.75" x14ac:dyDescent="0.25">
      <c r="A39" s="32"/>
      <c r="B39" s="96" t="s">
        <v>43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47"/>
      <c r="T39" s="48"/>
      <c r="U39" s="31"/>
      <c r="V39" s="32"/>
      <c r="W39" s="32"/>
      <c r="X39" s="32"/>
      <c r="Y39" s="32"/>
    </row>
    <row r="40" spans="1:25" ht="15.75" x14ac:dyDescent="0.25">
      <c r="A40" s="32"/>
      <c r="B40" s="33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7"/>
      <c r="S40" s="47"/>
      <c r="T40" s="47"/>
      <c r="U40" s="46"/>
      <c r="V40" s="31"/>
      <c r="W40" s="31"/>
      <c r="X40" s="32"/>
      <c r="Y40" s="32"/>
    </row>
    <row r="41" spans="1:25" s="32" customFormat="1" ht="15.75" x14ac:dyDescent="0.25">
      <c r="B41" s="33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7"/>
      <c r="S41" s="47"/>
      <c r="T41" s="47"/>
      <c r="U41" s="46"/>
      <c r="V41" s="31"/>
      <c r="W41" s="31"/>
    </row>
    <row r="42" spans="1:25" s="32" customFormat="1" ht="15.75" x14ac:dyDescent="0.25">
      <c r="B42" s="33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7"/>
      <c r="S42" s="47"/>
      <c r="T42" s="47"/>
      <c r="U42" s="46"/>
      <c r="V42" s="31"/>
      <c r="W42" s="31"/>
    </row>
    <row r="43" spans="1:25" s="32" customFormat="1" ht="15.95" customHeight="1" x14ac:dyDescent="0.25">
      <c r="B43" s="33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</row>
    <row r="44" spans="1:25" s="32" customFormat="1" ht="15.95" customHeight="1" x14ac:dyDescent="0.25">
      <c r="B44" s="3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spans="1:25" s="32" customFormat="1" ht="15.75" x14ac:dyDescent="0.25">
      <c r="B45" s="33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31"/>
      <c r="W45" s="31"/>
    </row>
    <row r="46" spans="1:25" s="32" customFormat="1" ht="15.75" x14ac:dyDescent="0.25">
      <c r="B46" s="33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31"/>
      <c r="W46" s="31"/>
    </row>
    <row r="47" spans="1:25" s="32" customFormat="1" ht="15.75" x14ac:dyDescent="0.25">
      <c r="B47" s="33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31"/>
      <c r="W47" s="31"/>
    </row>
    <row r="48" spans="1:25" s="32" customFormat="1" ht="15.75" x14ac:dyDescent="0.25">
      <c r="B48" s="33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31"/>
      <c r="W48" s="31"/>
    </row>
    <row r="49" spans="2:23" s="32" customFormat="1" ht="15.95" customHeight="1" x14ac:dyDescent="0.25">
      <c r="B49" s="33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</row>
    <row r="50" spans="2:23" s="32" customFormat="1" ht="15.95" customHeight="1" x14ac:dyDescent="0.25">
      <c r="B50" s="33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</row>
    <row r="51" spans="2:23" s="32" customFormat="1" ht="15.95" customHeight="1" x14ac:dyDescent="0.25">
      <c r="B51" s="33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</row>
    <row r="52" spans="2:23" s="32" customFormat="1" ht="15.95" customHeight="1" x14ac:dyDescent="0.25">
      <c r="B52" s="3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</row>
    <row r="53" spans="2:23" s="32" customFormat="1" ht="15.95" customHeight="1" x14ac:dyDescent="0.25">
      <c r="B53" s="33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</row>
    <row r="54" spans="2:23" s="32" customFormat="1" ht="15.95" customHeight="1" x14ac:dyDescent="0.25">
      <c r="B54" s="33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spans="2:23" s="32" customFormat="1" ht="15.95" customHeight="1" x14ac:dyDescent="0.25">
      <c r="B55" s="33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</row>
    <row r="56" spans="2:23" s="32" customFormat="1" ht="15.95" customHeight="1" x14ac:dyDescent="0.25">
      <c r="B56" s="3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</row>
    <row r="57" spans="2:23" s="32" customFormat="1" ht="15.95" customHeight="1" x14ac:dyDescent="0.25">
      <c r="B57" s="33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</row>
    <row r="58" spans="2:23" s="32" customFormat="1" ht="15.95" customHeight="1" x14ac:dyDescent="0.25">
      <c r="B58" s="33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</row>
    <row r="59" spans="2:23" s="32" customFormat="1" ht="15.95" customHeight="1" x14ac:dyDescent="0.25">
      <c r="B59" s="33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</row>
    <row r="60" spans="2:23" s="32" customFormat="1" ht="15.95" customHeight="1" x14ac:dyDescent="0.25">
      <c r="B60" s="3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</row>
    <row r="61" spans="2:23" s="32" customFormat="1" ht="15.95" customHeight="1" x14ac:dyDescent="0.25">
      <c r="B61" s="33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</row>
    <row r="62" spans="2:23" s="32" customFormat="1" ht="15.95" customHeight="1" x14ac:dyDescent="0.25">
      <c r="B62" s="33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</row>
  </sheetData>
  <mergeCells count="21">
    <mergeCell ref="B24:B26"/>
    <mergeCell ref="B36:S36"/>
    <mergeCell ref="B37:S37"/>
    <mergeCell ref="B38:S38"/>
    <mergeCell ref="B39:R39"/>
    <mergeCell ref="B30:U30"/>
    <mergeCell ref="B31:U31"/>
    <mergeCell ref="B32:S32"/>
    <mergeCell ref="B33:S33"/>
    <mergeCell ref="B34:M34"/>
    <mergeCell ref="B35:S35"/>
    <mergeCell ref="B20:B21"/>
    <mergeCell ref="D5:L5"/>
    <mergeCell ref="M5:S5"/>
    <mergeCell ref="D6:D7"/>
    <mergeCell ref="G6:J6"/>
    <mergeCell ref="K6:K7"/>
    <mergeCell ref="L6:L7"/>
    <mergeCell ref="B10:B11"/>
    <mergeCell ref="B13:B15"/>
    <mergeCell ref="B16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Plana</dc:creator>
  <cp:lastModifiedBy>Mª Cruz</cp:lastModifiedBy>
  <dcterms:created xsi:type="dcterms:W3CDTF">2021-08-20T12:20:16Z</dcterms:created>
  <dcterms:modified xsi:type="dcterms:W3CDTF">2021-11-04T09:56:18Z</dcterms:modified>
</cp:coreProperties>
</file>