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010" windowHeight="5085" activeTab="0"/>
  </bookViews>
  <sheets>
    <sheet name="Año 2017" sheetId="1" r:id="rId1"/>
    <sheet name="Año 2016" sheetId="2" r:id="rId2"/>
    <sheet name="Año 2015" sheetId="3" r:id="rId3"/>
    <sheet name="Año 2014" sheetId="4" r:id="rId4"/>
    <sheet name="Año 2013" sheetId="5" r:id="rId5"/>
    <sheet name="Año 2012 " sheetId="6" r:id="rId6"/>
    <sheet name="Año 2011" sheetId="7" r:id="rId7"/>
    <sheet name="Año 2010" sheetId="8" r:id="rId8"/>
    <sheet name="Año 2009" sheetId="9" r:id="rId9"/>
    <sheet name="Año 2008" sheetId="10" r:id="rId10"/>
    <sheet name="Año 2007" sheetId="11" r:id="rId11"/>
    <sheet name="Año 2006" sheetId="12" r:id="rId12"/>
  </sheets>
  <definedNames/>
  <calcPr fullCalcOnLoad="1"/>
</workbook>
</file>

<file path=xl/sharedStrings.xml><?xml version="1.0" encoding="utf-8"?>
<sst xmlns="http://schemas.openxmlformats.org/spreadsheetml/2006/main" count="227" uniqueCount="40">
  <si>
    <t>Información estadística de Aragón</t>
  </si>
  <si>
    <t>Medio Ambiente</t>
  </si>
  <si>
    <t>% sobre el total</t>
  </si>
  <si>
    <t>-</t>
  </si>
  <si>
    <t>Fuente: SIGNUS ECOVALOR, S.L. (Sistema integrado de gestión de neumáticos usados) y TNU (Tratamiento de neumáticos usados, S.L.).</t>
  </si>
  <si>
    <t xml:space="preserve">Recogidos </t>
  </si>
  <si>
    <t xml:space="preserve">Gestionados </t>
  </si>
  <si>
    <t xml:space="preserve">Reutilización </t>
  </si>
  <si>
    <t xml:space="preserve">Valorización material </t>
  </si>
  <si>
    <t>Valorización energética</t>
  </si>
  <si>
    <t xml:space="preserve">Total </t>
  </si>
  <si>
    <t>Gestión por SIGNUS ECOVALOR, S.L.</t>
  </si>
  <si>
    <t>Gestión  por TRATAMIENTO DE NEUMÁTICOS USADOS, S.L.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</si>
  <si>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28 de noviembre de 2011.</t>
    </r>
  </si>
  <si>
    <t>230.408 (*)</t>
  </si>
  <si>
    <t xml:space="preserve">(*) Hay que considerar un stock inicial de 60.904 tn y uno final de 30.844 tn </t>
  </si>
  <si>
    <t>(*) : Los datos para el año 2006 corresponden exclusivamente al último trimestre del año, ya que la actividad de los sistemas de gestión se inició en octubre de 2006.</t>
  </si>
  <si>
    <t>Gestión de los neumáticos fuera de uso. España. Año 2006 (*).</t>
  </si>
  <si>
    <t xml:space="preserve">Gestión de los neumáticos fuera de uso. España. Año 2007. </t>
  </si>
  <si>
    <t>Gestión de los neumáticos fuera de uso. España. Año 2008.</t>
  </si>
  <si>
    <t>Gestión de los neumáticos fuera de uso. España. Año 2009.</t>
  </si>
  <si>
    <t>Gestión de los neumáticos fuera de uso. España. Año 2010.</t>
  </si>
  <si>
    <t>Gestión de los neumáticos fuera de uso. España. Año 2011.</t>
  </si>
  <si>
    <t>Residuos / Actividades de recuperación y reciclado de residuos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</si>
  <si>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octubre de 2012.</t>
    </r>
  </si>
  <si>
    <t>Gestión de los neumáticos fuera de uso. España. Año 2012.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</si>
  <si>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27 de febrero de 2014.</t>
    </r>
  </si>
  <si>
    <t xml:space="preserve">Medio Ambiente y Energía </t>
  </si>
  <si>
    <t>Residuos / Tratamiento de los residuos / Recogida y reciclado</t>
  </si>
  <si>
    <t>Gestión de los neumáticos fuera de uso. España. Año 2013.</t>
  </si>
  <si>
    <r>
      <t xml:space="preserve">Nota:
</t>
    </r>
    <r>
      <rPr>
        <b/>
        <sz val="7"/>
        <rFont val="Arial"/>
        <family val="2"/>
      </rPr>
      <t>Reutilización</t>
    </r>
    <r>
      <rPr>
        <sz val="7"/>
        <rFont val="Arial"/>
        <family val="2"/>
      </rPr>
      <t xml:space="preserve"> actividades de renovado o recauchutado y de segundo uso mediante la venta de neumáticos usados en mercado de ocasión.
</t>
    </r>
    <r>
      <rPr>
        <b/>
        <sz val="7"/>
        <rFont val="Arial"/>
        <family val="2"/>
      </rPr>
      <t>Valoración material:</t>
    </r>
    <r>
      <rPr>
        <sz val="7"/>
        <rFont val="Arial"/>
        <family val="2"/>
      </rPr>
      <t xml:space="preserve"> granulación para granza de caucho y recuperación y reciclado del acero; obra civil (carreteras) y otras.
</t>
    </r>
    <r>
      <rPr>
        <b/>
        <sz val="7"/>
        <rFont val="Arial"/>
        <family val="2"/>
      </rPr>
      <t>Valoración energética:</t>
    </r>
    <r>
      <rPr>
        <sz val="7"/>
        <rFont val="Arial"/>
        <family val="2"/>
      </rPr>
      <t xml:space="preserve"> combustible para la fabricación de cemento (más el  reciclado del acero para el clinker), producción de electricidad y termólisis para obtener negro de carbono. </t>
    </r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</si>
  <si>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septiembre de 2014.</t>
    </r>
  </si>
  <si>
    <t>Gestión de los neumáticos fuera de uso. España. Año 2014.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</si>
  <si>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septiembre de 2015.</t>
    </r>
  </si>
  <si>
    <t>Gestión de los neumáticos fuera de uso. España. Año 2015.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</si>
  <si>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septiembre de 2016.</t>
    </r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</si>
  <si>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noviembre de 2018.</t>
    </r>
  </si>
  <si>
    <t>Gestión de los neumáticos fuera de uso. España. Año 2016.</t>
  </si>
  <si>
    <t>Gestión de los neumáticos fuera de uso. España. Año 2017.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</si>
  <si>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diciembre de 2018.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</si>
</sst>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color indexed="8"/>
      <name val="Arial Black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3"/>
      <name val="Calibri"/>
      <family val="2"/>
    </font>
    <font>
      <sz val="11"/>
      <color indexed="45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hair"/>
    </border>
    <border>
      <left>
        <color indexed="63"/>
      </left>
      <right>
        <color indexed="63"/>
      </right>
      <top style="thick">
        <color indexed="9"/>
      </top>
      <bottom style="thin"/>
    </border>
    <border>
      <left>
        <color indexed="63"/>
      </left>
      <right>
        <color indexed="63"/>
      </right>
      <top style="hair"/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 horizontal="left" indent="4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horizontal="left" indent="5"/>
    </xf>
    <xf numFmtId="0" fontId="5" fillId="33" borderId="1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" fontId="9" fillId="34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right" wrapText="1"/>
    </xf>
    <xf numFmtId="3" fontId="1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indent="4"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80" fontId="1" fillId="33" borderId="13" xfId="0" applyNumberFormat="1" applyFont="1" applyFill="1" applyBorder="1" applyAlignment="1">
      <alignment horizontal="right" wrapText="1"/>
    </xf>
    <xf numFmtId="180" fontId="1" fillId="33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180" fontId="1" fillId="33" borderId="12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right"/>
    </xf>
    <xf numFmtId="3" fontId="1" fillId="33" borderId="17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3" fontId="1" fillId="33" borderId="12" xfId="0" applyNumberFormat="1" applyFont="1" applyFill="1" applyBorder="1" applyAlignment="1">
      <alignment horizontal="right" wrapText="1"/>
    </xf>
    <xf numFmtId="3" fontId="1" fillId="33" borderId="17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 horizontal="right" wrapText="1"/>
    </xf>
    <xf numFmtId="180" fontId="1" fillId="0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left"/>
    </xf>
    <xf numFmtId="3" fontId="1" fillId="33" borderId="19" xfId="0" applyNumberFormat="1" applyFont="1" applyFill="1" applyBorder="1" applyAlignment="1">
      <alignment horizontal="right" wrapText="1"/>
    </xf>
    <xf numFmtId="3" fontId="1" fillId="33" borderId="19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 horizontal="right" wrapText="1"/>
    </xf>
    <xf numFmtId="181" fontId="1" fillId="0" borderId="12" xfId="0" applyNumberFormat="1" applyFont="1" applyFill="1" applyBorder="1" applyAlignment="1">
      <alignment horizontal="right"/>
    </xf>
    <xf numFmtId="3" fontId="1" fillId="33" borderId="21" xfId="0" applyNumberFormat="1" applyFont="1" applyFill="1" applyBorder="1" applyAlignment="1">
      <alignment horizontal="right" wrapText="1"/>
    </xf>
    <xf numFmtId="181" fontId="1" fillId="0" borderId="18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33" borderId="22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27</v>
      </c>
      <c r="B2" s="5"/>
      <c r="C2" s="5"/>
      <c r="D2" s="22"/>
      <c r="E2" s="22"/>
    </row>
    <row r="3" spans="1:20" s="15" customFormat="1" ht="19.5" customHeight="1">
      <c r="A3" s="12" t="s">
        <v>28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38</v>
      </c>
      <c r="B4" s="77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 thickBot="1">
      <c r="A6" s="18" t="s">
        <v>5</v>
      </c>
      <c r="B6" s="49">
        <f>D6+E6</f>
        <v>260985.608</v>
      </c>
      <c r="C6" s="35" t="s">
        <v>3</v>
      </c>
      <c r="D6" s="35">
        <v>188367</v>
      </c>
      <c r="E6" s="35">
        <v>72618.608</v>
      </c>
    </row>
    <row r="7" spans="1:7" s="3" customFormat="1" ht="15" customHeight="1" thickTop="1">
      <c r="A7" s="66" t="s">
        <v>6</v>
      </c>
      <c r="B7" s="68">
        <f>D7+E7</f>
        <v>260782</v>
      </c>
      <c r="C7" s="68" t="s">
        <v>3</v>
      </c>
      <c r="D7" s="69">
        <v>186526</v>
      </c>
      <c r="E7" s="68">
        <v>74256</v>
      </c>
      <c r="G7" s="11">
        <v>4087</v>
      </c>
    </row>
    <row r="8" spans="1:7" s="30" customFormat="1" ht="15" customHeight="1">
      <c r="A8" s="61" t="s">
        <v>7</v>
      </c>
      <c r="B8" s="75">
        <f>D8+E8</f>
        <v>32793.1376</v>
      </c>
      <c r="C8" s="46">
        <f>B8/B7*100</f>
        <v>12.574923729398503</v>
      </c>
      <c r="D8" s="64">
        <v>22427</v>
      </c>
      <c r="E8" s="65">
        <v>10366.1376</v>
      </c>
      <c r="G8" s="31">
        <v>255</v>
      </c>
    </row>
    <row r="9" spans="1:7" s="2" customFormat="1" ht="15" customHeight="1">
      <c r="A9" s="18" t="s">
        <v>8</v>
      </c>
      <c r="B9" s="75">
        <f>D9+E9</f>
        <v>191321.7424</v>
      </c>
      <c r="C9" s="46">
        <f>B9/B7*100</f>
        <v>73.3646273132348</v>
      </c>
      <c r="D9" s="20">
        <f>D7-D8-D10</f>
        <v>161404</v>
      </c>
      <c r="E9" s="38">
        <v>29917.7424</v>
      </c>
      <c r="G9" s="19">
        <v>2394</v>
      </c>
    </row>
    <row r="10" spans="1:7" s="2" customFormat="1" ht="15" customHeight="1">
      <c r="A10" s="33" t="s">
        <v>9</v>
      </c>
      <c r="B10" s="58">
        <f>D10+E10</f>
        <v>36667.12</v>
      </c>
      <c r="C10" s="71">
        <f>B10/B7*100</f>
        <v>14.060448957366688</v>
      </c>
      <c r="D10" s="34">
        <v>2695</v>
      </c>
      <c r="E10" s="44">
        <v>33972.12</v>
      </c>
      <c r="F10" s="20"/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3" customFormat="1" ht="15" customHeight="1">
      <c r="A12" s="10" t="s">
        <v>39</v>
      </c>
      <c r="B12" s="27"/>
      <c r="C12" s="27"/>
      <c r="D12" s="20"/>
      <c r="E12" s="28"/>
      <c r="G12" s="17">
        <v>4087</v>
      </c>
    </row>
    <row r="13" spans="1:5" s="26" customFormat="1" ht="15" customHeight="1">
      <c r="A13" s="26" t="s">
        <v>4</v>
      </c>
      <c r="B13" s="10"/>
      <c r="C13" s="10"/>
      <c r="D13" s="10"/>
      <c r="E13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showGridLines="0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1</v>
      </c>
      <c r="B2" s="5"/>
      <c r="C2" s="5"/>
      <c r="D2" s="22"/>
      <c r="E2" s="22"/>
    </row>
    <row r="3" spans="1:20" s="15" customFormat="1" ht="19.5" customHeight="1">
      <c r="A3" s="12" t="s">
        <v>23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19</v>
      </c>
      <c r="B4" s="76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>
      <c r="A6" s="18" t="s">
        <v>5</v>
      </c>
      <c r="B6" s="35">
        <v>251006</v>
      </c>
      <c r="C6" s="35" t="s">
        <v>3</v>
      </c>
      <c r="D6" s="35">
        <v>198347</v>
      </c>
      <c r="E6" s="35">
        <v>52659</v>
      </c>
    </row>
    <row r="7" spans="1:7" s="3" customFormat="1" ht="15" customHeight="1">
      <c r="A7" s="57" t="s">
        <v>6</v>
      </c>
      <c r="B7" s="56">
        <v>283067</v>
      </c>
      <c r="C7" s="56" t="s">
        <v>3</v>
      </c>
      <c r="D7" s="56" t="s">
        <v>14</v>
      </c>
      <c r="E7" s="56">
        <v>52659</v>
      </c>
      <c r="G7" s="11">
        <v>4087</v>
      </c>
    </row>
    <row r="8" spans="1:7" s="30" customFormat="1" ht="15" customHeight="1">
      <c r="A8" s="32" t="s">
        <v>7</v>
      </c>
      <c r="B8" s="38">
        <v>32237</v>
      </c>
      <c r="C8" s="41">
        <v>11.4</v>
      </c>
      <c r="D8" s="36">
        <v>19072</v>
      </c>
      <c r="E8" s="37">
        <v>13165</v>
      </c>
      <c r="G8" s="31">
        <v>255</v>
      </c>
    </row>
    <row r="9" spans="1:7" s="2" customFormat="1" ht="15" customHeight="1">
      <c r="A9" s="18" t="s">
        <v>8</v>
      </c>
      <c r="B9" s="27">
        <v>151848</v>
      </c>
      <c r="C9" s="40">
        <v>53.6</v>
      </c>
      <c r="D9" s="20">
        <v>132891</v>
      </c>
      <c r="E9" s="28">
        <v>18957</v>
      </c>
      <c r="G9" s="19">
        <v>2394</v>
      </c>
    </row>
    <row r="10" spans="1:7" s="2" customFormat="1" ht="15" customHeight="1">
      <c r="A10" s="33" t="s">
        <v>9</v>
      </c>
      <c r="B10" s="29">
        <v>98982</v>
      </c>
      <c r="C10" s="42">
        <v>35</v>
      </c>
      <c r="D10" s="34">
        <v>78445</v>
      </c>
      <c r="E10" s="29">
        <v>20537</v>
      </c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="43" customFormat="1" ht="15" customHeight="1">
      <c r="A12" s="43" t="s">
        <v>15</v>
      </c>
    </row>
    <row r="13" spans="1:7" s="3" customFormat="1" ht="15" customHeight="1">
      <c r="A13" s="10" t="s">
        <v>13</v>
      </c>
      <c r="B13" s="27"/>
      <c r="C13" s="27"/>
      <c r="D13" s="20"/>
      <c r="E13" s="28"/>
      <c r="G13" s="17">
        <v>4087</v>
      </c>
    </row>
    <row r="14" spans="1:5" s="26" customFormat="1" ht="16.5" customHeight="1">
      <c r="A14" s="26" t="s">
        <v>4</v>
      </c>
      <c r="B14" s="10"/>
      <c r="C14" s="10"/>
      <c r="D14" s="10"/>
      <c r="E14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1</v>
      </c>
      <c r="B2" s="5"/>
      <c r="C2" s="5"/>
      <c r="D2" s="22"/>
      <c r="E2" s="22"/>
    </row>
    <row r="3" spans="1:20" s="15" customFormat="1" ht="19.5" customHeight="1">
      <c r="A3" s="12" t="s">
        <v>23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18</v>
      </c>
      <c r="B4" s="76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>
      <c r="A6" s="18" t="s">
        <v>5</v>
      </c>
      <c r="B6" s="35">
        <v>268868</v>
      </c>
      <c r="C6" s="39" t="s">
        <v>3</v>
      </c>
      <c r="D6" s="35">
        <v>213542</v>
      </c>
      <c r="E6" s="35">
        <v>55326</v>
      </c>
    </row>
    <row r="7" spans="1:7" s="3" customFormat="1" ht="15" customHeight="1">
      <c r="A7" s="54" t="s">
        <v>6</v>
      </c>
      <c r="B7" s="56">
        <v>217945</v>
      </c>
      <c r="C7" s="56" t="s">
        <v>3</v>
      </c>
      <c r="D7" s="56">
        <v>163570</v>
      </c>
      <c r="E7" s="56">
        <v>55331.519</v>
      </c>
      <c r="G7" s="11">
        <v>4087</v>
      </c>
    </row>
    <row r="8" spans="1:7" s="30" customFormat="1" ht="15" customHeight="1">
      <c r="A8" s="32" t="s">
        <v>7</v>
      </c>
      <c r="B8" s="38">
        <v>25742</v>
      </c>
      <c r="C8" s="41">
        <v>11.8</v>
      </c>
      <c r="D8" s="36">
        <v>18035</v>
      </c>
      <c r="E8" s="37">
        <v>7707</v>
      </c>
      <c r="G8" s="31">
        <v>255</v>
      </c>
    </row>
    <row r="9" spans="1:7" s="2" customFormat="1" ht="15" customHeight="1">
      <c r="A9" s="18" t="s">
        <v>8</v>
      </c>
      <c r="B9" s="27">
        <v>146259</v>
      </c>
      <c r="C9" s="40">
        <v>67.1</v>
      </c>
      <c r="D9" s="20">
        <v>123575</v>
      </c>
      <c r="E9" s="28">
        <v>23624</v>
      </c>
      <c r="G9" s="19">
        <v>2394</v>
      </c>
    </row>
    <row r="10" spans="1:7" s="2" customFormat="1" ht="15" customHeight="1">
      <c r="A10" s="33" t="s">
        <v>9</v>
      </c>
      <c r="B10" s="29">
        <v>45944</v>
      </c>
      <c r="C10" s="42">
        <v>21.1</v>
      </c>
      <c r="D10" s="34">
        <v>21960</v>
      </c>
      <c r="E10" s="29">
        <v>23984</v>
      </c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3" customFormat="1" ht="15" customHeight="1">
      <c r="A12" s="10" t="s">
        <v>13</v>
      </c>
      <c r="B12" s="27"/>
      <c r="C12" s="27"/>
      <c r="D12" s="20"/>
      <c r="E12" s="28"/>
      <c r="G12" s="17">
        <v>4087</v>
      </c>
    </row>
    <row r="13" spans="1:5" s="26" customFormat="1" ht="15" customHeight="1">
      <c r="A13" s="26" t="s">
        <v>4</v>
      </c>
      <c r="B13" s="10"/>
      <c r="C13" s="10"/>
      <c r="D13" s="10"/>
      <c r="E13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1</v>
      </c>
      <c r="B2" s="5"/>
      <c r="C2" s="5"/>
      <c r="D2" s="22"/>
      <c r="E2" s="22"/>
    </row>
    <row r="3" spans="1:20" s="15" customFormat="1" ht="19.5" customHeight="1">
      <c r="A3" s="12" t="s">
        <v>23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17</v>
      </c>
      <c r="B4" s="76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>
      <c r="A6" s="18" t="s">
        <v>5</v>
      </c>
      <c r="B6" s="74">
        <f>D6+E6</f>
        <v>70905</v>
      </c>
      <c r="C6" s="35" t="s">
        <v>3</v>
      </c>
      <c r="D6" s="35">
        <v>58255</v>
      </c>
      <c r="E6" s="35">
        <v>12650</v>
      </c>
    </row>
    <row r="7" spans="1:7" s="3" customFormat="1" ht="15" customHeight="1">
      <c r="A7" s="54" t="s">
        <v>6</v>
      </c>
      <c r="B7" s="55" t="s">
        <v>3</v>
      </c>
      <c r="C7" s="56" t="s">
        <v>3</v>
      </c>
      <c r="D7" s="56">
        <v>44321</v>
      </c>
      <c r="E7" s="56" t="s">
        <v>3</v>
      </c>
      <c r="G7" s="11">
        <v>4087</v>
      </c>
    </row>
    <row r="8" spans="1:7" s="30" customFormat="1" ht="15" customHeight="1">
      <c r="A8" s="32" t="s">
        <v>7</v>
      </c>
      <c r="B8" s="38">
        <f>D8+E8</f>
        <v>7376.5</v>
      </c>
      <c r="C8" s="41">
        <f>B8/B6*100</f>
        <v>10.403356603906635</v>
      </c>
      <c r="D8" s="36">
        <v>4467</v>
      </c>
      <c r="E8" s="37">
        <f>23*E6/100</f>
        <v>2909.5</v>
      </c>
      <c r="G8" s="31">
        <v>255</v>
      </c>
    </row>
    <row r="9" spans="1:7" s="2" customFormat="1" ht="15" customHeight="1">
      <c r="A9" s="18" t="s">
        <v>8</v>
      </c>
      <c r="B9" s="47" t="s">
        <v>3</v>
      </c>
      <c r="C9" s="27" t="s">
        <v>3</v>
      </c>
      <c r="D9" s="20">
        <v>35878</v>
      </c>
      <c r="E9" s="28" t="s">
        <v>3</v>
      </c>
      <c r="G9" s="19">
        <v>2394</v>
      </c>
    </row>
    <row r="10" spans="1:7" s="2" customFormat="1" ht="15" customHeight="1">
      <c r="A10" s="33" t="s">
        <v>9</v>
      </c>
      <c r="B10" s="48" t="s">
        <v>3</v>
      </c>
      <c r="C10" s="29" t="s">
        <v>3</v>
      </c>
      <c r="D10" s="34">
        <v>3976</v>
      </c>
      <c r="E10" s="29" t="s">
        <v>3</v>
      </c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2" customFormat="1" ht="19.5" customHeight="1">
      <c r="A12" s="78" t="s">
        <v>16</v>
      </c>
      <c r="B12" s="79"/>
      <c r="C12" s="79"/>
      <c r="D12" s="79"/>
      <c r="E12" s="79"/>
      <c r="G12" s="19"/>
    </row>
    <row r="13" spans="1:7" s="3" customFormat="1" ht="15" customHeight="1">
      <c r="A13" s="10" t="s">
        <v>13</v>
      </c>
      <c r="B13" s="10"/>
      <c r="C13" s="50"/>
      <c r="D13" s="51"/>
      <c r="E13" s="52"/>
      <c r="G13" s="17">
        <v>4087</v>
      </c>
    </row>
    <row r="14" spans="1:5" s="26" customFormat="1" ht="15" customHeight="1">
      <c r="A14" s="26" t="s">
        <v>4</v>
      </c>
      <c r="C14" s="10"/>
      <c r="D14" s="10"/>
      <c r="E14" s="10"/>
    </row>
    <row r="15" spans="1:5" ht="15" customHeight="1">
      <c r="A15" s="53"/>
      <c r="B15" s="53"/>
      <c r="C15" s="53"/>
      <c r="D15" s="53"/>
      <c r="E15" s="53"/>
    </row>
    <row r="16" spans="1:5" ht="15" customHeight="1">
      <c r="A16" s="53"/>
      <c r="B16" s="53"/>
      <c r="C16" s="53"/>
      <c r="D16" s="53"/>
      <c r="E16" s="53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3">
    <mergeCell ref="A4:E4"/>
    <mergeCell ref="A12:E12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27</v>
      </c>
      <c r="B2" s="5"/>
      <c r="C2" s="5"/>
      <c r="D2" s="22"/>
      <c r="E2" s="22"/>
    </row>
    <row r="3" spans="1:20" s="15" customFormat="1" ht="19.5" customHeight="1">
      <c r="A3" s="12" t="s">
        <v>28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37</v>
      </c>
      <c r="B4" s="77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 thickBot="1">
      <c r="A6" s="18" t="s">
        <v>5</v>
      </c>
      <c r="B6" s="49">
        <f>D6+E6</f>
        <v>257554.854</v>
      </c>
      <c r="C6" s="35" t="s">
        <v>3</v>
      </c>
      <c r="D6" s="35">
        <v>189259</v>
      </c>
      <c r="E6" s="35">
        <v>68295.854</v>
      </c>
    </row>
    <row r="7" spans="1:7" s="3" customFormat="1" ht="15" customHeight="1" thickTop="1">
      <c r="A7" s="66" t="s">
        <v>6</v>
      </c>
      <c r="B7" s="68">
        <f>D7+E7</f>
        <v>263513</v>
      </c>
      <c r="C7" s="68" t="s">
        <v>3</v>
      </c>
      <c r="D7" s="69">
        <v>194803</v>
      </c>
      <c r="E7" s="68">
        <v>68710</v>
      </c>
      <c r="G7" s="11">
        <v>4087</v>
      </c>
    </row>
    <row r="8" spans="1:7" s="30" customFormat="1" ht="15" customHeight="1">
      <c r="A8" s="61" t="s">
        <v>7</v>
      </c>
      <c r="B8" s="75">
        <f>D8+E8</f>
        <v>32911.721</v>
      </c>
      <c r="C8" s="46">
        <f>B8/B7*100</f>
        <v>12.489600513067666</v>
      </c>
      <c r="D8" s="64">
        <v>23629</v>
      </c>
      <c r="E8" s="65">
        <f>E7*13.51/100</f>
        <v>9282.721</v>
      </c>
      <c r="G8" s="31">
        <v>255</v>
      </c>
    </row>
    <row r="9" spans="1:7" s="2" customFormat="1" ht="15" customHeight="1">
      <c r="A9" s="18" t="s">
        <v>8</v>
      </c>
      <c r="B9" s="75">
        <f>D9+E9</f>
        <v>196217.742</v>
      </c>
      <c r="C9" s="46">
        <f>B9/B7*100</f>
        <v>74.46226258287068</v>
      </c>
      <c r="D9" s="20">
        <f>D7-D8-D10</f>
        <v>168720</v>
      </c>
      <c r="E9" s="38">
        <f>E7*40.02/100</f>
        <v>27497.742000000002</v>
      </c>
      <c r="G9" s="19">
        <v>2394</v>
      </c>
    </row>
    <row r="10" spans="1:7" s="2" customFormat="1" ht="15" customHeight="1">
      <c r="A10" s="33" t="s">
        <v>9</v>
      </c>
      <c r="B10" s="58">
        <f>D10+E10</f>
        <v>34383.537</v>
      </c>
      <c r="C10" s="71">
        <f>B10/B7*100</f>
        <v>13.048136904061657</v>
      </c>
      <c r="D10" s="34">
        <f>2432+22</f>
        <v>2454</v>
      </c>
      <c r="E10" s="44">
        <f>E7*46.47/100</f>
        <v>31929.536999999997</v>
      </c>
      <c r="F10" s="20"/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3" customFormat="1" ht="15" customHeight="1">
      <c r="A12" s="10" t="s">
        <v>36</v>
      </c>
      <c r="B12" s="27"/>
      <c r="C12" s="27"/>
      <c r="D12" s="20"/>
      <c r="E12" s="28"/>
      <c r="G12" s="17">
        <v>4087</v>
      </c>
    </row>
    <row r="13" spans="1:5" s="26" customFormat="1" ht="15" customHeight="1">
      <c r="A13" s="26" t="s">
        <v>4</v>
      </c>
      <c r="B13" s="10"/>
      <c r="C13" s="10"/>
      <c r="D13" s="10"/>
      <c r="E13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27</v>
      </c>
      <c r="B2" s="5"/>
      <c r="C2" s="5"/>
      <c r="D2" s="22"/>
      <c r="E2" s="22"/>
    </row>
    <row r="3" spans="1:20" s="15" customFormat="1" ht="19.5" customHeight="1">
      <c r="A3" s="12" t="s">
        <v>28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34</v>
      </c>
      <c r="B4" s="77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 thickBot="1">
      <c r="A6" s="18" t="s">
        <v>5</v>
      </c>
      <c r="B6" s="49">
        <f>D6+E6</f>
        <v>247515</v>
      </c>
      <c r="C6" s="35" t="s">
        <v>3</v>
      </c>
      <c r="D6" s="35">
        <v>186285</v>
      </c>
      <c r="E6" s="35">
        <v>61230</v>
      </c>
    </row>
    <row r="7" spans="1:7" s="3" customFormat="1" ht="15" customHeight="1" thickTop="1">
      <c r="A7" s="66" t="s">
        <v>6</v>
      </c>
      <c r="B7" s="68">
        <f>D7+E7</f>
        <v>251843</v>
      </c>
      <c r="C7" s="68" t="s">
        <v>3</v>
      </c>
      <c r="D7" s="69">
        <v>190038</v>
      </c>
      <c r="E7" s="68">
        <v>61805</v>
      </c>
      <c r="G7" s="11">
        <v>4087</v>
      </c>
    </row>
    <row r="8" spans="1:7" s="30" customFormat="1" ht="15" customHeight="1">
      <c r="A8" s="61" t="s">
        <v>7</v>
      </c>
      <c r="B8" s="75">
        <f>D8+E8</f>
        <v>31981.181</v>
      </c>
      <c r="C8" s="46">
        <f>B8/B7*100</f>
        <v>12.698856430395129</v>
      </c>
      <c r="D8" s="64">
        <v>24305</v>
      </c>
      <c r="E8" s="65">
        <f>E7*12.42/100</f>
        <v>7676.181</v>
      </c>
      <c r="G8" s="31">
        <v>255</v>
      </c>
    </row>
    <row r="9" spans="1:7" s="2" customFormat="1" ht="15" customHeight="1">
      <c r="A9" s="18" t="s">
        <v>8</v>
      </c>
      <c r="B9" s="75">
        <f>D9+E9</f>
        <v>187365.4255</v>
      </c>
      <c r="C9" s="46">
        <f>B9/B7*100</f>
        <v>74.3977102798172</v>
      </c>
      <c r="D9" s="20">
        <f>99103+100+62878</f>
        <v>162081</v>
      </c>
      <c r="E9" s="38">
        <f>E7*40.91/100</f>
        <v>25284.425499999998</v>
      </c>
      <c r="G9" s="19">
        <v>2394</v>
      </c>
    </row>
    <row r="10" spans="1:7" s="2" customFormat="1" ht="15" customHeight="1">
      <c r="A10" s="33" t="s">
        <v>9</v>
      </c>
      <c r="B10" s="58">
        <f>D10+E10</f>
        <v>32496.393500000002</v>
      </c>
      <c r="C10" s="71">
        <f>B10/B7*100</f>
        <v>12.903433289787685</v>
      </c>
      <c r="D10" s="34">
        <f>2731+921</f>
        <v>3652</v>
      </c>
      <c r="E10" s="44">
        <f>E7*46.67/100</f>
        <v>28844.393500000002</v>
      </c>
      <c r="F10" s="20"/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3" customFormat="1" ht="15" customHeight="1">
      <c r="A12" s="10" t="s">
        <v>35</v>
      </c>
      <c r="B12" s="27"/>
      <c r="C12" s="27"/>
      <c r="D12" s="20"/>
      <c r="E12" s="28"/>
      <c r="G12" s="17">
        <v>4087</v>
      </c>
    </row>
    <row r="13" spans="1:5" s="26" customFormat="1" ht="15" customHeight="1">
      <c r="A13" s="26" t="s">
        <v>4</v>
      </c>
      <c r="B13" s="10"/>
      <c r="C13" s="10"/>
      <c r="D13" s="10"/>
      <c r="E13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C33" sqref="C33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27</v>
      </c>
      <c r="B2" s="5"/>
      <c r="C2" s="5"/>
      <c r="D2" s="22"/>
      <c r="E2" s="22"/>
    </row>
    <row r="3" spans="1:20" s="15" customFormat="1" ht="19.5" customHeight="1">
      <c r="A3" s="12" t="s">
        <v>28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32</v>
      </c>
      <c r="B4" s="77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 thickBot="1">
      <c r="A6" s="18" t="s">
        <v>5</v>
      </c>
      <c r="B6" s="49">
        <f>D6+E6</f>
        <v>229986.19</v>
      </c>
      <c r="C6" s="35" t="s">
        <v>3</v>
      </c>
      <c r="D6" s="35">
        <v>175242</v>
      </c>
      <c r="E6" s="35">
        <v>54744.19</v>
      </c>
    </row>
    <row r="7" spans="1:7" s="3" customFormat="1" ht="15" customHeight="1" thickTop="1">
      <c r="A7" s="66" t="s">
        <v>6</v>
      </c>
      <c r="B7" s="68">
        <f>D7+E7</f>
        <v>204989</v>
      </c>
      <c r="C7" s="68" t="s">
        <v>3</v>
      </c>
      <c r="D7" s="69">
        <v>151778</v>
      </c>
      <c r="E7" s="68">
        <v>53211</v>
      </c>
      <c r="G7" s="11">
        <v>4087</v>
      </c>
    </row>
    <row r="8" spans="1:7" s="30" customFormat="1" ht="15" customHeight="1">
      <c r="A8" s="61" t="s">
        <v>7</v>
      </c>
      <c r="B8" s="75">
        <f>D8+E8</f>
        <v>30275.008</v>
      </c>
      <c r="C8" s="46">
        <f>B8/B7*100</f>
        <v>14.769089073072214</v>
      </c>
      <c r="D8" s="64">
        <v>23464</v>
      </c>
      <c r="E8" s="65">
        <f>12.8*E7/100</f>
        <v>6811.008000000001</v>
      </c>
      <c r="G8" s="31">
        <v>255</v>
      </c>
    </row>
    <row r="9" spans="1:7" s="2" customFormat="1" ht="15" customHeight="1">
      <c r="A9" s="18" t="s">
        <v>8</v>
      </c>
      <c r="B9" s="75">
        <f>D9+E9</f>
        <v>99959.4554</v>
      </c>
      <c r="C9" s="46">
        <f>B9/B7*100</f>
        <v>48.76332651995961</v>
      </c>
      <c r="D9" s="20">
        <v>80729</v>
      </c>
      <c r="E9" s="38">
        <f>36.14*E7/100</f>
        <v>19230.4554</v>
      </c>
      <c r="G9" s="19">
        <v>2394</v>
      </c>
    </row>
    <row r="10" spans="1:7" s="2" customFormat="1" ht="15" customHeight="1">
      <c r="A10" s="33" t="s">
        <v>9</v>
      </c>
      <c r="B10" s="58">
        <f>D10+E10</f>
        <v>74739.5366</v>
      </c>
      <c r="C10" s="71">
        <f>B10/B7*100</f>
        <v>36.46026694115294</v>
      </c>
      <c r="D10" s="34">
        <v>47570</v>
      </c>
      <c r="E10" s="44">
        <f>51.06*E7/100</f>
        <v>27169.536600000003</v>
      </c>
      <c r="F10" s="20"/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3" customFormat="1" ht="15" customHeight="1">
      <c r="A12" s="10" t="s">
        <v>33</v>
      </c>
      <c r="B12" s="27"/>
      <c r="C12" s="27"/>
      <c r="D12" s="20"/>
      <c r="E12" s="28"/>
      <c r="G12" s="17">
        <v>4087</v>
      </c>
    </row>
    <row r="13" spans="1:5" s="26" customFormat="1" ht="15" customHeight="1">
      <c r="A13" s="26" t="s">
        <v>4</v>
      </c>
      <c r="B13" s="10"/>
      <c r="C13" s="10"/>
      <c r="D13" s="10"/>
      <c r="E13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27</v>
      </c>
      <c r="B2" s="5"/>
      <c r="C2" s="5"/>
      <c r="D2" s="22"/>
      <c r="E2" s="22"/>
    </row>
    <row r="3" spans="1:20" s="15" customFormat="1" ht="19.5" customHeight="1">
      <c r="A3" s="12" t="s">
        <v>28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29</v>
      </c>
      <c r="B4" s="77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 thickBot="1">
      <c r="A6" s="18" t="s">
        <v>5</v>
      </c>
      <c r="B6" s="49">
        <f>D6+E6</f>
        <v>211271.13</v>
      </c>
      <c r="C6" s="35" t="s">
        <v>3</v>
      </c>
      <c r="D6" s="35">
        <v>162599</v>
      </c>
      <c r="E6" s="35">
        <v>48672.13</v>
      </c>
    </row>
    <row r="7" spans="1:7" s="3" customFormat="1" ht="15" customHeight="1" thickTop="1">
      <c r="A7" s="66" t="s">
        <v>6</v>
      </c>
      <c r="B7" s="68">
        <f>D7+E7</f>
        <v>212752</v>
      </c>
      <c r="C7" s="68" t="s">
        <v>3</v>
      </c>
      <c r="D7" s="69">
        <v>162521</v>
      </c>
      <c r="E7" s="68">
        <v>50231</v>
      </c>
      <c r="G7" s="11">
        <v>4087</v>
      </c>
    </row>
    <row r="8" spans="1:7" s="30" customFormat="1" ht="15" customHeight="1">
      <c r="A8" s="61" t="s">
        <v>7</v>
      </c>
      <c r="B8" s="75">
        <f>D8+E8</f>
        <v>23668.1954</v>
      </c>
      <c r="C8" s="46">
        <f>B8/B7*100</f>
        <v>11.124781623674513</v>
      </c>
      <c r="D8" s="64">
        <v>17972</v>
      </c>
      <c r="E8" s="65">
        <v>5696.1954000000005</v>
      </c>
      <c r="G8" s="31">
        <v>255</v>
      </c>
    </row>
    <row r="9" spans="1:7" s="2" customFormat="1" ht="15" customHeight="1">
      <c r="A9" s="18" t="s">
        <v>8</v>
      </c>
      <c r="B9" s="75">
        <f>D9+E9</f>
        <v>92798.2792</v>
      </c>
      <c r="C9" s="46">
        <f>B9/B7*100</f>
        <v>43.61805256824848</v>
      </c>
      <c r="D9" s="20">
        <v>75559</v>
      </c>
      <c r="E9" s="38">
        <v>17239.2792</v>
      </c>
      <c r="G9" s="19">
        <v>2394</v>
      </c>
    </row>
    <row r="10" spans="1:7" s="2" customFormat="1" ht="15" customHeight="1">
      <c r="A10" s="33" t="s">
        <v>9</v>
      </c>
      <c r="B10" s="58">
        <f>D10+E10</f>
        <v>96285.5254</v>
      </c>
      <c r="C10" s="71">
        <f>B10/B7*100</f>
        <v>45.25716580807701</v>
      </c>
      <c r="D10" s="34">
        <v>68990</v>
      </c>
      <c r="E10" s="44">
        <v>27295.5254</v>
      </c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3" customFormat="1" ht="15" customHeight="1">
      <c r="A12" s="10" t="s">
        <v>31</v>
      </c>
      <c r="B12" s="27"/>
      <c r="C12" s="27"/>
      <c r="D12" s="20"/>
      <c r="E12" s="28"/>
      <c r="G12" s="17">
        <v>4087</v>
      </c>
    </row>
    <row r="13" spans="1:5" s="26" customFormat="1" ht="15" customHeight="1">
      <c r="A13" s="26" t="s">
        <v>4</v>
      </c>
      <c r="B13" s="10"/>
      <c r="C13" s="10"/>
      <c r="D13" s="10"/>
      <c r="E13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27</v>
      </c>
      <c r="B2" s="5"/>
      <c r="C2" s="5"/>
      <c r="D2" s="22"/>
      <c r="E2" s="22"/>
    </row>
    <row r="3" spans="1:20" s="15" customFormat="1" ht="19.5" customHeight="1">
      <c r="A3" s="12" t="s">
        <v>28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25</v>
      </c>
      <c r="B4" s="77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 thickBot="1">
      <c r="A6" s="18" t="s">
        <v>5</v>
      </c>
      <c r="B6" s="49">
        <f>D6+E6</f>
        <v>210382.883</v>
      </c>
      <c r="C6" s="35" t="s">
        <v>3</v>
      </c>
      <c r="D6" s="35">
        <v>160213</v>
      </c>
      <c r="E6" s="35">
        <v>50169.883</v>
      </c>
    </row>
    <row r="7" spans="1:7" s="3" customFormat="1" ht="15" customHeight="1" thickTop="1">
      <c r="A7" s="66" t="s">
        <v>6</v>
      </c>
      <c r="B7" s="68">
        <f>D7+E7</f>
        <v>203563.237</v>
      </c>
      <c r="C7" s="68" t="s">
        <v>3</v>
      </c>
      <c r="D7" s="69">
        <v>157552</v>
      </c>
      <c r="E7" s="68">
        <v>46011.237</v>
      </c>
      <c r="G7" s="11">
        <v>4087</v>
      </c>
    </row>
    <row r="8" spans="1:7" s="30" customFormat="1" ht="15" customHeight="1">
      <c r="A8" s="61" t="s">
        <v>7</v>
      </c>
      <c r="B8" s="75">
        <f>D8+E8</f>
        <v>26264.854086400002</v>
      </c>
      <c r="C8" s="46">
        <f>B8/B7*100</f>
        <v>12.902552775971039</v>
      </c>
      <c r="D8" s="64">
        <v>19492</v>
      </c>
      <c r="E8" s="65">
        <v>6772.854086400001</v>
      </c>
      <c r="G8" s="31">
        <v>255</v>
      </c>
    </row>
    <row r="9" spans="1:7" s="2" customFormat="1" ht="15" customHeight="1">
      <c r="A9" s="18" t="s">
        <v>8</v>
      </c>
      <c r="B9" s="75">
        <f>D9+E9</f>
        <v>104864.8262357</v>
      </c>
      <c r="C9" s="46">
        <f>B9/B7*100</f>
        <v>51.51461913316893</v>
      </c>
      <c r="D9" s="20">
        <v>87560</v>
      </c>
      <c r="E9" s="38">
        <v>17304.826235700002</v>
      </c>
      <c r="G9" s="19">
        <v>2394</v>
      </c>
    </row>
    <row r="10" spans="1:7" s="2" customFormat="1" ht="15" customHeight="1">
      <c r="A10" s="33" t="s">
        <v>9</v>
      </c>
      <c r="B10" s="58">
        <f>D10+E10</f>
        <v>72433.55667790001</v>
      </c>
      <c r="C10" s="71">
        <f>B10/B7*100</f>
        <v>35.58282809086005</v>
      </c>
      <c r="D10" s="34">
        <v>50500</v>
      </c>
      <c r="E10" s="44">
        <v>21933.556677900004</v>
      </c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3" customFormat="1" ht="15" customHeight="1">
      <c r="A12" s="10" t="s">
        <v>26</v>
      </c>
      <c r="B12" s="27"/>
      <c r="C12" s="27"/>
      <c r="D12" s="20"/>
      <c r="E12" s="28"/>
      <c r="G12" s="17">
        <v>4087</v>
      </c>
    </row>
    <row r="13" spans="1:5" s="26" customFormat="1" ht="15" customHeight="1">
      <c r="A13" s="26" t="s">
        <v>4</v>
      </c>
      <c r="B13" s="10"/>
      <c r="C13" s="10"/>
      <c r="D13" s="10"/>
      <c r="E13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1</v>
      </c>
      <c r="B2" s="5"/>
      <c r="C2" s="5"/>
      <c r="D2" s="22"/>
      <c r="E2" s="22"/>
    </row>
    <row r="3" spans="1:20" s="15" customFormat="1" ht="19.5" customHeight="1">
      <c r="A3" s="12" t="s">
        <v>23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22</v>
      </c>
      <c r="B4" s="77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 thickBot="1">
      <c r="A6" s="18" t="s">
        <v>5</v>
      </c>
      <c r="B6" s="49">
        <f>D6+E6</f>
        <v>229081.811</v>
      </c>
      <c r="C6" s="35" t="s">
        <v>3</v>
      </c>
      <c r="D6" s="35">
        <v>177234</v>
      </c>
      <c r="E6" s="35">
        <v>51847.811</v>
      </c>
    </row>
    <row r="7" spans="1:7" s="3" customFormat="1" ht="15" customHeight="1" thickTop="1">
      <c r="A7" s="66" t="s">
        <v>6</v>
      </c>
      <c r="B7" s="67">
        <f>D7+E7</f>
        <v>239473.584</v>
      </c>
      <c r="C7" s="68" t="s">
        <v>3</v>
      </c>
      <c r="D7" s="69">
        <f>SUM(D8:D10)</f>
        <v>185207</v>
      </c>
      <c r="E7" s="68">
        <v>54266.584</v>
      </c>
      <c r="G7" s="11">
        <v>4087</v>
      </c>
    </row>
    <row r="8" spans="1:7" s="30" customFormat="1" ht="15" customHeight="1" thickBot="1">
      <c r="A8" s="61" t="s">
        <v>7</v>
      </c>
      <c r="B8" s="72">
        <f>D8+E8</f>
        <v>24972.016241999998</v>
      </c>
      <c r="C8" s="73">
        <f>B8/B7*100</f>
        <v>10.427879277908163</v>
      </c>
      <c r="D8" s="64">
        <v>18129</v>
      </c>
      <c r="E8" s="65">
        <v>6843.016242</v>
      </c>
      <c r="G8" s="31">
        <v>255</v>
      </c>
    </row>
    <row r="9" spans="1:7" s="2" customFormat="1" ht="15" customHeight="1" thickBot="1" thickTop="1">
      <c r="A9" s="18" t="s">
        <v>8</v>
      </c>
      <c r="B9" s="45">
        <f>D9+E9</f>
        <v>111486.55262999999</v>
      </c>
      <c r="C9" s="46">
        <f>B9/B7*100</f>
        <v>46.55484365657633</v>
      </c>
      <c r="D9" s="20">
        <v>89145</v>
      </c>
      <c r="E9" s="38">
        <v>22341.55263</v>
      </c>
      <c r="G9" s="19">
        <v>2394</v>
      </c>
    </row>
    <row r="10" spans="1:7" s="2" customFormat="1" ht="15" customHeight="1" thickTop="1">
      <c r="A10" s="33" t="s">
        <v>9</v>
      </c>
      <c r="B10" s="70">
        <f>D10+E10</f>
        <v>103015.01512</v>
      </c>
      <c r="C10" s="71">
        <f>B10/B7*100</f>
        <v>43.01727706217484</v>
      </c>
      <c r="D10" s="34">
        <v>77933</v>
      </c>
      <c r="E10" s="44">
        <v>25082.01512</v>
      </c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3" customFormat="1" ht="15" customHeight="1">
      <c r="A12" s="10" t="s">
        <v>24</v>
      </c>
      <c r="B12" s="27"/>
      <c r="C12" s="27"/>
      <c r="D12" s="20"/>
      <c r="E12" s="28"/>
      <c r="G12" s="17">
        <v>4087</v>
      </c>
    </row>
    <row r="13" spans="1:5" s="26" customFormat="1" ht="15" customHeight="1">
      <c r="A13" s="26" t="s">
        <v>4</v>
      </c>
      <c r="B13" s="10"/>
      <c r="C13" s="10"/>
      <c r="D13" s="10"/>
      <c r="E13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1</v>
      </c>
      <c r="B2" s="5"/>
      <c r="C2" s="5"/>
      <c r="D2" s="22"/>
      <c r="E2" s="22"/>
    </row>
    <row r="3" spans="1:20" s="15" customFormat="1" ht="19.5" customHeight="1">
      <c r="A3" s="12" t="s">
        <v>23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21</v>
      </c>
      <c r="B4" s="77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 thickBot="1">
      <c r="A6" s="18" t="s">
        <v>5</v>
      </c>
      <c r="B6" s="49">
        <v>247836.172</v>
      </c>
      <c r="C6" s="35" t="s">
        <v>3</v>
      </c>
      <c r="D6" s="35">
        <v>195480</v>
      </c>
      <c r="E6" s="35">
        <v>52356.172</v>
      </c>
    </row>
    <row r="7" spans="1:7" s="3" customFormat="1" ht="15" customHeight="1" thickTop="1">
      <c r="A7" s="66" t="s">
        <v>6</v>
      </c>
      <c r="B7" s="67">
        <f>D7+E7</f>
        <v>239170</v>
      </c>
      <c r="C7" s="68" t="s">
        <v>3</v>
      </c>
      <c r="D7" s="69">
        <f>SUM(D8:D10)</f>
        <v>190070</v>
      </c>
      <c r="E7" s="68">
        <v>49100</v>
      </c>
      <c r="G7" s="11">
        <v>4087</v>
      </c>
    </row>
    <row r="8" spans="1:7" s="30" customFormat="1" ht="15" customHeight="1" thickBot="1">
      <c r="A8" s="61" t="s">
        <v>7</v>
      </c>
      <c r="B8" s="72">
        <f>D8+E8</f>
        <v>23676.37</v>
      </c>
      <c r="C8" s="73">
        <f>B8/B7*100</f>
        <v>9.899389555546263</v>
      </c>
      <c r="D8" s="64">
        <v>17259</v>
      </c>
      <c r="E8" s="65">
        <v>6417.37</v>
      </c>
      <c r="G8" s="31">
        <v>255</v>
      </c>
    </row>
    <row r="9" spans="1:7" s="2" customFormat="1" ht="15" customHeight="1" thickBot="1" thickTop="1">
      <c r="A9" s="18" t="s">
        <v>8</v>
      </c>
      <c r="B9" s="45">
        <f>D9+E9</f>
        <v>116436.65</v>
      </c>
      <c r="C9" s="46">
        <f>B9/B7*100</f>
        <v>48.6836350712882</v>
      </c>
      <c r="D9" s="20">
        <v>97214</v>
      </c>
      <c r="E9" s="38">
        <v>19222.65</v>
      </c>
      <c r="G9" s="19">
        <v>2394</v>
      </c>
    </row>
    <row r="10" spans="1:7" s="2" customFormat="1" ht="15" customHeight="1" thickTop="1">
      <c r="A10" s="33" t="s">
        <v>9</v>
      </c>
      <c r="B10" s="70">
        <f>D10+E10</f>
        <v>99056.98</v>
      </c>
      <c r="C10" s="71">
        <f>B10/B7*100</f>
        <v>41.41697537316553</v>
      </c>
      <c r="D10" s="34">
        <v>75597</v>
      </c>
      <c r="E10" s="44">
        <v>23459.98</v>
      </c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3" customFormat="1" ht="15" customHeight="1">
      <c r="A12" s="10" t="s">
        <v>24</v>
      </c>
      <c r="B12" s="27"/>
      <c r="C12" s="27"/>
      <c r="D12" s="20"/>
      <c r="E12" s="28"/>
      <c r="G12" s="17">
        <v>4087</v>
      </c>
    </row>
    <row r="13" spans="1:5" s="26" customFormat="1" ht="15" customHeight="1">
      <c r="A13" s="26" t="s">
        <v>4</v>
      </c>
      <c r="B13" s="10"/>
      <c r="C13" s="10"/>
      <c r="D13" s="10"/>
      <c r="E13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F1" sqref="F1"/>
    </sheetView>
  </sheetViews>
  <sheetFormatPr defaultColWidth="0" defaultRowHeight="12.75"/>
  <cols>
    <col min="1" max="1" width="23.7109375" style="1" customWidth="1"/>
    <col min="2" max="3" width="15.7109375" style="1" customWidth="1"/>
    <col min="4" max="5" width="15.7109375" style="24" customWidth="1"/>
    <col min="6" max="6" width="16.00390625" style="1" customWidth="1"/>
    <col min="7" max="16384" width="0" style="1" hidden="1" customWidth="1"/>
  </cols>
  <sheetData>
    <row r="1" spans="1:5" s="4" customFormat="1" ht="27" customHeight="1">
      <c r="A1" s="8" t="s">
        <v>0</v>
      </c>
      <c r="B1" s="8"/>
      <c r="C1" s="8"/>
      <c r="D1" s="21"/>
      <c r="E1" s="21"/>
    </row>
    <row r="2" spans="1:5" s="6" customFormat="1" ht="19.5" customHeight="1">
      <c r="A2" s="5" t="s">
        <v>1</v>
      </c>
      <c r="B2" s="5"/>
      <c r="C2" s="5"/>
      <c r="D2" s="22"/>
      <c r="E2" s="22"/>
    </row>
    <row r="3" spans="1:20" s="15" customFormat="1" ht="19.5" customHeight="1">
      <c r="A3" s="12" t="s">
        <v>23</v>
      </c>
      <c r="B3" s="12"/>
      <c r="C3" s="12"/>
      <c r="D3" s="23"/>
      <c r="E3" s="23"/>
      <c r="F3" s="16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</row>
    <row r="4" spans="1:5" ht="39.75" customHeight="1">
      <c r="A4" s="76" t="s">
        <v>20</v>
      </c>
      <c r="B4" s="76"/>
      <c r="C4" s="76"/>
      <c r="D4" s="76"/>
      <c r="E4" s="76"/>
    </row>
    <row r="5" spans="1:5" s="7" customFormat="1" ht="49.5" customHeight="1">
      <c r="A5" s="9"/>
      <c r="B5" s="25" t="s">
        <v>10</v>
      </c>
      <c r="C5" s="25" t="s">
        <v>2</v>
      </c>
      <c r="D5" s="25" t="s">
        <v>11</v>
      </c>
      <c r="E5" s="25" t="s">
        <v>12</v>
      </c>
    </row>
    <row r="6" spans="1:5" s="7" customFormat="1" ht="15" customHeight="1">
      <c r="A6" s="18" t="s">
        <v>5</v>
      </c>
      <c r="B6" s="35">
        <f>D6+E6</f>
        <v>239673.255</v>
      </c>
      <c r="C6" s="35" t="s">
        <v>3</v>
      </c>
      <c r="D6" s="35">
        <v>190080</v>
      </c>
      <c r="E6" s="35">
        <v>49593.255</v>
      </c>
    </row>
    <row r="7" spans="1:7" s="3" customFormat="1" ht="15" customHeight="1">
      <c r="A7" s="57" t="s">
        <v>6</v>
      </c>
      <c r="B7" s="60">
        <f>D7+E7</f>
        <v>236298</v>
      </c>
      <c r="C7" s="56" t="s">
        <v>3</v>
      </c>
      <c r="D7" s="59">
        <v>187198</v>
      </c>
      <c r="E7" s="56">
        <v>49100</v>
      </c>
      <c r="G7" s="11">
        <v>4087</v>
      </c>
    </row>
    <row r="8" spans="1:7" s="30" customFormat="1" ht="15" customHeight="1">
      <c r="A8" s="61" t="s">
        <v>7</v>
      </c>
      <c r="B8" s="62">
        <v>21277</v>
      </c>
      <c r="C8" s="63">
        <v>9</v>
      </c>
      <c r="D8" s="64">
        <v>16848</v>
      </c>
      <c r="E8" s="65">
        <v>4429</v>
      </c>
      <c r="G8" s="31">
        <v>255</v>
      </c>
    </row>
    <row r="9" spans="1:7" s="2" customFormat="1" ht="15" customHeight="1">
      <c r="A9" s="18" t="s">
        <v>8</v>
      </c>
      <c r="B9" s="49">
        <v>125436</v>
      </c>
      <c r="C9" s="40">
        <v>53.1</v>
      </c>
      <c r="D9" s="20">
        <v>101087</v>
      </c>
      <c r="E9" s="28">
        <v>24349</v>
      </c>
      <c r="G9" s="19">
        <v>2394</v>
      </c>
    </row>
    <row r="10" spans="1:7" s="2" customFormat="1" ht="15" customHeight="1">
      <c r="A10" s="33" t="s">
        <v>9</v>
      </c>
      <c r="B10" s="58">
        <v>89585</v>
      </c>
      <c r="C10" s="42">
        <v>37.9</v>
      </c>
      <c r="D10" s="34">
        <v>69263</v>
      </c>
      <c r="E10" s="29">
        <v>20322</v>
      </c>
      <c r="G10" s="19">
        <v>1438</v>
      </c>
    </row>
    <row r="11" spans="1:5" s="26" customFormat="1" ht="49.5" customHeight="1">
      <c r="A11" s="78" t="s">
        <v>30</v>
      </c>
      <c r="B11" s="78"/>
      <c r="C11" s="78"/>
      <c r="D11" s="78"/>
      <c r="E11" s="78"/>
    </row>
    <row r="12" spans="1:7" s="3" customFormat="1" ht="15" customHeight="1">
      <c r="A12" s="10" t="s">
        <v>24</v>
      </c>
      <c r="B12" s="27"/>
      <c r="C12" s="27"/>
      <c r="D12" s="20"/>
      <c r="E12" s="28"/>
      <c r="G12" s="17">
        <v>4087</v>
      </c>
    </row>
    <row r="13" spans="1:5" s="26" customFormat="1" ht="15" customHeight="1">
      <c r="A13" s="26" t="s">
        <v>4</v>
      </c>
      <c r="B13" s="10"/>
      <c r="C13" s="10"/>
      <c r="D13" s="10"/>
      <c r="E13" s="10"/>
    </row>
  </sheetData>
  <sheetProtection/>
  <mergeCells count="2">
    <mergeCell ref="A4:E4"/>
    <mergeCell ref="A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cp:lastPrinted>2003-06-04T11:26:41Z</cp:lastPrinted>
  <dcterms:created xsi:type="dcterms:W3CDTF">2003-05-27T17:36:37Z</dcterms:created>
  <dcterms:modified xsi:type="dcterms:W3CDTF">2018-12-03T10:11:23Z</dcterms:modified>
  <cp:category/>
  <cp:version/>
  <cp:contentType/>
  <cp:contentStatus/>
</cp:coreProperties>
</file>