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769" activeTab="0"/>
  </bookViews>
  <sheets>
    <sheet name="indice" sheetId="1" r:id="rId1"/>
    <sheet name="nacidos-1" sheetId="2" r:id="rId2"/>
    <sheet name="nacidos-2" sheetId="3" r:id="rId3"/>
    <sheet name="nacidos-3" sheetId="4" r:id="rId4"/>
    <sheet name="nacidos-4" sheetId="5" r:id="rId5"/>
    <sheet name="extranjeros-1" sheetId="6" r:id="rId6"/>
  </sheets>
  <definedNames/>
  <calcPr fullCalcOnLoad="1"/>
</workbook>
</file>

<file path=xl/sharedStrings.xml><?xml version="1.0" encoding="utf-8"?>
<sst xmlns="http://schemas.openxmlformats.org/spreadsheetml/2006/main" count="661" uniqueCount="152">
  <si>
    <t>Explotación Padrón Municipal de Habitantes</t>
  </si>
  <si>
    <t>1 de enero de 2001</t>
  </si>
  <si>
    <t>Residentes en Aragón nacidos fuera</t>
  </si>
  <si>
    <t>Nacidos en otras CCAA</t>
  </si>
  <si>
    <t>CCAA de nacimiento: sexo, provincia de residencia</t>
  </si>
  <si>
    <t>Nacidos en el extranjero:</t>
  </si>
  <si>
    <t>Nacidos en otras Comunidades Autónomas</t>
  </si>
  <si>
    <t>Pirámide de población de los residentes en Aragón</t>
  </si>
  <si>
    <t>nacidos en otras Comunidades Autónomas</t>
  </si>
  <si>
    <t>Varones</t>
  </si>
  <si>
    <t>Mujeres</t>
  </si>
  <si>
    <t>Ambos sexos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</si>
  <si>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</si>
  <si>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</si>
  <si>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</si>
  <si>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</si>
  <si>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</si>
  <si>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</si>
  <si>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</si>
  <si>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</si>
  <si>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</si>
  <si>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</si>
  <si>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</si>
  <si>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</si>
  <si>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</si>
  <si>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</si>
  <si>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</si>
  <si>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</si>
  <si>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</si>
  <si>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</si>
  <si>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</si>
  <si>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</si>
  <si>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95 y más</t>
  </si>
  <si>
    <t xml:space="preserve">Total </t>
  </si>
  <si>
    <t>Sexo</t>
  </si>
  <si>
    <t>Edad</t>
  </si>
  <si>
    <t>ARAGÓN</t>
  </si>
  <si>
    <t>HUESCA</t>
  </si>
  <si>
    <t>TERUEL</t>
  </si>
  <si>
    <t>ZARAGOZA</t>
  </si>
  <si>
    <t>Total</t>
  </si>
  <si>
    <t>Aragón</t>
  </si>
  <si>
    <t>Huesca</t>
  </si>
  <si>
    <t>Teruel</t>
  </si>
  <si>
    <t>Zaragoza</t>
  </si>
  <si>
    <t xml:space="preserve">Pirámide de población: </t>
  </si>
  <si>
    <t>por sexo</t>
  </si>
  <si>
    <t>Residentes en Aragón nacidos en otra Comunidad Autónoma</t>
  </si>
  <si>
    <t>según Comunidad Autónoma de nacimiento por sexo</t>
  </si>
  <si>
    <t>01</t>
  </si>
  <si>
    <t>Andalucía</t>
  </si>
  <si>
    <t>03</t>
  </si>
  <si>
    <t>Asturias (Principado de)</t>
  </si>
  <si>
    <t>04</t>
  </si>
  <si>
    <t>Balears (Illes)</t>
  </si>
  <si>
    <t>05</t>
  </si>
  <si>
    <t>Canarias</t>
  </si>
  <si>
    <t>06</t>
  </si>
  <si>
    <t>Cantabria</t>
  </si>
  <si>
    <t>07</t>
  </si>
  <si>
    <t>Castilla- La Mancha</t>
  </si>
  <si>
    <t>08</t>
  </si>
  <si>
    <t>Castilla y León</t>
  </si>
  <si>
    <t>09</t>
  </si>
  <si>
    <t>Cataluña</t>
  </si>
  <si>
    <t>10</t>
  </si>
  <si>
    <t>Comunidad Valencia</t>
  </si>
  <si>
    <t>11</t>
  </si>
  <si>
    <t>Extremadura</t>
  </si>
  <si>
    <t>12</t>
  </si>
  <si>
    <t>Galicia</t>
  </si>
  <si>
    <t>13</t>
  </si>
  <si>
    <t>Madrid (Comunidad de)</t>
  </si>
  <si>
    <t>14</t>
  </si>
  <si>
    <t>Murcia (Región de)</t>
  </si>
  <si>
    <t>15</t>
  </si>
  <si>
    <t>Navarra (Comunidad Foral de)</t>
  </si>
  <si>
    <t>16</t>
  </si>
  <si>
    <t>País Vasco</t>
  </si>
  <si>
    <t>17</t>
  </si>
  <si>
    <t>Rioja (La)</t>
  </si>
  <si>
    <t>18</t>
  </si>
  <si>
    <t>Ceuta</t>
  </si>
  <si>
    <t>19</t>
  </si>
  <si>
    <t>Melilla</t>
  </si>
  <si>
    <t>Porcentajes verticales</t>
  </si>
  <si>
    <t>Porcentajes horizontales</t>
  </si>
  <si>
    <t>Hombres</t>
  </si>
  <si>
    <t>(% verticales)</t>
  </si>
  <si>
    <t>(% horizontales)</t>
  </si>
  <si>
    <t>según provincia de nacimiento por provincia de residencia</t>
  </si>
  <si>
    <t>TOTAL</t>
  </si>
  <si>
    <t>por provincia de residencia (% verticales)</t>
  </si>
  <si>
    <t>por provincia de residencia (% horizontales)</t>
  </si>
  <si>
    <t>LA JACETANIA</t>
  </si>
  <si>
    <t>02</t>
  </si>
  <si>
    <t>ALTO GÁLLEGO</t>
  </si>
  <si>
    <t>SOBRARBE</t>
  </si>
  <si>
    <t>LA RIBAGORZA</t>
  </si>
  <si>
    <t>CINCO VILLAS</t>
  </si>
  <si>
    <t>HOYA DE HUESCA/PLANA DE UESCA</t>
  </si>
  <si>
    <t>SOMONTANO DE BARBASTRO</t>
  </si>
  <si>
    <t>CINCA MEDIO</t>
  </si>
  <si>
    <t>LA LITERA/LA LLITERA</t>
  </si>
  <si>
    <t>LOS MONEGROS</t>
  </si>
  <si>
    <t>BAJO CINCA/BAIX CINCA</t>
  </si>
  <si>
    <t>TARAZONA Y EL  MONCAYO</t>
  </si>
  <si>
    <t>CAMPO DE BORJA</t>
  </si>
  <si>
    <t>ARANDA</t>
  </si>
  <si>
    <t>RIBERA ALTA DEL EBRO</t>
  </si>
  <si>
    <t>VALDEJALÓN</t>
  </si>
  <si>
    <t>D.C. ZARAGOZA</t>
  </si>
  <si>
    <t>RIBERA BAJA DEL EBRO</t>
  </si>
  <si>
    <t>20</t>
  </si>
  <si>
    <t>COMUNIDAD DE CALATAYUD</t>
  </si>
  <si>
    <t>21</t>
  </si>
  <si>
    <t>CAMPO DE CARIÑENA</t>
  </si>
  <si>
    <t>22</t>
  </si>
  <si>
    <t>CAMPO DE BELCHITE</t>
  </si>
  <si>
    <t>23</t>
  </si>
  <si>
    <t>BAJO MARTÍN</t>
  </si>
  <si>
    <t>24</t>
  </si>
  <si>
    <t>CAMPO DE DAROCA</t>
  </si>
  <si>
    <t>25</t>
  </si>
  <si>
    <t>26</t>
  </si>
  <si>
    <t>CUENCAS MINERAS</t>
  </si>
  <si>
    <t>27</t>
  </si>
  <si>
    <t>ANDORRA-SIERRA DE ARCOS</t>
  </si>
  <si>
    <t>28</t>
  </si>
  <si>
    <t>BAJO ARAGÓN</t>
  </si>
  <si>
    <t>29</t>
  </si>
  <si>
    <t>COMUNIDAD DE TERUEL</t>
  </si>
  <si>
    <t>30</t>
  </si>
  <si>
    <t>MAESTRAZGO</t>
  </si>
  <si>
    <t>31</t>
  </si>
  <si>
    <t>SIERRA DE ALBARRACÍN</t>
  </si>
  <si>
    <t>32</t>
  </si>
  <si>
    <t>GÚDAR-JAVALAMBRE</t>
  </si>
  <si>
    <t>33</t>
  </si>
  <si>
    <t>MATARRAÑA/MATARRANYA</t>
  </si>
  <si>
    <t>BAJO ARAGÓN-CASPE/BAIX ARAGÓN-CASP</t>
  </si>
  <si>
    <t>JILOCA</t>
  </si>
  <si>
    <t xml:space="preserve">Residentes en Aragón nacidos en otra CCAA </t>
  </si>
  <si>
    <t>según Comarca de residencia por sexo</t>
  </si>
  <si>
    <t>Comarca de residencia</t>
  </si>
  <si>
    <t>por sexo (% verticales)</t>
  </si>
  <si>
    <t>por sexo (% horizontales)</t>
  </si>
  <si>
    <t>Residentes en Aragón nacidos fuera de la Comunidad Autónoma</t>
  </si>
  <si>
    <t>Nacidos en el extranjero (independientemente de su nacionalidad)</t>
  </si>
  <si>
    <t>nacidos en el extranjero</t>
  </si>
  <si>
    <t>Indice</t>
  </si>
  <si>
    <t>Explotación Padrón Municipal de Habitantes 01 de enero de 2001.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</si>
</sst>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%;#,##0\ %"/>
    <numFmt numFmtId="165" formatCode="_-* #,##0.0\ _p_t_a_-;\-* #,##0.0\ _p_t_a_-;_-* &quot;-&quot;\ _p_t_a_-;_-@_-"/>
    <numFmt numFmtId="166" formatCode="_-* #,##0.00\ _p_t_a_-;\-* #,##0.00\ _p_t_a_-;_-* &quot;-&quot;\ _p_t_a_-;_-@_-"/>
    <numFmt numFmtId="167" formatCode="0.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"/>
    <numFmt numFmtId="173" formatCode="#,##0.0"/>
  </numFmts>
  <fonts count="16">
    <font>
      <sz val="10"/>
      <name val="Arial"/>
      <family val="0"/>
    </font>
    <font>
      <b/>
      <sz val="10"/>
      <name val="Swis721 Lt BT"/>
      <family val="2"/>
    </font>
    <font>
      <b/>
      <sz val="10"/>
      <name val="Swis721 BT"/>
      <family val="2"/>
    </font>
    <font>
      <sz val="10"/>
      <name val="Swis721 BT"/>
      <family val="2"/>
    </font>
    <font>
      <sz val="10"/>
      <name val="Swis721 Lt BT"/>
      <family val="2"/>
    </font>
    <font>
      <sz val="6"/>
      <name val="Swis721 Lt BT"/>
      <family val="2"/>
    </font>
    <font>
      <sz val="7"/>
      <name val="Swis721 Lt BT"/>
      <family val="2"/>
    </font>
    <font>
      <sz val="5"/>
      <name val="Swis721 Lt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Swis721 BT"/>
      <family val="2"/>
    </font>
    <font>
      <u val="single"/>
      <sz val="10"/>
      <color indexed="12"/>
      <name val="Swis721 BT"/>
      <family val="2"/>
    </font>
    <font>
      <b/>
      <sz val="12"/>
      <color indexed="5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1" fontId="3" fillId="0" borderId="0" xfId="18" applyFont="1" applyAlignment="1">
      <alignment/>
    </xf>
    <xf numFmtId="41" fontId="4" fillId="0" borderId="0" xfId="18" applyFont="1" applyAlignment="1">
      <alignment/>
    </xf>
    <xf numFmtId="41" fontId="3" fillId="0" borderId="0" xfId="0" applyNumberFormat="1" applyFont="1" applyAlignment="1">
      <alignment/>
    </xf>
    <xf numFmtId="166" fontId="4" fillId="0" borderId="0" xfId="18" applyNumberFormat="1" applyFont="1" applyAlignment="1">
      <alignment/>
    </xf>
    <xf numFmtId="166" fontId="3" fillId="0" borderId="0" xfId="18" applyNumberFormat="1" applyFont="1" applyAlignment="1">
      <alignment/>
    </xf>
    <xf numFmtId="14" fontId="4" fillId="0" borderId="0" xfId="0" applyNumberFormat="1" applyFont="1" applyAlignment="1">
      <alignment/>
    </xf>
    <xf numFmtId="10" fontId="4" fillId="0" borderId="0" xfId="21" applyNumberFormat="1" applyFont="1" applyAlignment="1">
      <alignment/>
    </xf>
    <xf numFmtId="0" fontId="1" fillId="0" borderId="0" xfId="0" applyFont="1" applyAlignment="1">
      <alignment horizontal="right"/>
    </xf>
    <xf numFmtId="9" fontId="4" fillId="0" borderId="0" xfId="21" applyNumberFormat="1" applyFont="1" applyAlignment="1">
      <alignment/>
    </xf>
    <xf numFmtId="9" fontId="4" fillId="0" borderId="0" xfId="21" applyFont="1" applyAlignment="1">
      <alignment/>
    </xf>
    <xf numFmtId="0" fontId="10" fillId="0" borderId="0" xfId="15" applyFont="1" applyAlignment="1">
      <alignment/>
    </xf>
    <xf numFmtId="0" fontId="11" fillId="0" borderId="0" xfId="15" applyFont="1" applyAlignment="1">
      <alignment/>
    </xf>
    <xf numFmtId="10" fontId="4" fillId="0" borderId="0" xfId="21" applyNumberFormat="1" applyFont="1" applyAlignment="1">
      <alignment horizontal="right"/>
    </xf>
    <xf numFmtId="0" fontId="4" fillId="0" borderId="0" xfId="0" applyFont="1" applyAlignment="1">
      <alignment wrapText="1" shrinkToFit="1"/>
    </xf>
    <xf numFmtId="0" fontId="12" fillId="0" borderId="0" xfId="0" applyFont="1" applyAlignment="1">
      <alignment horizontal="left" indent="5"/>
    </xf>
    <xf numFmtId="0" fontId="13" fillId="0" borderId="0" xfId="0" applyFont="1" applyAlignment="1">
      <alignment/>
    </xf>
    <xf numFmtId="0" fontId="14" fillId="0" borderId="0" xfId="0" applyFont="1" applyAlignment="1">
      <alignment horizontal="left" indent="4"/>
    </xf>
    <xf numFmtId="0" fontId="13" fillId="0" borderId="0" xfId="0" applyFont="1" applyAlignment="1">
      <alignment horizontal="left" indent="4"/>
    </xf>
    <xf numFmtId="0" fontId="15" fillId="0" borderId="0" xfId="0" applyFont="1" applyAlignment="1">
      <alignment horizontal="left" indent="4"/>
    </xf>
    <xf numFmtId="0" fontId="8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25"/>
          <c:w val="1"/>
          <c:h val="0.885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'nacidos-1'!$H$12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'nacidos-1'!$G$13:$G$32</c:f>
              <c:strCache/>
            </c:strRef>
          </c:cat>
          <c:val>
            <c:numRef>
              <c:f>'nacidos-1'!$H$13:$H$32</c:f>
              <c:numCache/>
            </c:numRef>
          </c:val>
        </c:ser>
        <c:ser>
          <c:idx val="0"/>
          <c:order val="1"/>
          <c:tx>
            <c:strRef>
              <c:f>'nacidos-1'!$I$12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'nacidos-1'!$G$13:$G$32</c:f>
              <c:strCache/>
            </c:strRef>
          </c:cat>
          <c:val>
            <c:numRef>
              <c:f>'nacidos-1'!$I$13:$I$32</c:f>
              <c:numCache/>
            </c:numRef>
          </c:val>
        </c:ser>
        <c:overlap val="100"/>
        <c:gapWidth val="20"/>
        <c:axId val="2523917"/>
        <c:axId val="22715254"/>
      </c:barChart>
      <c:catAx>
        <c:axId val="2523917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22715254"/>
        <c:crosses val="autoZero"/>
        <c:auto val="1"/>
        <c:lblOffset val="100"/>
        <c:noMultiLvlLbl val="0"/>
      </c:catAx>
      <c:valAx>
        <c:axId val="22715254"/>
        <c:scaling>
          <c:orientation val="minMax"/>
          <c:max val="0.06"/>
          <c:min val="-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población</a:t>
                </a:r>
              </a:p>
            </c:rich>
          </c:tx>
          <c:layout>
            <c:manualLayout>
              <c:xMode val="factor"/>
              <c:yMode val="factor"/>
              <c:x val="-0.0015"/>
              <c:y val="-0.1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252391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475"/>
          <c:y val="0"/>
          <c:w val="0.5735"/>
          <c:h val="0.04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5"/>
          <c:w val="1"/>
          <c:h val="0.884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'nacidos-1'!$F$42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'nacidos-1'!$A$43:$A$63</c:f>
              <c:strCache/>
            </c:strRef>
          </c:cat>
          <c:val>
            <c:numRef>
              <c:f>'nacidos-1'!$F$43:$F$61</c:f>
              <c:numCache/>
            </c:numRef>
          </c:val>
        </c:ser>
        <c:ser>
          <c:idx val="0"/>
          <c:order val="1"/>
          <c:tx>
            <c:strRef>
              <c:f>'nacidos-1'!$G$42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'nacidos-1'!$A$43:$A$63</c:f>
              <c:strCache/>
            </c:strRef>
          </c:cat>
          <c:val>
            <c:numRef>
              <c:f>'nacidos-1'!$G$43:$G$61</c:f>
              <c:numCache/>
            </c:numRef>
          </c:val>
        </c:ser>
        <c:overlap val="100"/>
        <c:gapWidth val="20"/>
        <c:axId val="3110695"/>
        <c:axId val="27996256"/>
      </c:barChart>
      <c:catAx>
        <c:axId val="311069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7996256"/>
        <c:crosses val="autoZero"/>
        <c:auto val="1"/>
        <c:lblOffset val="100"/>
        <c:noMultiLvlLbl val="0"/>
      </c:catAx>
      <c:valAx>
        <c:axId val="27996256"/>
        <c:scaling>
          <c:orientation val="minMax"/>
          <c:max val="0.06"/>
          <c:min val="-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población</a:t>
                </a:r>
              </a:p>
            </c:rich>
          </c:tx>
          <c:layout>
            <c:manualLayout>
              <c:xMode val="factor"/>
              <c:yMode val="factor"/>
              <c:x val="-0.0015"/>
              <c:y val="-0.1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3110695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025"/>
          <c:y val="0"/>
          <c:w val="0.58025"/>
          <c:h val="0.03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1"/>
          <c:h val="0.888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'nacidos-1'!$F$73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'nacidos-1'!$A$74:$A$93</c:f>
              <c:strCache/>
            </c:strRef>
          </c:cat>
          <c:val>
            <c:numRef>
              <c:f>'nacidos-1'!$F$74:$F$93</c:f>
              <c:numCache/>
            </c:numRef>
          </c:val>
        </c:ser>
        <c:ser>
          <c:idx val="0"/>
          <c:order val="1"/>
          <c:tx>
            <c:strRef>
              <c:f>'nacidos-1'!$G$73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'nacidos-1'!$A$74:$A$93</c:f>
              <c:strCache/>
            </c:strRef>
          </c:cat>
          <c:val>
            <c:numRef>
              <c:f>'nacidos-1'!$G$74:$G$93</c:f>
              <c:numCache/>
            </c:numRef>
          </c:val>
        </c:ser>
        <c:overlap val="100"/>
        <c:gapWidth val="20"/>
        <c:axId val="50639713"/>
        <c:axId val="53104234"/>
      </c:barChart>
      <c:catAx>
        <c:axId val="5063971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53104234"/>
        <c:crosses val="autoZero"/>
        <c:auto val="1"/>
        <c:lblOffset val="100"/>
        <c:noMultiLvlLbl val="0"/>
      </c:catAx>
      <c:valAx>
        <c:axId val="53104234"/>
        <c:scaling>
          <c:orientation val="minMax"/>
          <c:max val="0.06"/>
          <c:min val="-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población</a:t>
                </a:r>
              </a:p>
            </c:rich>
          </c:tx>
          <c:layout>
            <c:manualLayout>
              <c:xMode val="factor"/>
              <c:yMode val="factor"/>
              <c:x val="-0.0015"/>
              <c:y val="-0.1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50639713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5125"/>
          <c:y val="0"/>
          <c:w val="0.6415"/>
          <c:h val="0.0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"/>
          <c:w val="1"/>
          <c:h val="0.894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'nacidos-1'!$F$105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'nacidos-1'!$A$106:$A$125</c:f>
              <c:strCache/>
            </c:strRef>
          </c:cat>
          <c:val>
            <c:numRef>
              <c:f>'nacidos-1'!$F$106:$F$125</c:f>
              <c:numCache/>
            </c:numRef>
          </c:val>
        </c:ser>
        <c:ser>
          <c:idx val="0"/>
          <c:order val="1"/>
          <c:tx>
            <c:strRef>
              <c:f>'nacidos-1'!$G$105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'nacidos-1'!$A$106:$A$125</c:f>
              <c:strCache/>
            </c:strRef>
          </c:cat>
          <c:val>
            <c:numRef>
              <c:f>'nacidos-1'!$G$106:$G$125</c:f>
              <c:numCache/>
            </c:numRef>
          </c:val>
        </c:ser>
        <c:overlap val="100"/>
        <c:gapWidth val="20"/>
        <c:axId val="8176059"/>
        <c:axId val="6475668"/>
      </c:barChart>
      <c:catAx>
        <c:axId val="817605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6475668"/>
        <c:crosses val="autoZero"/>
        <c:auto val="1"/>
        <c:lblOffset val="100"/>
        <c:noMultiLvlLbl val="0"/>
      </c:catAx>
      <c:valAx>
        <c:axId val="6475668"/>
        <c:scaling>
          <c:orientation val="minMax"/>
          <c:max val="0.06"/>
          <c:min val="-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población</a:t>
                </a:r>
              </a:p>
            </c:rich>
          </c:tx>
          <c:layout>
            <c:manualLayout>
              <c:xMode val="factor"/>
              <c:yMode val="factor"/>
              <c:x val="-0.0015"/>
              <c:y val="-0.1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8176059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635"/>
          <c:y val="0"/>
          <c:w val="0.61325"/>
          <c:h val="0.0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25"/>
          <c:w val="1"/>
          <c:h val="0.885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'extranjeros-1'!$H$12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'extranjeros-1'!$G$13:$G$32</c:f>
              <c:strCache/>
            </c:strRef>
          </c:cat>
          <c:val>
            <c:numRef>
              <c:f>'extranjeros-1'!$H$13:$H$32</c:f>
              <c:numCache/>
            </c:numRef>
          </c:val>
        </c:ser>
        <c:ser>
          <c:idx val="0"/>
          <c:order val="1"/>
          <c:tx>
            <c:strRef>
              <c:f>'extranjeros-1'!$I$12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'extranjeros-1'!$G$13:$G$32</c:f>
              <c:strCache/>
            </c:strRef>
          </c:cat>
          <c:val>
            <c:numRef>
              <c:f>'extranjeros-1'!$I$13:$I$32</c:f>
              <c:numCache/>
            </c:numRef>
          </c:val>
        </c:ser>
        <c:overlap val="100"/>
        <c:gapWidth val="20"/>
        <c:axId val="58281013"/>
        <c:axId val="54767070"/>
      </c:barChart>
      <c:catAx>
        <c:axId val="5828101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txPr>
          <a:bodyPr vert="horz" rot="0"/>
          <a:lstStyle/>
          <a:p>
            <a:pPr>
              <a:defRPr lang="en-US" cap="none" sz="500" b="0" i="0" u="none" baseline="0"/>
            </a:pPr>
          </a:p>
        </c:txPr>
        <c:crossAx val="54767070"/>
        <c:crosses val="autoZero"/>
        <c:auto val="1"/>
        <c:lblOffset val="100"/>
        <c:noMultiLvlLbl val="0"/>
      </c:catAx>
      <c:valAx>
        <c:axId val="54767070"/>
        <c:scaling>
          <c:orientation val="minMax"/>
          <c:max val="0.1"/>
          <c:min val="-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población</a:t>
                </a:r>
              </a:p>
            </c:rich>
          </c:tx>
          <c:layout>
            <c:manualLayout>
              <c:xMode val="factor"/>
              <c:yMode val="factor"/>
              <c:x val="-0.0015"/>
              <c:y val="-0.1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58281013"/>
        <c:crossesAt val="1"/>
        <c:crossBetween val="between"/>
        <c:dispUnits/>
        <c:majorUnit val="0.02"/>
        <c:minorUnit val="0.0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8475"/>
          <c:y val="0"/>
          <c:w val="0.57175"/>
          <c:h val="0.03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5"/>
          <c:w val="1"/>
          <c:h val="0.885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'extranjeros-1'!$F$42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'extranjeros-1'!$A$43:$A$63</c:f>
              <c:strCache/>
            </c:strRef>
          </c:cat>
          <c:val>
            <c:numRef>
              <c:f>'extranjeros-1'!$F$43:$F$61</c:f>
              <c:numCache/>
            </c:numRef>
          </c:val>
        </c:ser>
        <c:ser>
          <c:idx val="0"/>
          <c:order val="1"/>
          <c:tx>
            <c:strRef>
              <c:f>'extranjeros-1'!$G$42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'extranjeros-1'!$A$43:$A$63</c:f>
              <c:strCache/>
            </c:strRef>
          </c:cat>
          <c:val>
            <c:numRef>
              <c:f>'extranjeros-1'!$G$43:$G$61</c:f>
              <c:numCache/>
            </c:numRef>
          </c:val>
        </c:ser>
        <c:overlap val="100"/>
        <c:gapWidth val="20"/>
        <c:axId val="23141583"/>
        <c:axId val="6947656"/>
      </c:barChart>
      <c:catAx>
        <c:axId val="2314158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6947656"/>
        <c:crosses val="autoZero"/>
        <c:auto val="1"/>
        <c:lblOffset val="100"/>
        <c:noMultiLvlLbl val="0"/>
      </c:catAx>
      <c:valAx>
        <c:axId val="6947656"/>
        <c:scaling>
          <c:orientation val="minMax"/>
          <c:max val="0.12"/>
          <c:min val="-0.12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23141583"/>
        <c:crossesAt val="1"/>
        <c:crossBetween val="between"/>
        <c:dispUnits/>
        <c:majorUnit val="0.02"/>
        <c:minorUnit val="0.0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3"/>
          <c:y val="0"/>
          <c:w val="0.577"/>
          <c:h val="0.03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1"/>
          <c:h val="0.888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'extranjeros-1'!$F$73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'extranjeros-1'!$A$74:$A$93</c:f>
              <c:strCache/>
            </c:strRef>
          </c:cat>
          <c:val>
            <c:numRef>
              <c:f>'extranjeros-1'!$F$74:$F$93</c:f>
              <c:numCache/>
            </c:numRef>
          </c:val>
        </c:ser>
        <c:ser>
          <c:idx val="0"/>
          <c:order val="1"/>
          <c:tx>
            <c:strRef>
              <c:f>'extranjeros-1'!$G$73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'extranjeros-1'!$A$74:$A$93</c:f>
              <c:strCache/>
            </c:strRef>
          </c:cat>
          <c:val>
            <c:numRef>
              <c:f>'extranjeros-1'!$G$74:$G$93</c:f>
              <c:numCache/>
            </c:numRef>
          </c:val>
        </c:ser>
        <c:overlap val="100"/>
        <c:gapWidth val="20"/>
        <c:axId val="62528905"/>
        <c:axId val="25889234"/>
      </c:barChart>
      <c:catAx>
        <c:axId val="6252890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5889234"/>
        <c:crosses val="autoZero"/>
        <c:auto val="1"/>
        <c:lblOffset val="100"/>
        <c:noMultiLvlLbl val="0"/>
      </c:catAx>
      <c:valAx>
        <c:axId val="25889234"/>
        <c:scaling>
          <c:orientation val="minMax"/>
          <c:max val="0.12"/>
          <c:min val="-0.12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62528905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6875"/>
          <c:y val="0"/>
          <c:w val="0.6095"/>
          <c:h val="0.0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"/>
          <c:w val="1"/>
          <c:h val="0.893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'extranjeros-1'!$F$105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'extranjeros-1'!$A$106:$A$125</c:f>
              <c:strCache/>
            </c:strRef>
          </c:cat>
          <c:val>
            <c:numRef>
              <c:f>'extranjeros-1'!$F$106:$F$125</c:f>
              <c:numCache/>
            </c:numRef>
          </c:val>
        </c:ser>
        <c:ser>
          <c:idx val="0"/>
          <c:order val="1"/>
          <c:tx>
            <c:strRef>
              <c:f>'extranjeros-1'!$G$105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'extranjeros-1'!$A$106:$A$125</c:f>
              <c:strCache/>
            </c:strRef>
          </c:cat>
          <c:val>
            <c:numRef>
              <c:f>'extranjeros-1'!$G$106:$G$125</c:f>
              <c:numCache/>
            </c:numRef>
          </c:val>
        </c:ser>
        <c:overlap val="100"/>
        <c:gapWidth val="20"/>
        <c:axId val="31676515"/>
        <c:axId val="16653180"/>
      </c:barChart>
      <c:catAx>
        <c:axId val="3167651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6653180"/>
        <c:crosses val="autoZero"/>
        <c:auto val="1"/>
        <c:lblOffset val="100"/>
        <c:noMultiLvlLbl val="0"/>
      </c:catAx>
      <c:valAx>
        <c:axId val="16653180"/>
        <c:scaling>
          <c:orientation val="minMax"/>
          <c:max val="0.12"/>
          <c:min val="-0.12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31676515"/>
        <c:crossesAt val="1"/>
        <c:crossBetween val="between"/>
        <c:dispUnits/>
        <c:majorUnit val="0.02"/>
        <c:minorUnit val="0.0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55"/>
          <c:y val="0"/>
          <c:w val="0.617"/>
          <c:h val="0.0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447675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0.0195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9562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10</xdr:row>
      <xdr:rowOff>133350</xdr:rowOff>
    </xdr:from>
    <xdr:to>
      <xdr:col>10</xdr:col>
      <xdr:colOff>200025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791075" y="1752600"/>
        <a:ext cx="33337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742950</xdr:colOff>
      <xdr:row>40</xdr:row>
      <xdr:rowOff>114300</xdr:rowOff>
    </xdr:from>
    <xdr:to>
      <xdr:col>9</xdr:col>
      <xdr:colOff>47625</xdr:colOff>
      <xdr:row>62</xdr:row>
      <xdr:rowOff>123825</xdr:rowOff>
    </xdr:to>
    <xdr:graphicFrame>
      <xdr:nvGraphicFramePr>
        <xdr:cNvPr id="2" name="Chart 2"/>
        <xdr:cNvGraphicFramePr/>
      </xdr:nvGraphicFramePr>
      <xdr:xfrm>
        <a:off x="3905250" y="6591300"/>
        <a:ext cx="33051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704850</xdr:colOff>
      <xdr:row>71</xdr:row>
      <xdr:rowOff>133350</xdr:rowOff>
    </xdr:from>
    <xdr:to>
      <xdr:col>8</xdr:col>
      <xdr:colOff>609600</xdr:colOff>
      <xdr:row>94</xdr:row>
      <xdr:rowOff>104775</xdr:rowOff>
    </xdr:to>
    <xdr:graphicFrame>
      <xdr:nvGraphicFramePr>
        <xdr:cNvPr id="3" name="Chart 3"/>
        <xdr:cNvGraphicFramePr/>
      </xdr:nvGraphicFramePr>
      <xdr:xfrm>
        <a:off x="3867150" y="11630025"/>
        <a:ext cx="31337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103</xdr:row>
      <xdr:rowOff>152400</xdr:rowOff>
    </xdr:from>
    <xdr:to>
      <xdr:col>8</xdr:col>
      <xdr:colOff>647700</xdr:colOff>
      <xdr:row>127</xdr:row>
      <xdr:rowOff>152400</xdr:rowOff>
    </xdr:to>
    <xdr:graphicFrame>
      <xdr:nvGraphicFramePr>
        <xdr:cNvPr id="4" name="Chart 4"/>
        <xdr:cNvGraphicFramePr/>
      </xdr:nvGraphicFramePr>
      <xdr:xfrm>
        <a:off x="3943350" y="16830675"/>
        <a:ext cx="309562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32422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28612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0.0195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1146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10</xdr:row>
      <xdr:rowOff>133350</xdr:rowOff>
    </xdr:from>
    <xdr:to>
      <xdr:col>10</xdr:col>
      <xdr:colOff>38100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924425" y="1752600"/>
        <a:ext cx="33242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41</xdr:row>
      <xdr:rowOff>0</xdr:rowOff>
    </xdr:from>
    <xdr:to>
      <xdr:col>8</xdr:col>
      <xdr:colOff>819150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4133850" y="6638925"/>
        <a:ext cx="32861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723900</xdr:colOff>
      <xdr:row>72</xdr:row>
      <xdr:rowOff>19050</xdr:rowOff>
    </xdr:from>
    <xdr:to>
      <xdr:col>8</xdr:col>
      <xdr:colOff>400050</xdr:colOff>
      <xdr:row>94</xdr:row>
      <xdr:rowOff>152400</xdr:rowOff>
    </xdr:to>
    <xdr:graphicFrame>
      <xdr:nvGraphicFramePr>
        <xdr:cNvPr id="3" name="Chart 3"/>
        <xdr:cNvGraphicFramePr/>
      </xdr:nvGraphicFramePr>
      <xdr:xfrm>
        <a:off x="4019550" y="11677650"/>
        <a:ext cx="29813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103</xdr:row>
      <xdr:rowOff>133350</xdr:rowOff>
    </xdr:from>
    <xdr:to>
      <xdr:col>8</xdr:col>
      <xdr:colOff>590550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4076700" y="16811625"/>
        <a:ext cx="311467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3337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3051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13372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I15" sqref="I15"/>
    </sheetView>
  </sheetViews>
  <sheetFormatPr defaultColWidth="11.421875" defaultRowHeight="12.75"/>
  <cols>
    <col min="1" max="1" width="11.28125" style="3" customWidth="1"/>
    <col min="2" max="16384" width="11.421875" style="3" customWidth="1"/>
  </cols>
  <sheetData>
    <row r="1" spans="1:8" ht="15.75">
      <c r="A1" s="23" t="s">
        <v>147</v>
      </c>
      <c r="B1" s="24"/>
      <c r="C1" s="25"/>
      <c r="D1" s="26"/>
      <c r="E1" s="27"/>
      <c r="F1" s="27"/>
      <c r="G1" s="27"/>
      <c r="H1" s="26"/>
    </row>
    <row r="2" spans="2:8" ht="12.75">
      <c r="B2" s="2" t="s">
        <v>151</v>
      </c>
      <c r="C2" s="24"/>
      <c r="D2" s="24"/>
      <c r="E2" s="24"/>
      <c r="F2" s="24"/>
      <c r="G2" s="24"/>
      <c r="H2" s="24"/>
    </row>
    <row r="5" s="2" customFormat="1" ht="12.75">
      <c r="A5" s="28" t="s">
        <v>3</v>
      </c>
    </row>
    <row r="6" s="2" customFormat="1" ht="12.75">
      <c r="A6" s="19"/>
    </row>
    <row r="7" ht="12.75">
      <c r="B7" s="2" t="s">
        <v>45</v>
      </c>
    </row>
    <row r="8" ht="12.75">
      <c r="C8" s="20" t="s">
        <v>41</v>
      </c>
    </row>
    <row r="9" ht="12.75">
      <c r="C9" s="28" t="s">
        <v>42</v>
      </c>
    </row>
    <row r="10" ht="12.75">
      <c r="C10" s="20" t="s">
        <v>43</v>
      </c>
    </row>
    <row r="11" ht="12.75">
      <c r="C11" s="20" t="s">
        <v>44</v>
      </c>
    </row>
    <row r="12" ht="12.75">
      <c r="C12" s="20"/>
    </row>
    <row r="13" ht="12.75">
      <c r="B13" s="2" t="s">
        <v>4</v>
      </c>
    </row>
    <row r="14" spans="3:4" ht="12.75">
      <c r="C14" s="20" t="s">
        <v>46</v>
      </c>
      <c r="D14" s="20" t="s">
        <v>88</v>
      </c>
    </row>
    <row r="15" spans="3:4" ht="12.75">
      <c r="C15" s="20" t="s">
        <v>46</v>
      </c>
      <c r="D15" s="20" t="s">
        <v>89</v>
      </c>
    </row>
    <row r="16" ht="12.75">
      <c r="C16" s="20" t="s">
        <v>92</v>
      </c>
    </row>
    <row r="17" ht="12.75">
      <c r="C17" s="20" t="s">
        <v>93</v>
      </c>
    </row>
    <row r="18" ht="12.75">
      <c r="C18" s="20"/>
    </row>
    <row r="19" ht="12.75">
      <c r="B19" s="2" t="s">
        <v>144</v>
      </c>
    </row>
    <row r="20" ht="12.75">
      <c r="C20" s="20" t="s">
        <v>145</v>
      </c>
    </row>
    <row r="21" ht="12.75">
      <c r="C21" s="20" t="s">
        <v>146</v>
      </c>
    </row>
    <row r="23" ht="12.75">
      <c r="A23" s="28" t="s">
        <v>5</v>
      </c>
    </row>
    <row r="24" ht="12.75">
      <c r="B24" s="2" t="s">
        <v>45</v>
      </c>
    </row>
    <row r="25" ht="12.75">
      <c r="C25" s="20" t="s">
        <v>41</v>
      </c>
    </row>
    <row r="26" ht="12.75">
      <c r="C26" s="20" t="s">
        <v>42</v>
      </c>
    </row>
    <row r="27" ht="12.75">
      <c r="C27" s="20" t="s">
        <v>43</v>
      </c>
    </row>
    <row r="28" ht="12.75">
      <c r="C28" s="20" t="s">
        <v>44</v>
      </c>
    </row>
  </sheetData>
  <hyperlinks>
    <hyperlink ref="C8" location="'nacidos-1'!A6" display="Aragón"/>
    <hyperlink ref="C9" location="'nacidos-1'!A36" display="Huesca"/>
    <hyperlink ref="C10" location="'nacidos-1'!A67" display="Teruel"/>
    <hyperlink ref="A5" location="indice!B8" display="Nacidos en otras CCAA"/>
    <hyperlink ref="C11" location="'nacidos-1'!A99" display="Zaragoza"/>
    <hyperlink ref="D14" location="'nacidos-2'!A6" display="(% verticales)"/>
    <hyperlink ref="C15:D15" location="'nacidos-2'!A31" display="por sexo"/>
    <hyperlink ref="C14:D14" location="'nacidos-2'!A6" display="por sexo"/>
    <hyperlink ref="D15" location="'nacidos-2'!A34" display="(% horizontales)"/>
    <hyperlink ref="C16" location="'nacidos-3'!A6" display="por provincia de residencia (% verticales)"/>
    <hyperlink ref="C17" location="'nacidos-3'!A31" display="por provincia de residencia (% horizontales)"/>
    <hyperlink ref="A23" location="indice!C26" display="Nacidos en el extranjero:"/>
    <hyperlink ref="C25" location="'extranjeros-1'!A6" display="Aragón"/>
    <hyperlink ref="C26" location="'extranjeros-1'!A36" display="Huesca"/>
    <hyperlink ref="C27" location="'extranjeros-1'!A67" display="Teruel"/>
    <hyperlink ref="C28" location="'extranjeros-1'!A99" display="Zaragoza"/>
    <hyperlink ref="C20" location="'nacidos-4'!A1" display="por sexo (% verticales)"/>
    <hyperlink ref="C21" location="'nacidos-4'!A48" display="por sexo (% horizontales)"/>
  </hyperlinks>
  <printOptions/>
  <pageMargins left="0.92" right="0.75" top="0.48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78">
      <selection activeCell="E99" sqref="E99"/>
    </sheetView>
  </sheetViews>
  <sheetFormatPr defaultColWidth="11.421875" defaultRowHeight="12.75"/>
  <cols>
    <col min="1" max="1" width="11.28125" style="3" customWidth="1"/>
    <col min="2" max="4" width="12.7109375" style="3" bestFit="1" customWidth="1"/>
    <col min="5" max="5" width="11.421875" style="3" customWidth="1"/>
    <col min="6" max="9" width="12.7109375" style="3" bestFit="1" customWidth="1"/>
    <col min="10" max="16384" width="11.421875" style="3" customWidth="1"/>
  </cols>
  <sheetData>
    <row r="1" spans="1:8" ht="12.75">
      <c r="A1" s="2" t="s">
        <v>2</v>
      </c>
      <c r="H1" s="4">
        <v>37684</v>
      </c>
    </row>
    <row r="2" ht="12.75">
      <c r="A2" s="2" t="s">
        <v>6</v>
      </c>
    </row>
    <row r="3" spans="1:5" ht="12.75">
      <c r="A3" s="2" t="s">
        <v>1</v>
      </c>
      <c r="E3" s="28" t="s">
        <v>150</v>
      </c>
    </row>
    <row r="6" ht="12.75">
      <c r="A6" s="3" t="s">
        <v>36</v>
      </c>
    </row>
    <row r="7" spans="1:6" ht="12.75">
      <c r="A7" s="5" t="s">
        <v>7</v>
      </c>
      <c r="B7" s="5"/>
      <c r="C7" s="5"/>
      <c r="D7" s="5"/>
      <c r="E7" s="5"/>
      <c r="F7" s="5"/>
    </row>
    <row r="8" spans="1:6" ht="12.75">
      <c r="A8" s="5" t="s">
        <v>8</v>
      </c>
      <c r="C8" s="5"/>
      <c r="D8" s="5"/>
      <c r="E8" s="5"/>
      <c r="F8" s="5"/>
    </row>
    <row r="9" spans="1:6" ht="12.75">
      <c r="A9" s="5"/>
      <c r="C9" s="5"/>
      <c r="D9" s="5"/>
      <c r="E9" s="5"/>
      <c r="F9" s="5"/>
    </row>
    <row r="10" spans="1:6" ht="12.75">
      <c r="A10" s="5"/>
      <c r="B10" s="5"/>
      <c r="C10" s="5"/>
      <c r="D10" s="5"/>
      <c r="E10" s="5"/>
      <c r="F10" s="5"/>
    </row>
    <row r="11" spans="1:6" ht="12.75">
      <c r="A11" s="5"/>
      <c r="B11" s="8" t="s">
        <v>34</v>
      </c>
      <c r="C11" s="8"/>
      <c r="D11" s="8"/>
      <c r="F11" s="5"/>
    </row>
    <row r="12" spans="1:9" ht="12.75">
      <c r="A12" s="1" t="s">
        <v>35</v>
      </c>
      <c r="B12" s="6" t="s">
        <v>11</v>
      </c>
      <c r="C12" s="6" t="s">
        <v>9</v>
      </c>
      <c r="D12" s="6" t="s">
        <v>10</v>
      </c>
      <c r="F12" s="5"/>
      <c r="G12" s="1" t="s">
        <v>35</v>
      </c>
      <c r="H12" s="6" t="s">
        <v>9</v>
      </c>
      <c r="I12" s="6" t="s">
        <v>10</v>
      </c>
    </row>
    <row r="13" spans="1:9" ht="12.75">
      <c r="A13" s="5" t="s">
        <v>12</v>
      </c>
      <c r="B13" s="10">
        <v>1316.5847381000003</v>
      </c>
      <c r="C13" s="10">
        <v>660.8437175000007</v>
      </c>
      <c r="D13" s="10">
        <v>655.7410205999997</v>
      </c>
      <c r="F13" s="5"/>
      <c r="G13" s="5" t="s">
        <v>12</v>
      </c>
      <c r="H13" s="12">
        <f aca="true" t="shared" si="0" ref="H13:H32">(-C13)/190259.2908006</f>
        <v>-0.003473384740998502</v>
      </c>
      <c r="I13" s="12">
        <f aca="true" t="shared" si="1" ref="I13:I32">(D13)/190259.2908006</f>
        <v>0.0034465650420574985</v>
      </c>
    </row>
    <row r="14" spans="1:9" ht="12.75">
      <c r="A14" s="5" t="s">
        <v>13</v>
      </c>
      <c r="B14" s="10">
        <v>2963.4415209000026</v>
      </c>
      <c r="C14" s="10">
        <v>1504.763634700001</v>
      </c>
      <c r="D14" s="10">
        <v>1458.677886200002</v>
      </c>
      <c r="F14" s="5"/>
      <c r="G14" s="5" t="s">
        <v>13</v>
      </c>
      <c r="H14" s="12">
        <f t="shared" si="0"/>
        <v>-0.00790901526210911</v>
      </c>
      <c r="I14" s="12">
        <f t="shared" si="1"/>
        <v>0.007666789254085677</v>
      </c>
    </row>
    <row r="15" spans="1:9" ht="12.75">
      <c r="A15" s="5" t="s">
        <v>14</v>
      </c>
      <c r="B15" s="10">
        <v>4348.1070762</v>
      </c>
      <c r="C15" s="10">
        <v>2244.6547555999987</v>
      </c>
      <c r="D15" s="10">
        <v>2103.4523206000017</v>
      </c>
      <c r="F15" s="5"/>
      <c r="G15" s="5" t="s">
        <v>14</v>
      </c>
      <c r="H15" s="12">
        <f t="shared" si="0"/>
        <v>-0.011797871978575252</v>
      </c>
      <c r="I15" s="12">
        <f t="shared" si="1"/>
        <v>0.011055714082338882</v>
      </c>
    </row>
    <row r="16" spans="1:9" ht="12.75">
      <c r="A16" s="3" t="s">
        <v>15</v>
      </c>
      <c r="B16" s="9">
        <v>5960.653136399996</v>
      </c>
      <c r="C16" s="9">
        <v>3066.447676199996</v>
      </c>
      <c r="D16" s="9">
        <v>2894.2054602</v>
      </c>
      <c r="G16" s="3" t="s">
        <v>15</v>
      </c>
      <c r="H16" s="12">
        <f t="shared" si="0"/>
        <v>-0.016117203334967575</v>
      </c>
      <c r="I16" s="12">
        <f t="shared" si="1"/>
        <v>0.015211900811893875</v>
      </c>
    </row>
    <row r="17" spans="1:9" ht="12.75">
      <c r="A17" s="3" t="s">
        <v>16</v>
      </c>
      <c r="B17" s="9">
        <v>9220.770685300005</v>
      </c>
      <c r="C17" s="9">
        <v>4686.1560024</v>
      </c>
      <c r="D17" s="9">
        <v>4534.6146829000045</v>
      </c>
      <c r="G17" s="3" t="s">
        <v>16</v>
      </c>
      <c r="H17" s="12">
        <f t="shared" si="0"/>
        <v>-0.024630366184384106</v>
      </c>
      <c r="I17" s="12">
        <f t="shared" si="1"/>
        <v>0.023833867265133864</v>
      </c>
    </row>
    <row r="18" spans="1:9" ht="12.75">
      <c r="A18" s="3" t="s">
        <v>17</v>
      </c>
      <c r="B18" s="9">
        <v>12598.485410900004</v>
      </c>
      <c r="C18" s="9">
        <v>6507.997701200004</v>
      </c>
      <c r="D18" s="9">
        <v>6090.487709700002</v>
      </c>
      <c r="G18" s="3" t="s">
        <v>17</v>
      </c>
      <c r="H18" s="12">
        <f t="shared" si="0"/>
        <v>-0.034205939030965214</v>
      </c>
      <c r="I18" s="12">
        <f t="shared" si="1"/>
        <v>0.032011512731239485</v>
      </c>
    </row>
    <row r="19" spans="1:9" ht="12.75">
      <c r="A19" s="3" t="s">
        <v>18</v>
      </c>
      <c r="B19" s="9">
        <v>14650.761530100008</v>
      </c>
      <c r="C19" s="9">
        <v>7282.6085909</v>
      </c>
      <c r="D19" s="9">
        <v>7368.1529392000075</v>
      </c>
      <c r="G19" s="3" t="s">
        <v>18</v>
      </c>
      <c r="H19" s="12">
        <f t="shared" si="0"/>
        <v>-0.03827728233536038</v>
      </c>
      <c r="I19" s="12">
        <f t="shared" si="1"/>
        <v>0.03872690215650048</v>
      </c>
    </row>
    <row r="20" spans="1:9" ht="12.75">
      <c r="A20" s="3" t="s">
        <v>19</v>
      </c>
      <c r="B20" s="9">
        <v>15946.334189000001</v>
      </c>
      <c r="C20" s="9">
        <v>8034.277798299996</v>
      </c>
      <c r="D20" s="9">
        <v>7912.056390700006</v>
      </c>
      <c r="G20" s="3" t="s">
        <v>19</v>
      </c>
      <c r="H20" s="12">
        <f t="shared" si="0"/>
        <v>-0.04222804449912655</v>
      </c>
      <c r="I20" s="12">
        <f t="shared" si="1"/>
        <v>0.04158565060032829</v>
      </c>
    </row>
    <row r="21" spans="1:9" ht="12.75">
      <c r="A21" s="3" t="s">
        <v>20</v>
      </c>
      <c r="B21" s="9">
        <v>17380.178405799998</v>
      </c>
      <c r="C21" s="9">
        <v>8637.244752399994</v>
      </c>
      <c r="D21" s="9">
        <v>8742.933653400001</v>
      </c>
      <c r="G21" s="3" t="s">
        <v>20</v>
      </c>
      <c r="H21" s="12">
        <f t="shared" si="0"/>
        <v>-0.04539722983332363</v>
      </c>
      <c r="I21" s="12">
        <f t="shared" si="1"/>
        <v>0.04595272912355684</v>
      </c>
    </row>
    <row r="22" spans="1:9" ht="12.75">
      <c r="A22" s="3" t="s">
        <v>21</v>
      </c>
      <c r="B22" s="9">
        <v>16466.557382900006</v>
      </c>
      <c r="C22" s="9">
        <v>8208.697399599996</v>
      </c>
      <c r="D22" s="9">
        <v>8257.85998330001</v>
      </c>
      <c r="G22" s="3" t="s">
        <v>21</v>
      </c>
      <c r="H22" s="12">
        <f t="shared" si="0"/>
        <v>-0.04314479132692168</v>
      </c>
      <c r="I22" s="12">
        <f t="shared" si="1"/>
        <v>0.04340318913495061</v>
      </c>
    </row>
    <row r="23" spans="1:9" ht="12.75">
      <c r="A23" s="3" t="s">
        <v>22</v>
      </c>
      <c r="B23" s="9">
        <v>15847.396647800007</v>
      </c>
      <c r="C23" s="9">
        <v>7689.016012500001</v>
      </c>
      <c r="D23" s="9">
        <v>8158.380635300007</v>
      </c>
      <c r="G23" s="3" t="s">
        <v>22</v>
      </c>
      <c r="H23" s="12">
        <f t="shared" si="0"/>
        <v>-0.04041335369297904</v>
      </c>
      <c r="I23" s="12">
        <f t="shared" si="1"/>
        <v>0.042880327162841916</v>
      </c>
    </row>
    <row r="24" spans="1:9" ht="12.75">
      <c r="A24" s="3" t="s">
        <v>23</v>
      </c>
      <c r="B24" s="9">
        <v>14617.049043699993</v>
      </c>
      <c r="C24" s="9">
        <v>7185.725130099994</v>
      </c>
      <c r="D24" s="9">
        <v>7431.323913599999</v>
      </c>
      <c r="G24" s="3" t="s">
        <v>23</v>
      </c>
      <c r="H24" s="12">
        <f t="shared" si="0"/>
        <v>-0.03776806430772911</v>
      </c>
      <c r="I24" s="12">
        <f t="shared" si="1"/>
        <v>0.03905892785750132</v>
      </c>
    </row>
    <row r="25" spans="1:9" ht="12.75">
      <c r="A25" s="3" t="s">
        <v>24</v>
      </c>
      <c r="B25" s="9">
        <v>13199.466022000008</v>
      </c>
      <c r="C25" s="9">
        <v>6358.513249700002</v>
      </c>
      <c r="D25" s="9">
        <v>6840.952772300006</v>
      </c>
      <c r="G25" s="3" t="s">
        <v>24</v>
      </c>
      <c r="H25" s="12">
        <f t="shared" si="0"/>
        <v>-0.033420250979301715</v>
      </c>
      <c r="I25" s="12">
        <f t="shared" si="1"/>
        <v>0.035955945927863366</v>
      </c>
    </row>
    <row r="26" spans="1:9" ht="12.75">
      <c r="A26" s="3" t="s">
        <v>25</v>
      </c>
      <c r="B26" s="9">
        <v>13503.349989599994</v>
      </c>
      <c r="C26" s="9">
        <v>6223.508380699995</v>
      </c>
      <c r="D26" s="9">
        <v>7279.841608899999</v>
      </c>
      <c r="G26" s="3" t="s">
        <v>25</v>
      </c>
      <c r="H26" s="12">
        <f t="shared" si="0"/>
        <v>-0.03271066739769624</v>
      </c>
      <c r="I26" s="12">
        <f t="shared" si="1"/>
        <v>0.03826273911916128</v>
      </c>
    </row>
    <row r="27" spans="1:9" ht="12.75">
      <c r="A27" s="3" t="s">
        <v>26</v>
      </c>
      <c r="B27" s="9">
        <v>11874.298123099998</v>
      </c>
      <c r="C27" s="9">
        <v>5183.910207099994</v>
      </c>
      <c r="D27" s="9">
        <v>6690.387916000002</v>
      </c>
      <c r="G27" s="3" t="s">
        <v>26</v>
      </c>
      <c r="H27" s="12">
        <f t="shared" si="0"/>
        <v>-0.027246554874068976</v>
      </c>
      <c r="I27" s="12">
        <f t="shared" si="1"/>
        <v>0.03516457928465538</v>
      </c>
    </row>
    <row r="28" spans="1:9" ht="12.75">
      <c r="A28" s="3" t="s">
        <v>27</v>
      </c>
      <c r="B28" s="9">
        <v>9597.377650399992</v>
      </c>
      <c r="C28" s="9">
        <v>3960.180817399995</v>
      </c>
      <c r="D28" s="9">
        <v>5637.196832999998</v>
      </c>
      <c r="G28" s="3" t="s">
        <v>27</v>
      </c>
      <c r="H28" s="12">
        <f t="shared" si="0"/>
        <v>-0.020814651419837554</v>
      </c>
      <c r="I28" s="12">
        <f t="shared" si="1"/>
        <v>0.02962902263158347</v>
      </c>
    </row>
    <row r="29" spans="1:9" ht="12.75">
      <c r="A29" s="3" t="s">
        <v>28</v>
      </c>
      <c r="B29" s="9">
        <v>5917.356213500001</v>
      </c>
      <c r="C29" s="9">
        <v>2148.478427</v>
      </c>
      <c r="D29" s="9">
        <v>3768.8777865000015</v>
      </c>
      <c r="G29" s="3" t="s">
        <v>28</v>
      </c>
      <c r="H29" s="12">
        <f t="shared" si="0"/>
        <v>-0.011292370627259926</v>
      </c>
      <c r="I29" s="12">
        <f t="shared" si="1"/>
        <v>0.01980916553741362</v>
      </c>
    </row>
    <row r="30" spans="1:9" ht="12.75">
      <c r="A30" s="3" t="s">
        <v>29</v>
      </c>
      <c r="B30" s="9">
        <v>3375.788694500001</v>
      </c>
      <c r="C30" s="9">
        <v>1130.8007340000001</v>
      </c>
      <c r="D30" s="9">
        <v>2244.9879605000006</v>
      </c>
      <c r="G30" s="3" t="s">
        <v>29</v>
      </c>
      <c r="H30" s="12">
        <f t="shared" si="0"/>
        <v>-0.005943471823329397</v>
      </c>
      <c r="I30" s="12">
        <f t="shared" si="1"/>
        <v>0.011799623298569139</v>
      </c>
    </row>
    <row r="31" spans="1:9" ht="12.75">
      <c r="A31" s="3" t="s">
        <v>30</v>
      </c>
      <c r="B31" s="9">
        <v>1158.9617297999994</v>
      </c>
      <c r="C31" s="9">
        <v>328.25225939999996</v>
      </c>
      <c r="D31" s="9">
        <v>830.7094703999995</v>
      </c>
      <c r="G31" s="3" t="s">
        <v>30</v>
      </c>
      <c r="H31" s="12">
        <f t="shared" si="0"/>
        <v>-0.0017252889886151346</v>
      </c>
      <c r="I31" s="12">
        <f t="shared" si="1"/>
        <v>0.004366196609397747</v>
      </c>
    </row>
    <row r="32" spans="1:9" ht="12.75">
      <c r="A32" s="3" t="s">
        <v>32</v>
      </c>
      <c r="B32" s="9">
        <v>316.37261060000003</v>
      </c>
      <c r="C32" s="9">
        <v>80.071974</v>
      </c>
      <c r="D32" s="9">
        <v>236.30063660000005</v>
      </c>
      <c r="G32" s="3" t="s">
        <v>32</v>
      </c>
      <c r="H32" s="12">
        <f t="shared" si="0"/>
        <v>-0.000420857103288159</v>
      </c>
      <c r="I32" s="12">
        <f t="shared" si="1"/>
        <v>0.0012419926280901224</v>
      </c>
    </row>
    <row r="33" spans="1:4" ht="12.75">
      <c r="A33" s="3" t="s">
        <v>33</v>
      </c>
      <c r="B33" s="9">
        <v>190259.2908006</v>
      </c>
      <c r="C33" s="9">
        <v>91122.14922069995</v>
      </c>
      <c r="D33" s="9">
        <v>99137.14157990007</v>
      </c>
    </row>
    <row r="34" spans="3:5" ht="12.75">
      <c r="C34" s="7"/>
      <c r="D34" s="7"/>
      <c r="E34" s="7"/>
    </row>
    <row r="35" spans="3:5" ht="12.75">
      <c r="C35" s="7"/>
      <c r="D35" s="7"/>
      <c r="E35" s="7"/>
    </row>
    <row r="36" spans="1:5" ht="12.75">
      <c r="A36" s="3" t="s">
        <v>37</v>
      </c>
      <c r="E36" s="28" t="s">
        <v>150</v>
      </c>
    </row>
    <row r="37" spans="1:4" ht="12.75">
      <c r="A37" s="5" t="s">
        <v>7</v>
      </c>
      <c r="B37" s="5"/>
      <c r="C37" s="5"/>
      <c r="D37" s="5"/>
    </row>
    <row r="38" spans="1:4" ht="12.75">
      <c r="A38" s="5" t="s">
        <v>8</v>
      </c>
      <c r="C38" s="5"/>
      <c r="D38" s="5"/>
    </row>
    <row r="39" spans="1:4" ht="12.75">
      <c r="A39" s="5"/>
      <c r="C39" s="5"/>
      <c r="D39" s="5"/>
    </row>
    <row r="40" spans="1:4" ht="12.75">
      <c r="A40" s="5"/>
      <c r="B40" s="5"/>
      <c r="C40" s="5"/>
      <c r="D40" s="5"/>
    </row>
    <row r="41" spans="1:4" ht="12.75">
      <c r="A41" s="5"/>
      <c r="B41" s="8" t="s">
        <v>34</v>
      </c>
      <c r="C41" s="8"/>
      <c r="D41" s="8"/>
    </row>
    <row r="42" spans="1:7" ht="12.75">
      <c r="A42" s="1" t="s">
        <v>35</v>
      </c>
      <c r="B42" s="6" t="s">
        <v>11</v>
      </c>
      <c r="C42" s="6" t="s">
        <v>9</v>
      </c>
      <c r="D42" s="6" t="s">
        <v>10</v>
      </c>
      <c r="F42" s="6" t="s">
        <v>9</v>
      </c>
      <c r="G42" s="6" t="s">
        <v>10</v>
      </c>
    </row>
    <row r="43" spans="1:7" ht="12.75">
      <c r="A43" s="3" t="s">
        <v>12</v>
      </c>
      <c r="B43" s="9">
        <v>400.1988276999999</v>
      </c>
      <c r="C43" s="9">
        <v>203.10825770000005</v>
      </c>
      <c r="D43" s="9">
        <v>197.09056999999987</v>
      </c>
      <c r="F43" s="13">
        <f aca="true" t="shared" si="2" ref="F43:F62">(-C43)/32931.774901</f>
        <v>-0.006167546641825024</v>
      </c>
      <c r="G43" s="13">
        <f aca="true" t="shared" si="3" ref="G43:G62">(D43)/32931.774901</f>
        <v>0.005984814684070222</v>
      </c>
    </row>
    <row r="44" spans="1:7" ht="12.75">
      <c r="A44" s="3" t="s">
        <v>13</v>
      </c>
      <c r="B44" s="9">
        <v>948.3733937999998</v>
      </c>
      <c r="C44" s="9">
        <v>486.2449941999996</v>
      </c>
      <c r="D44" s="9">
        <v>462.12839960000025</v>
      </c>
      <c r="F44" s="13">
        <f t="shared" si="2"/>
        <v>-0.014765222817833443</v>
      </c>
      <c r="G44" s="13">
        <f t="shared" si="3"/>
        <v>0.014032902902721092</v>
      </c>
    </row>
    <row r="45" spans="1:7" ht="12.75">
      <c r="A45" s="3" t="s">
        <v>14</v>
      </c>
      <c r="B45" s="9">
        <v>1287.4977621</v>
      </c>
      <c r="C45" s="9">
        <v>675.3069526000007</v>
      </c>
      <c r="D45" s="9">
        <v>612.1908094999993</v>
      </c>
      <c r="F45" s="13">
        <f t="shared" si="2"/>
        <v>-0.020506242212274286</v>
      </c>
      <c r="G45" s="13">
        <f t="shared" si="3"/>
        <v>0.018589669440544184</v>
      </c>
    </row>
    <row r="46" spans="1:7" ht="12.75">
      <c r="A46" s="3" t="s">
        <v>15</v>
      </c>
      <c r="B46" s="9">
        <v>1474.6978050999996</v>
      </c>
      <c r="C46" s="9">
        <v>782.3874701000004</v>
      </c>
      <c r="D46" s="9">
        <v>692.3103349999993</v>
      </c>
      <c r="F46" s="13">
        <f t="shared" si="2"/>
        <v>-0.02375782879762861</v>
      </c>
      <c r="G46" s="13">
        <f t="shared" si="3"/>
        <v>0.021022563681466714</v>
      </c>
    </row>
    <row r="47" spans="1:7" ht="12.75">
      <c r="A47" s="3" t="s">
        <v>16</v>
      </c>
      <c r="B47" s="9">
        <v>2243.084277199998</v>
      </c>
      <c r="C47" s="9">
        <v>1122.5488849999986</v>
      </c>
      <c r="D47" s="9">
        <v>1120.5353921999995</v>
      </c>
      <c r="F47" s="13">
        <f t="shared" si="2"/>
        <v>-0.0340871054892918</v>
      </c>
      <c r="G47" s="13">
        <f t="shared" si="3"/>
        <v>0.03402596415068943</v>
      </c>
    </row>
    <row r="48" spans="1:7" ht="12.75">
      <c r="A48" s="3" t="s">
        <v>17</v>
      </c>
      <c r="B48" s="9">
        <v>2867.4293700999997</v>
      </c>
      <c r="C48" s="9">
        <v>1490.7423574999982</v>
      </c>
      <c r="D48" s="9">
        <v>1376.6870126000017</v>
      </c>
      <c r="F48" s="13">
        <f t="shared" si="2"/>
        <v>-0.0452675982992563</v>
      </c>
      <c r="G48" s="13">
        <f t="shared" si="3"/>
        <v>0.04180421543444347</v>
      </c>
    </row>
    <row r="49" spans="1:7" ht="12.75">
      <c r="A49" s="3" t="s">
        <v>18</v>
      </c>
      <c r="B49" s="9">
        <v>3110.4388032999977</v>
      </c>
      <c r="C49" s="9">
        <v>1561.7695137999974</v>
      </c>
      <c r="D49" s="9">
        <v>1548.6692895000006</v>
      </c>
      <c r="F49" s="13">
        <f t="shared" si="2"/>
        <v>-0.04742439539001506</v>
      </c>
      <c r="G49" s="13">
        <f t="shared" si="3"/>
        <v>0.04702659647576344</v>
      </c>
    </row>
    <row r="50" spans="1:7" ht="12.75">
      <c r="A50" s="3" t="s">
        <v>19</v>
      </c>
      <c r="B50" s="9">
        <v>2982.260470599999</v>
      </c>
      <c r="C50" s="9">
        <v>1547.6484579999974</v>
      </c>
      <c r="D50" s="9">
        <v>1434.6120126000014</v>
      </c>
      <c r="F50" s="13">
        <f t="shared" si="2"/>
        <v>-0.0469955981010001</v>
      </c>
      <c r="G50" s="13">
        <f t="shared" si="3"/>
        <v>0.04356315494420676</v>
      </c>
    </row>
    <row r="51" spans="1:7" ht="12.75">
      <c r="A51" s="3" t="s">
        <v>20</v>
      </c>
      <c r="B51" s="9">
        <v>2904.1898595999983</v>
      </c>
      <c r="C51" s="9">
        <v>1468.603319199998</v>
      </c>
      <c r="D51" s="9">
        <v>1435.5865404000003</v>
      </c>
      <c r="F51" s="13">
        <f t="shared" si="2"/>
        <v>-0.04459532848183665</v>
      </c>
      <c r="G51" s="13">
        <f t="shared" si="3"/>
        <v>0.04359274726964104</v>
      </c>
    </row>
    <row r="52" spans="1:7" ht="12.75">
      <c r="A52" s="3" t="s">
        <v>21</v>
      </c>
      <c r="B52" s="9">
        <v>2556.9063915999977</v>
      </c>
      <c r="C52" s="9">
        <v>1362.4556274999977</v>
      </c>
      <c r="D52" s="9">
        <v>1194.4507641000002</v>
      </c>
      <c r="F52" s="13">
        <f t="shared" si="2"/>
        <v>-0.04137206790693284</v>
      </c>
      <c r="G52" s="13">
        <f t="shared" si="3"/>
        <v>0.03627046424587733</v>
      </c>
    </row>
    <row r="53" spans="1:7" ht="12.75">
      <c r="A53" s="3" t="s">
        <v>22</v>
      </c>
      <c r="B53" s="9">
        <v>2139.8264981999987</v>
      </c>
      <c r="C53" s="9">
        <v>1066.4014746999985</v>
      </c>
      <c r="D53" s="9">
        <v>1073.4250235000002</v>
      </c>
      <c r="F53" s="13">
        <f t="shared" si="2"/>
        <v>-0.03238214392955835</v>
      </c>
      <c r="G53" s="13">
        <f t="shared" si="3"/>
        <v>0.03259541967376333</v>
      </c>
    </row>
    <row r="54" spans="1:7" ht="12.75">
      <c r="A54" s="3" t="s">
        <v>23</v>
      </c>
      <c r="B54" s="9">
        <v>1840.7001526999984</v>
      </c>
      <c r="C54" s="9">
        <v>896.3406270999993</v>
      </c>
      <c r="D54" s="9">
        <v>944.359525599999</v>
      </c>
      <c r="F54" s="13">
        <f t="shared" si="2"/>
        <v>-0.02721810864414665</v>
      </c>
      <c r="G54" s="13">
        <f t="shared" si="3"/>
        <v>0.028676241363817995</v>
      </c>
    </row>
    <row r="55" spans="1:7" ht="12.75">
      <c r="A55" s="3" t="s">
        <v>24</v>
      </c>
      <c r="B55" s="9">
        <v>1874.7415351</v>
      </c>
      <c r="C55" s="9">
        <v>887.3389212000003</v>
      </c>
      <c r="D55" s="9">
        <v>987.4026138999996</v>
      </c>
      <c r="F55" s="13">
        <f t="shared" si="2"/>
        <v>-0.02694476455847073</v>
      </c>
      <c r="G55" s="13">
        <f t="shared" si="3"/>
        <v>0.029983279579322546</v>
      </c>
    </row>
    <row r="56" spans="1:7" ht="12.75">
      <c r="A56" s="3" t="s">
        <v>25</v>
      </c>
      <c r="B56" s="9">
        <v>1932.7627922999986</v>
      </c>
      <c r="C56" s="9">
        <v>944.3628936999995</v>
      </c>
      <c r="D56" s="9">
        <v>988.3998985999992</v>
      </c>
      <c r="F56" s="13">
        <f t="shared" si="2"/>
        <v>-0.02867634363890067</v>
      </c>
      <c r="G56" s="13">
        <f t="shared" si="3"/>
        <v>0.03001356293644489</v>
      </c>
    </row>
    <row r="57" spans="1:7" ht="12.75">
      <c r="A57" s="3" t="s">
        <v>26</v>
      </c>
      <c r="B57" s="9">
        <v>1734.713013399999</v>
      </c>
      <c r="C57" s="9">
        <v>808.3310346000002</v>
      </c>
      <c r="D57" s="9">
        <v>926.3819787999989</v>
      </c>
      <c r="F57" s="13">
        <f t="shared" si="2"/>
        <v>-0.02454562613251237</v>
      </c>
      <c r="G57" s="13">
        <f t="shared" si="3"/>
        <v>0.028130338604126347</v>
      </c>
    </row>
    <row r="58" spans="1:7" ht="12.75">
      <c r="A58" s="3" t="s">
        <v>27</v>
      </c>
      <c r="B58" s="9">
        <v>1328.4825683999998</v>
      </c>
      <c r="C58" s="9">
        <v>608.2066754</v>
      </c>
      <c r="D58" s="9">
        <v>720.2758929999997</v>
      </c>
      <c r="F58" s="13">
        <f t="shared" si="2"/>
        <v>-0.01846868798382111</v>
      </c>
      <c r="G58" s="13">
        <f t="shared" si="3"/>
        <v>0.0218717604855889</v>
      </c>
    </row>
    <row r="59" spans="1:7" ht="12.75">
      <c r="A59" s="3" t="s">
        <v>28</v>
      </c>
      <c r="B59" s="9">
        <v>720.2831342</v>
      </c>
      <c r="C59" s="9">
        <v>271.1144849</v>
      </c>
      <c r="D59" s="9">
        <v>449.16864929999997</v>
      </c>
      <c r="F59" s="13">
        <f t="shared" si="2"/>
        <v>-0.008232610775308303</v>
      </c>
      <c r="G59" s="13">
        <f t="shared" si="3"/>
        <v>0.013639369595179664</v>
      </c>
    </row>
    <row r="60" spans="1:7" ht="12.75">
      <c r="A60" s="3" t="s">
        <v>29</v>
      </c>
      <c r="B60" s="9">
        <v>410.1522137999999</v>
      </c>
      <c r="C60" s="9">
        <v>147.05966180000004</v>
      </c>
      <c r="D60" s="9">
        <v>263.09255199999984</v>
      </c>
      <c r="F60" s="13">
        <f t="shared" si="2"/>
        <v>-0.004465585661328401</v>
      </c>
      <c r="G60" s="13">
        <f t="shared" si="3"/>
        <v>0.007989018289810154</v>
      </c>
    </row>
    <row r="61" spans="1:7" ht="12.75">
      <c r="A61" s="3" t="s">
        <v>30</v>
      </c>
      <c r="B61" s="9">
        <v>142.03603180000005</v>
      </c>
      <c r="C61" s="9">
        <v>47.012513700000014</v>
      </c>
      <c r="D61" s="9">
        <v>95.02351810000002</v>
      </c>
      <c r="F61" s="13">
        <f t="shared" si="2"/>
        <v>-0.0014275730306468378</v>
      </c>
      <c r="G61" s="13">
        <f t="shared" si="3"/>
        <v>0.0028854660395821728</v>
      </c>
    </row>
    <row r="62" spans="1:7" ht="12.75">
      <c r="A62" s="3" t="s">
        <v>32</v>
      </c>
      <c r="B62" s="9">
        <v>33</v>
      </c>
      <c r="C62" s="9">
        <v>11</v>
      </c>
      <c r="D62" s="9">
        <v>22</v>
      </c>
      <c r="F62" s="13">
        <f t="shared" si="2"/>
        <v>-0.0003340239034509489</v>
      </c>
      <c r="G62" s="13">
        <f t="shared" si="3"/>
        <v>0.0006680478069018978</v>
      </c>
    </row>
    <row r="63" spans="1:7" ht="12.75">
      <c r="A63" s="3" t="s">
        <v>40</v>
      </c>
      <c r="B63" s="11">
        <v>32931.77490099998</v>
      </c>
      <c r="C63" s="11">
        <f>SUM(C43:C62)</f>
        <v>16387.984122699985</v>
      </c>
      <c r="D63" s="11">
        <f>SUM(D43:D62)</f>
        <v>16543.790778299994</v>
      </c>
      <c r="F63" s="13"/>
      <c r="G63" s="13"/>
    </row>
    <row r="64" ht="12.75"/>
    <row r="67" spans="1:5" ht="12.75">
      <c r="A67" s="3" t="s">
        <v>38</v>
      </c>
      <c r="E67" s="28" t="s">
        <v>150</v>
      </c>
    </row>
    <row r="68" spans="1:4" ht="12.75">
      <c r="A68" s="5" t="s">
        <v>7</v>
      </c>
      <c r="B68" s="5"/>
      <c r="C68" s="5"/>
      <c r="D68" s="5"/>
    </row>
    <row r="69" spans="1:4" ht="12.75">
      <c r="A69" s="5" t="s">
        <v>8</v>
      </c>
      <c r="C69" s="5"/>
      <c r="D69" s="5"/>
    </row>
    <row r="70" spans="1:4" ht="12.75">
      <c r="A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8" t="s">
        <v>34</v>
      </c>
      <c r="C72" s="8"/>
      <c r="D72" s="8"/>
    </row>
    <row r="73" spans="1:7" ht="12.75">
      <c r="A73" s="1" t="s">
        <v>35</v>
      </c>
      <c r="B73" s="6" t="s">
        <v>11</v>
      </c>
      <c r="C73" s="6" t="s">
        <v>9</v>
      </c>
      <c r="D73" s="6" t="s">
        <v>10</v>
      </c>
      <c r="F73" s="6" t="s">
        <v>9</v>
      </c>
      <c r="G73" s="6" t="s">
        <v>10</v>
      </c>
    </row>
    <row r="74" spans="1:7" ht="12.75">
      <c r="A74" s="3" t="s">
        <v>12</v>
      </c>
      <c r="B74" s="9">
        <v>156.9984287</v>
      </c>
      <c r="C74" s="9">
        <v>78.0188732</v>
      </c>
      <c r="D74" s="9">
        <v>78.9795555</v>
      </c>
      <c r="F74" s="13">
        <f aca="true" t="shared" si="4" ref="F74:F93">(-C74)/16549.9319829</f>
        <v>-0.004714150685369097</v>
      </c>
      <c r="G74" s="13">
        <f aca="true" t="shared" si="5" ref="G74:G93">(D74)/16549.9319829</f>
        <v>0.004772198192814603</v>
      </c>
    </row>
    <row r="75" spans="1:7" ht="12.75">
      <c r="A75" s="3" t="s">
        <v>13</v>
      </c>
      <c r="B75" s="9">
        <v>331.9995093</v>
      </c>
      <c r="C75" s="9">
        <v>169.02109679999998</v>
      </c>
      <c r="D75" s="9">
        <v>162.9784125</v>
      </c>
      <c r="F75" s="13">
        <f t="shared" si="4"/>
        <v>-0.010212797066153429</v>
      </c>
      <c r="G75" s="13">
        <f t="shared" si="5"/>
        <v>0.00984767868945898</v>
      </c>
    </row>
    <row r="76" spans="1:7" ht="12.75">
      <c r="A76" s="3" t="s">
        <v>14</v>
      </c>
      <c r="B76" s="9">
        <v>488.00924219999996</v>
      </c>
      <c r="C76" s="9">
        <v>259.0242789</v>
      </c>
      <c r="D76" s="9">
        <v>228.98496329999995</v>
      </c>
      <c r="F76" s="13">
        <f t="shared" si="4"/>
        <v>-0.01565107815353159</v>
      </c>
      <c r="G76" s="13">
        <f t="shared" si="5"/>
        <v>0.013836006307252234</v>
      </c>
    </row>
    <row r="77" spans="1:7" ht="12.75">
      <c r="A77" s="3" t="s">
        <v>15</v>
      </c>
      <c r="B77" s="9">
        <v>658.0128551</v>
      </c>
      <c r="C77" s="9">
        <v>328.0279146</v>
      </c>
      <c r="D77" s="9">
        <v>329.9849405</v>
      </c>
      <c r="F77" s="13">
        <f t="shared" si="4"/>
        <v>-0.01982049925878429</v>
      </c>
      <c r="G77" s="13">
        <f t="shared" si="5"/>
        <v>0.01993874904386027</v>
      </c>
    </row>
    <row r="78" spans="1:7" ht="12.75">
      <c r="A78" s="3" t="s">
        <v>16</v>
      </c>
      <c r="B78" s="9">
        <v>996.9917295</v>
      </c>
      <c r="C78" s="9">
        <v>550.0117868</v>
      </c>
      <c r="D78" s="9">
        <v>446.9799427000001</v>
      </c>
      <c r="F78" s="13">
        <f t="shared" si="4"/>
        <v>-0.03323347717490877</v>
      </c>
      <c r="G78" s="13">
        <f t="shared" si="5"/>
        <v>0.0270079625198361</v>
      </c>
    </row>
    <row r="79" spans="1:7" ht="12.75">
      <c r="A79" s="3" t="s">
        <v>17</v>
      </c>
      <c r="B79" s="9">
        <v>1416.0053923</v>
      </c>
      <c r="C79" s="9">
        <v>758.0214493999998</v>
      </c>
      <c r="D79" s="9">
        <v>657.9839429000001</v>
      </c>
      <c r="F79" s="13">
        <f t="shared" si="4"/>
        <v>-0.04580208850303526</v>
      </c>
      <c r="G79" s="13">
        <f t="shared" si="5"/>
        <v>0.03975750133473981</v>
      </c>
    </row>
    <row r="80" spans="1:7" ht="12.75">
      <c r="A80" s="3" t="s">
        <v>18</v>
      </c>
      <c r="B80" s="9">
        <v>1433.9382875000003</v>
      </c>
      <c r="C80" s="9">
        <v>714.0659919999998</v>
      </c>
      <c r="D80" s="9">
        <v>719.8722955000005</v>
      </c>
      <c r="F80" s="13">
        <f t="shared" si="4"/>
        <v>-0.04314615871157652</v>
      </c>
      <c r="G80" s="13">
        <f t="shared" si="5"/>
        <v>0.04349699420177672</v>
      </c>
    </row>
    <row r="81" spans="1:7" ht="12.75">
      <c r="A81" s="3" t="s">
        <v>19</v>
      </c>
      <c r="B81" s="9">
        <v>1496.9856942000004</v>
      </c>
      <c r="C81" s="9">
        <v>729.0774839</v>
      </c>
      <c r="D81" s="9">
        <v>767.9082103000004</v>
      </c>
      <c r="F81" s="13">
        <f t="shared" si="4"/>
        <v>-0.0440532012248334</v>
      </c>
      <c r="G81" s="13">
        <f t="shared" si="5"/>
        <v>0.046399478323743644</v>
      </c>
    </row>
    <row r="82" spans="1:7" ht="12.75">
      <c r="A82" s="3" t="s">
        <v>20</v>
      </c>
      <c r="B82" s="9">
        <v>1502.9724038000002</v>
      </c>
      <c r="C82" s="9">
        <v>787.018256</v>
      </c>
      <c r="D82" s="9">
        <v>715.9541478000002</v>
      </c>
      <c r="F82" s="13">
        <f t="shared" si="4"/>
        <v>-0.04755416861006897</v>
      </c>
      <c r="G82" s="13">
        <f t="shared" si="5"/>
        <v>0.04326024714420278</v>
      </c>
    </row>
    <row r="83" spans="1:7" ht="12.75">
      <c r="A83" s="3" t="s">
        <v>21</v>
      </c>
      <c r="B83" s="9">
        <v>1337.0139396</v>
      </c>
      <c r="C83" s="9">
        <v>758.0294383</v>
      </c>
      <c r="D83" s="9">
        <v>578.9845013</v>
      </c>
      <c r="F83" s="13">
        <f t="shared" si="4"/>
        <v>-0.04580257121801007</v>
      </c>
      <c r="G83" s="13">
        <f t="shared" si="5"/>
        <v>0.034984101559947675</v>
      </c>
    </row>
    <row r="84" spans="1:7" ht="12.75">
      <c r="A84" s="3" t="s">
        <v>22</v>
      </c>
      <c r="B84" s="9">
        <v>1074.9868341</v>
      </c>
      <c r="C84" s="9">
        <v>557.0013752</v>
      </c>
      <c r="D84" s="9">
        <v>517.9854588999999</v>
      </c>
      <c r="F84" s="13">
        <f t="shared" si="4"/>
        <v>-0.03365581053598977</v>
      </c>
      <c r="G84" s="13">
        <f t="shared" si="5"/>
        <v>0.03129834366903752</v>
      </c>
    </row>
    <row r="85" spans="1:7" ht="12.75">
      <c r="A85" s="3" t="s">
        <v>23</v>
      </c>
      <c r="B85" s="9">
        <v>978.0091374000001</v>
      </c>
      <c r="C85" s="9">
        <v>496.01950210000007</v>
      </c>
      <c r="D85" s="9">
        <v>481.98963530000003</v>
      </c>
      <c r="F85" s="13">
        <f t="shared" si="4"/>
        <v>-0.029971090069282797</v>
      </c>
      <c r="G85" s="13">
        <f t="shared" si="5"/>
        <v>0.029123360494653958</v>
      </c>
    </row>
    <row r="86" spans="1:7" ht="12.75">
      <c r="A86" s="3" t="s">
        <v>24</v>
      </c>
      <c r="B86" s="9">
        <v>1101.9712473</v>
      </c>
      <c r="C86" s="9">
        <v>549.0026667</v>
      </c>
      <c r="D86" s="9">
        <v>552.9685805999999</v>
      </c>
      <c r="F86" s="13">
        <f t="shared" si="4"/>
        <v>-0.033172502900147845</v>
      </c>
      <c r="G86" s="13">
        <f t="shared" si="5"/>
        <v>0.03341213614480997</v>
      </c>
    </row>
    <row r="87" spans="1:7" ht="12.75">
      <c r="A87" s="3" t="s">
        <v>25</v>
      </c>
      <c r="B87" s="9">
        <v>1143.0131660000002</v>
      </c>
      <c r="C87" s="9">
        <v>541.0310909</v>
      </c>
      <c r="D87" s="9">
        <v>601.9820751000001</v>
      </c>
      <c r="F87" s="13">
        <f t="shared" si="4"/>
        <v>-0.03269083470911017</v>
      </c>
      <c r="G87" s="13">
        <f t="shared" si="5"/>
        <v>0.03637368876935506</v>
      </c>
    </row>
    <row r="88" spans="1:7" ht="12.75">
      <c r="A88" s="3" t="s">
        <v>26</v>
      </c>
      <c r="B88" s="9">
        <v>949.9815285000001</v>
      </c>
      <c r="C88" s="9">
        <v>444.01131950000007</v>
      </c>
      <c r="D88" s="9">
        <v>505.970209</v>
      </c>
      <c r="F88" s="13">
        <f t="shared" si="4"/>
        <v>-0.02682858877962573</v>
      </c>
      <c r="G88" s="13">
        <f t="shared" si="5"/>
        <v>0.030572343712517182</v>
      </c>
    </row>
    <row r="89" spans="1:7" ht="12.75">
      <c r="A89" s="3" t="s">
        <v>27</v>
      </c>
      <c r="B89" s="9">
        <v>715.0220010999999</v>
      </c>
      <c r="C89" s="9">
        <v>337.0461275</v>
      </c>
      <c r="D89" s="9">
        <v>377.97587359999994</v>
      </c>
      <c r="F89" s="13">
        <f t="shared" si="4"/>
        <v>-0.0203654086221169</v>
      </c>
      <c r="G89" s="13">
        <f t="shared" si="5"/>
        <v>0.022838515227164586</v>
      </c>
    </row>
    <row r="90" spans="1:7" ht="12.75">
      <c r="A90" s="3" t="s">
        <v>28</v>
      </c>
      <c r="B90" s="9">
        <v>392.02177919999997</v>
      </c>
      <c r="C90" s="9">
        <v>169.03135509999998</v>
      </c>
      <c r="D90" s="9">
        <v>222.99042409999998</v>
      </c>
      <c r="F90" s="13">
        <f t="shared" si="4"/>
        <v>-0.010213416905558848</v>
      </c>
      <c r="G90" s="13">
        <f t="shared" si="5"/>
        <v>0.01347379701199992</v>
      </c>
    </row>
    <row r="91" spans="1:7" ht="12.75">
      <c r="A91" s="3" t="s">
        <v>29</v>
      </c>
      <c r="B91" s="9">
        <v>245.98674229999997</v>
      </c>
      <c r="C91" s="9">
        <v>88.99851079999999</v>
      </c>
      <c r="D91" s="9">
        <v>156.98823149999998</v>
      </c>
      <c r="F91" s="13">
        <f t="shared" si="4"/>
        <v>-0.005377575623389662</v>
      </c>
      <c r="G91" s="13">
        <f t="shared" si="5"/>
        <v>0.009485732730636354</v>
      </c>
    </row>
    <row r="92" spans="1:7" ht="12.75">
      <c r="A92" s="3" t="s">
        <v>30</v>
      </c>
      <c r="B92" s="9">
        <v>102.00567899999999</v>
      </c>
      <c r="C92" s="9">
        <v>36.001390799999996</v>
      </c>
      <c r="D92" s="9">
        <v>66.00428819999999</v>
      </c>
      <c r="F92" s="13">
        <f t="shared" si="4"/>
        <v>-0.002175319562473003</v>
      </c>
      <c r="G92" s="13">
        <f t="shared" si="5"/>
        <v>0.003988190904240454</v>
      </c>
    </row>
    <row r="93" spans="1:7" ht="12.75">
      <c r="A93" s="3" t="s">
        <v>32</v>
      </c>
      <c r="B93" s="9">
        <v>28</v>
      </c>
      <c r="C93" s="9">
        <v>8</v>
      </c>
      <c r="D93" s="9">
        <v>20</v>
      </c>
      <c r="F93" s="13">
        <f t="shared" si="4"/>
        <v>-0.0004833856724164119</v>
      </c>
      <c r="G93" s="13">
        <f t="shared" si="5"/>
        <v>0.0012084641810410296</v>
      </c>
    </row>
    <row r="94" spans="1:7" ht="12.75">
      <c r="A94" s="3" t="s">
        <v>40</v>
      </c>
      <c r="B94" s="11">
        <v>16549.931982900005</v>
      </c>
      <c r="C94" s="11">
        <v>8356.460950100001</v>
      </c>
      <c r="D94" s="11">
        <v>8193.471032800004</v>
      </c>
      <c r="F94" s="13"/>
      <c r="G94" s="13"/>
    </row>
    <row r="95" spans="2:7" ht="12.75">
      <c r="B95" s="9"/>
      <c r="C95" s="9"/>
      <c r="D95" s="9"/>
      <c r="F95" s="13"/>
      <c r="G95" s="13"/>
    </row>
    <row r="99" spans="1:5" ht="12.75">
      <c r="A99" s="3" t="s">
        <v>39</v>
      </c>
      <c r="E99" s="28" t="s">
        <v>150</v>
      </c>
    </row>
    <row r="100" spans="1:4" ht="12.75">
      <c r="A100" s="5" t="s">
        <v>7</v>
      </c>
      <c r="B100" s="5"/>
      <c r="C100" s="5"/>
      <c r="D100" s="5"/>
    </row>
    <row r="101" spans="1:4" ht="12.75">
      <c r="A101" s="5" t="s">
        <v>8</v>
      </c>
      <c r="C101" s="5"/>
      <c r="D101" s="5"/>
    </row>
    <row r="102" spans="1:4" ht="12.75">
      <c r="A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8" t="s">
        <v>34</v>
      </c>
      <c r="C104" s="8"/>
      <c r="D104" s="8"/>
    </row>
    <row r="105" spans="1:7" ht="12.75">
      <c r="A105" s="1" t="s">
        <v>35</v>
      </c>
      <c r="B105" s="6" t="s">
        <v>11</v>
      </c>
      <c r="C105" s="6" t="s">
        <v>9</v>
      </c>
      <c r="D105" s="6" t="s">
        <v>10</v>
      </c>
      <c r="F105" s="6" t="s">
        <v>9</v>
      </c>
      <c r="G105" s="6" t="s">
        <v>10</v>
      </c>
    </row>
    <row r="106" spans="1:7" ht="12.75">
      <c r="A106" s="3" t="s">
        <v>12</v>
      </c>
      <c r="B106" s="9">
        <v>759.3874816999999</v>
      </c>
      <c r="C106" s="9">
        <v>379.71658659999997</v>
      </c>
      <c r="D106" s="9">
        <v>379.67089509999994</v>
      </c>
      <c r="F106" s="13">
        <f aca="true" t="shared" si="6" ref="F106:F125">(-C106)/140776.2176919</f>
        <v>-0.0026973063549060546</v>
      </c>
      <c r="G106" s="13">
        <f aca="true" t="shared" si="7" ref="G106:G125">(D106)/140776.2176919</f>
        <v>0.002696981786589409</v>
      </c>
    </row>
    <row r="107" spans="1:7" ht="12.75">
      <c r="A107" s="3" t="s">
        <v>13</v>
      </c>
      <c r="B107" s="9">
        <v>1683.0686178</v>
      </c>
      <c r="C107" s="9">
        <v>849.4975437000007</v>
      </c>
      <c r="D107" s="9">
        <v>833.5710740999995</v>
      </c>
      <c r="F107" s="13">
        <f t="shared" si="6"/>
        <v>-0.0060343824946284185</v>
      </c>
      <c r="G107" s="13">
        <f t="shared" si="7"/>
        <v>0.00592124925478774</v>
      </c>
    </row>
    <row r="108" spans="1:7" ht="12.75">
      <c r="A108" s="3" t="s">
        <v>14</v>
      </c>
      <c r="B108" s="9">
        <v>2572.6000719000017</v>
      </c>
      <c r="C108" s="9">
        <v>1310.3235241000011</v>
      </c>
      <c r="D108" s="9">
        <v>1262.2765478000006</v>
      </c>
      <c r="F108" s="13">
        <f t="shared" si="6"/>
        <v>-0.009307847203053495</v>
      </c>
      <c r="G108" s="13">
        <f t="shared" si="7"/>
        <v>0.008966546825136288</v>
      </c>
    </row>
    <row r="109" spans="1:7" ht="12.75">
      <c r="A109" s="3" t="s">
        <v>15</v>
      </c>
      <c r="B109" s="9">
        <v>3827.9424762000017</v>
      </c>
      <c r="C109" s="9">
        <v>1956.032291500001</v>
      </c>
      <c r="D109" s="9">
        <v>1871.9101847000004</v>
      </c>
      <c r="F109" s="13">
        <f t="shared" si="6"/>
        <v>-0.013894621716438883</v>
      </c>
      <c r="G109" s="13">
        <f t="shared" si="7"/>
        <v>0.013297062638781968</v>
      </c>
    </row>
    <row r="110" spans="1:7" ht="12.75">
      <c r="A110" s="3" t="s">
        <v>16</v>
      </c>
      <c r="B110" s="9">
        <v>5980.694678599999</v>
      </c>
      <c r="C110" s="9">
        <v>3013.5953305999997</v>
      </c>
      <c r="D110" s="9">
        <v>2967.0993479999993</v>
      </c>
      <c r="F110" s="13">
        <f t="shared" si="6"/>
        <v>-0.02140699174909994</v>
      </c>
      <c r="G110" s="13">
        <f t="shared" si="7"/>
        <v>0.0210767088123772</v>
      </c>
    </row>
    <row r="111" spans="1:7" ht="12.75">
      <c r="A111" s="3" t="s">
        <v>17</v>
      </c>
      <c r="B111" s="9">
        <v>8315.0506485</v>
      </c>
      <c r="C111" s="9">
        <v>4259.2338942999995</v>
      </c>
      <c r="D111" s="9">
        <v>4055.8167542000015</v>
      </c>
      <c r="F111" s="13">
        <f t="shared" si="6"/>
        <v>-0.030255351110666108</v>
      </c>
      <c r="G111" s="13">
        <f t="shared" si="7"/>
        <v>0.028810383036973485</v>
      </c>
    </row>
    <row r="112" spans="1:7" ht="12.75">
      <c r="A112" s="3" t="s">
        <v>18</v>
      </c>
      <c r="B112" s="9">
        <v>10106.384439300002</v>
      </c>
      <c r="C112" s="9">
        <v>5006.773085100001</v>
      </c>
      <c r="D112" s="9">
        <v>5099.611354200001</v>
      </c>
      <c r="F112" s="13">
        <f t="shared" si="6"/>
        <v>-0.03556547524282634</v>
      </c>
      <c r="G112" s="13">
        <f t="shared" si="7"/>
        <v>0.03622494934024232</v>
      </c>
    </row>
    <row r="113" spans="1:7" ht="12.75">
      <c r="A113" s="3" t="s">
        <v>19</v>
      </c>
      <c r="B113" s="9">
        <v>11467.088024199991</v>
      </c>
      <c r="C113" s="9">
        <v>5757.551856399996</v>
      </c>
      <c r="D113" s="9">
        <v>5709.536167799996</v>
      </c>
      <c r="F113" s="13">
        <f t="shared" si="6"/>
        <v>-0.040898611646186286</v>
      </c>
      <c r="G113" s="13">
        <f t="shared" si="7"/>
        <v>0.040557533519587616</v>
      </c>
    </row>
    <row r="114" spans="1:7" ht="12.75">
      <c r="A114" s="3" t="s">
        <v>20</v>
      </c>
      <c r="B114" s="9">
        <v>12973.016142399994</v>
      </c>
      <c r="C114" s="9">
        <v>6381.623177199995</v>
      </c>
      <c r="D114" s="9">
        <v>6591.3929652</v>
      </c>
      <c r="F114" s="13">
        <f t="shared" si="6"/>
        <v>-0.04533168515129941</v>
      </c>
      <c r="G114" s="13">
        <f t="shared" si="7"/>
        <v>0.04682177908505676</v>
      </c>
    </row>
    <row r="115" spans="1:7" ht="12.75">
      <c r="A115" s="3" t="s">
        <v>21</v>
      </c>
      <c r="B115" s="9">
        <v>12572.637051699992</v>
      </c>
      <c r="C115" s="9">
        <v>6088.212333799995</v>
      </c>
      <c r="D115" s="9">
        <v>6484.424717899998</v>
      </c>
      <c r="F115" s="13">
        <f t="shared" si="6"/>
        <v>-0.04324744927530682</v>
      </c>
      <c r="G115" s="13">
        <f t="shared" si="7"/>
        <v>0.04606193307517098</v>
      </c>
    </row>
    <row r="116" spans="1:7" ht="12.75">
      <c r="A116" s="3" t="s">
        <v>22</v>
      </c>
      <c r="B116" s="9">
        <v>12632.583315499993</v>
      </c>
      <c r="C116" s="9">
        <v>6065.613162599996</v>
      </c>
      <c r="D116" s="9">
        <v>6566.970152899998</v>
      </c>
      <c r="F116" s="13">
        <f t="shared" si="6"/>
        <v>-0.04308691668272461</v>
      </c>
      <c r="G116" s="13">
        <f t="shared" si="7"/>
        <v>0.046648292307954586</v>
      </c>
    </row>
    <row r="117" spans="1:7" ht="12.75">
      <c r="A117" s="3" t="s">
        <v>23</v>
      </c>
      <c r="B117" s="9">
        <v>11798.33975359999</v>
      </c>
      <c r="C117" s="9">
        <v>5793.365000899992</v>
      </c>
      <c r="D117" s="9">
        <v>6004.974752699997</v>
      </c>
      <c r="F117" s="13">
        <f t="shared" si="6"/>
        <v>-0.04115300933556288</v>
      </c>
      <c r="G117" s="13">
        <f t="shared" si="7"/>
        <v>0.04265617340169179</v>
      </c>
    </row>
    <row r="118" spans="1:7" ht="12.75">
      <c r="A118" s="3" t="s">
        <v>24</v>
      </c>
      <c r="B118" s="9">
        <v>10222.753239599995</v>
      </c>
      <c r="C118" s="9">
        <v>4922.171661799995</v>
      </c>
      <c r="D118" s="9">
        <v>5300.581577800001</v>
      </c>
      <c r="F118" s="13">
        <f t="shared" si="6"/>
        <v>-0.0349645113535623</v>
      </c>
      <c r="G118" s="13">
        <f t="shared" si="7"/>
        <v>0.037652535809711465</v>
      </c>
    </row>
    <row r="119" spans="1:7" ht="12.75">
      <c r="A119" s="3" t="s">
        <v>25</v>
      </c>
      <c r="B119" s="9">
        <v>10427.574031299991</v>
      </c>
      <c r="C119" s="9">
        <v>4738.114396099995</v>
      </c>
      <c r="D119" s="9">
        <v>5689.459635199997</v>
      </c>
      <c r="F119" s="13">
        <f t="shared" si="6"/>
        <v>-0.03365706561650731</v>
      </c>
      <c r="G119" s="13">
        <f t="shared" si="7"/>
        <v>0.040414920421088706</v>
      </c>
    </row>
    <row r="120" spans="1:7" ht="12.75">
      <c r="A120" s="3" t="s">
        <v>26</v>
      </c>
      <c r="B120" s="9">
        <v>9189.603581200001</v>
      </c>
      <c r="C120" s="9">
        <v>3931.5678529999996</v>
      </c>
      <c r="D120" s="9">
        <v>5258.035728200001</v>
      </c>
      <c r="F120" s="13">
        <f t="shared" si="6"/>
        <v>-0.027927784376225753</v>
      </c>
      <c r="G120" s="13">
        <f t="shared" si="7"/>
        <v>0.03735031253437732</v>
      </c>
    </row>
    <row r="121" spans="1:7" ht="12.75">
      <c r="A121" s="3" t="s">
        <v>27</v>
      </c>
      <c r="B121" s="9">
        <v>7553.873080899997</v>
      </c>
      <c r="C121" s="9">
        <v>3014.928014499999</v>
      </c>
      <c r="D121" s="9">
        <v>4538.945066399999</v>
      </c>
      <c r="F121" s="13">
        <f t="shared" si="6"/>
        <v>-0.021416458432619707</v>
      </c>
      <c r="G121" s="13">
        <f t="shared" si="7"/>
        <v>0.032242271747447024</v>
      </c>
    </row>
    <row r="122" spans="1:7" ht="12.75">
      <c r="A122" s="3" t="s">
        <v>28</v>
      </c>
      <c r="B122" s="9">
        <v>4805.051300100001</v>
      </c>
      <c r="C122" s="9">
        <v>1708.3325870000006</v>
      </c>
      <c r="D122" s="9">
        <v>3096.7187131</v>
      </c>
      <c r="F122" s="13">
        <f t="shared" si="6"/>
        <v>-0.012135093661479265</v>
      </c>
      <c r="G122" s="13">
        <f t="shared" si="7"/>
        <v>0.021997456416093072</v>
      </c>
    </row>
    <row r="123" spans="1:7" ht="12.75">
      <c r="A123" s="3" t="s">
        <v>29</v>
      </c>
      <c r="B123" s="9">
        <v>2719.649738400001</v>
      </c>
      <c r="C123" s="9">
        <v>894.7425614000005</v>
      </c>
      <c r="D123" s="9">
        <v>1824.9071770000003</v>
      </c>
      <c r="F123" s="13">
        <f t="shared" si="6"/>
        <v>-0.006355779236505816</v>
      </c>
      <c r="G123" s="13">
        <f t="shared" si="7"/>
        <v>0.01296317806317226</v>
      </c>
    </row>
    <row r="124" spans="1:7" ht="12.75">
      <c r="A124" s="3" t="s">
        <v>30</v>
      </c>
      <c r="B124" s="9">
        <v>914.9200189999997</v>
      </c>
      <c r="C124" s="9">
        <v>245.23835490000002</v>
      </c>
      <c r="D124" s="9">
        <v>669.6816640999997</v>
      </c>
      <c r="F124" s="13">
        <f t="shared" si="6"/>
        <v>-0.0017420439256062683</v>
      </c>
      <c r="G124" s="13">
        <f t="shared" si="7"/>
        <v>0.004757065327366953</v>
      </c>
    </row>
    <row r="125" spans="1:7" ht="12.75">
      <c r="A125" s="3" t="s">
        <v>31</v>
      </c>
      <c r="B125" s="9">
        <f>C125+D125</f>
        <v>254</v>
      </c>
      <c r="C125" s="9">
        <v>61</v>
      </c>
      <c r="D125" s="9">
        <v>193</v>
      </c>
      <c r="F125" s="13">
        <f t="shared" si="6"/>
        <v>-0.00043331182638748955</v>
      </c>
      <c r="G125" s="13">
        <f t="shared" si="7"/>
        <v>0.001370970204799762</v>
      </c>
    </row>
    <row r="126" spans="1:7" ht="12.75">
      <c r="A126" s="3" t="s">
        <v>40</v>
      </c>
      <c r="B126" s="11">
        <v>140776.21769189998</v>
      </c>
      <c r="C126" s="11">
        <f>SUM(C106:C125)</f>
        <v>66377.63321549995</v>
      </c>
      <c r="D126" s="11">
        <f>SUM(D106:D125)</f>
        <v>74398.5844764</v>
      </c>
      <c r="F126" s="13"/>
      <c r="G126" s="13"/>
    </row>
    <row r="127" spans="1:7" ht="12.75">
      <c r="A127" s="9"/>
      <c r="B127" s="9"/>
      <c r="C127" s="9"/>
      <c r="D127" s="9"/>
      <c r="F127" s="13"/>
      <c r="G127" s="13"/>
    </row>
    <row r="128" spans="1:7" ht="12.75">
      <c r="A128" s="11"/>
      <c r="B128" s="11"/>
      <c r="C128" s="11"/>
      <c r="D128" s="9"/>
      <c r="F128" s="13"/>
      <c r="G128" s="13"/>
    </row>
    <row r="129" spans="1:3" ht="12.75">
      <c r="A129" s="11"/>
      <c r="B129" s="11"/>
      <c r="C129" s="11"/>
    </row>
    <row r="130" spans="1:3" ht="12.75">
      <c r="A130" s="11"/>
      <c r="B130" s="11"/>
      <c r="C130" s="11"/>
    </row>
  </sheetData>
  <hyperlinks>
    <hyperlink ref="E3" location="indice!A1" display="Indice"/>
    <hyperlink ref="E36" location="indice!A1" display="Indice"/>
    <hyperlink ref="E67" location="indice!A1" display="Indice"/>
    <hyperlink ref="E99" location="indice!A1" display="Indice"/>
  </hyperlinks>
  <printOptions/>
  <pageMargins left="0.92" right="0.75" top="0.48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9">
      <selection activeCell="G34" sqref="G34"/>
    </sheetView>
  </sheetViews>
  <sheetFormatPr defaultColWidth="11.421875" defaultRowHeight="12.75"/>
  <cols>
    <col min="1" max="1" width="8.421875" style="5" customWidth="1"/>
    <col min="2" max="2" width="26.00390625" style="5" customWidth="1"/>
    <col min="3" max="3" width="8.421875" style="5" customWidth="1"/>
    <col min="4" max="4" width="9.7109375" style="5" customWidth="1"/>
    <col min="5" max="5" width="9.421875" style="5" customWidth="1"/>
    <col min="6" max="16384" width="8.421875" style="5" customWidth="1"/>
  </cols>
  <sheetData>
    <row r="1" spans="1:8" ht="12.75">
      <c r="A1" s="1" t="s">
        <v>2</v>
      </c>
      <c r="H1" s="14">
        <v>37684</v>
      </c>
    </row>
    <row r="2" ht="12.75">
      <c r="A2" s="1" t="s">
        <v>0</v>
      </c>
    </row>
    <row r="3" spans="1:7" ht="12.75">
      <c r="A3" s="1" t="s">
        <v>1</v>
      </c>
      <c r="G3" s="28" t="s">
        <v>150</v>
      </c>
    </row>
    <row r="6" ht="12.75">
      <c r="A6" s="5" t="s">
        <v>47</v>
      </c>
    </row>
    <row r="7" ht="12.75">
      <c r="A7" s="5" t="s">
        <v>48</v>
      </c>
    </row>
    <row r="9" ht="12.75">
      <c r="A9" s="1" t="s">
        <v>85</v>
      </c>
    </row>
    <row r="10" spans="3:5" ht="12.75">
      <c r="C10" s="16" t="s">
        <v>40</v>
      </c>
      <c r="D10" s="16" t="s">
        <v>87</v>
      </c>
      <c r="E10" s="16" t="s">
        <v>10</v>
      </c>
    </row>
    <row r="11" spans="1:5" ht="12.75">
      <c r="A11" s="5" t="s">
        <v>91</v>
      </c>
      <c r="C11" s="17">
        <v>1</v>
      </c>
      <c r="D11" s="17">
        <v>1</v>
      </c>
      <c r="E11" s="17">
        <v>1</v>
      </c>
    </row>
    <row r="12" spans="1:5" ht="12.75">
      <c r="A12" s="5" t="s">
        <v>49</v>
      </c>
      <c r="B12" s="5" t="s">
        <v>50</v>
      </c>
      <c r="C12" s="15">
        <v>0.1445397479757749</v>
      </c>
      <c r="D12" s="15">
        <v>0.15041610908516448</v>
      </c>
      <c r="E12" s="15">
        <v>0.13913944200284173</v>
      </c>
    </row>
    <row r="13" spans="1:5" ht="12.75">
      <c r="A13" s="5" t="s">
        <v>51</v>
      </c>
      <c r="B13" s="5" t="s">
        <v>52</v>
      </c>
      <c r="C13" s="15">
        <v>0.013125104215492766</v>
      </c>
      <c r="D13" s="15">
        <v>0.013412477812953691</v>
      </c>
      <c r="E13" s="15">
        <v>0.012861011297113095</v>
      </c>
    </row>
    <row r="14" spans="1:5" ht="12.75">
      <c r="A14" s="5" t="s">
        <v>53</v>
      </c>
      <c r="B14" s="5" t="s">
        <v>54</v>
      </c>
      <c r="C14" s="15">
        <v>0.0045029695741102835</v>
      </c>
      <c r="D14" s="15">
        <v>0.0046031190104204025</v>
      </c>
      <c r="E14" s="15">
        <v>0.004410933433202055</v>
      </c>
    </row>
    <row r="15" spans="1:5" ht="12.75">
      <c r="A15" s="5" t="s">
        <v>55</v>
      </c>
      <c r="B15" s="5" t="s">
        <v>56</v>
      </c>
      <c r="C15" s="15">
        <v>0.005575961552598975</v>
      </c>
      <c r="D15" s="15">
        <v>0.005327285383255658</v>
      </c>
      <c r="E15" s="15">
        <v>0.005804491994760718</v>
      </c>
    </row>
    <row r="16" spans="1:5" ht="12.75">
      <c r="A16" s="5" t="s">
        <v>57</v>
      </c>
      <c r="B16" s="5" t="s">
        <v>58</v>
      </c>
      <c r="C16" s="15">
        <v>0.010563794184967838</v>
      </c>
      <c r="D16" s="15">
        <v>0.009986750554020702</v>
      </c>
      <c r="E16" s="15">
        <v>0.011094090419123296</v>
      </c>
    </row>
    <row r="17" spans="1:5" ht="12.75">
      <c r="A17" s="5" t="s">
        <v>59</v>
      </c>
      <c r="B17" s="5" t="s">
        <v>60</v>
      </c>
      <c r="C17" s="15">
        <v>0.09211368096360056</v>
      </c>
      <c r="D17" s="15">
        <v>0.09290303664888995</v>
      </c>
      <c r="E17" s="15">
        <v>0.09138827247649693</v>
      </c>
    </row>
    <row r="18" spans="1:5" ht="12.75">
      <c r="A18" s="5" t="s">
        <v>61</v>
      </c>
      <c r="B18" s="5" t="s">
        <v>62</v>
      </c>
      <c r="C18" s="15">
        <v>0.2018306669286266</v>
      </c>
      <c r="D18" s="15">
        <v>0.19800728846714263</v>
      </c>
      <c r="E18" s="15">
        <v>0.20534430626391947</v>
      </c>
    </row>
    <row r="19" spans="1:5" ht="12.75">
      <c r="A19" s="5" t="s">
        <v>63</v>
      </c>
      <c r="B19" s="5" t="s">
        <v>64</v>
      </c>
      <c r="C19" s="15">
        <v>0.17764796699414556</v>
      </c>
      <c r="D19" s="15">
        <v>0.1800676027879199</v>
      </c>
      <c r="E19" s="15">
        <v>0.1754243504759974</v>
      </c>
    </row>
    <row r="20" spans="1:5" ht="12.75">
      <c r="A20" s="5" t="s">
        <v>65</v>
      </c>
      <c r="B20" s="5" t="s">
        <v>66</v>
      </c>
      <c r="C20" s="15">
        <v>0.05294048999893641</v>
      </c>
      <c r="D20" s="15">
        <v>0.05401963164655402</v>
      </c>
      <c r="E20" s="15">
        <v>0.05194877165882991</v>
      </c>
    </row>
    <row r="21" spans="1:5" ht="12.75">
      <c r="A21" s="5" t="s">
        <v>67</v>
      </c>
      <c r="B21" s="5" t="s">
        <v>68</v>
      </c>
      <c r="C21" s="15">
        <v>0.04447387378792674</v>
      </c>
      <c r="D21" s="15">
        <v>0.04655358360923291</v>
      </c>
      <c r="E21" s="15">
        <v>0.04256264519579311</v>
      </c>
    </row>
    <row r="22" spans="1:5" ht="12.75">
      <c r="A22" s="5" t="s">
        <v>69</v>
      </c>
      <c r="B22" s="5" t="s">
        <v>70</v>
      </c>
      <c r="C22" s="15">
        <v>0.024253557364483362</v>
      </c>
      <c r="D22" s="15">
        <v>0.02569543334588808</v>
      </c>
      <c r="E22" s="15">
        <v>0.022928490485566246</v>
      </c>
    </row>
    <row r="23" spans="1:5" ht="12.75">
      <c r="A23" s="5" t="s">
        <v>71</v>
      </c>
      <c r="B23" s="5" t="s">
        <v>72</v>
      </c>
      <c r="C23" s="15">
        <v>0.06710482831952394</v>
      </c>
      <c r="D23" s="15">
        <v>0.06906763085862529</v>
      </c>
      <c r="E23" s="15">
        <v>0.06530103612937747</v>
      </c>
    </row>
    <row r="24" spans="1:5" ht="12.75">
      <c r="A24" s="5" t="s">
        <v>73</v>
      </c>
      <c r="B24" s="5" t="s">
        <v>74</v>
      </c>
      <c r="C24" s="15">
        <v>0.011164951283676264</v>
      </c>
      <c r="D24" s="15">
        <v>0.011987105823452068</v>
      </c>
      <c r="E24" s="15">
        <v>0.010409401039370977</v>
      </c>
    </row>
    <row r="25" spans="1:5" ht="12.75">
      <c r="A25" s="5" t="s">
        <v>75</v>
      </c>
      <c r="B25" s="5" t="s">
        <v>76</v>
      </c>
      <c r="C25" s="15">
        <v>0.06124227988407236</v>
      </c>
      <c r="D25" s="15">
        <v>0.05422918600995454</v>
      </c>
      <c r="E25" s="15">
        <v>0.06768722974881507</v>
      </c>
    </row>
    <row r="26" spans="1:5" ht="12.75">
      <c r="A26" s="5" t="s">
        <v>77</v>
      </c>
      <c r="B26" s="5" t="s">
        <v>78</v>
      </c>
      <c r="C26" s="15">
        <v>0.04386659292156646</v>
      </c>
      <c r="D26" s="15">
        <v>0.043274367477573364</v>
      </c>
      <c r="E26" s="15">
        <v>0.04441084106135637</v>
      </c>
    </row>
    <row r="27" spans="1:5" ht="12.75">
      <c r="A27" s="5" t="s">
        <v>79</v>
      </c>
      <c r="B27" s="5" t="s">
        <v>80</v>
      </c>
      <c r="C27" s="15">
        <v>0.03671235355886957</v>
      </c>
      <c r="D27" s="15">
        <v>0.03215737400022037</v>
      </c>
      <c r="E27" s="15">
        <v>0.04089832560164575</v>
      </c>
    </row>
    <row r="28" spans="1:5" ht="12.75">
      <c r="A28" s="5" t="s">
        <v>81</v>
      </c>
      <c r="B28" s="5" t="s">
        <v>82</v>
      </c>
      <c r="C28" s="15">
        <v>0.003466311020789094</v>
      </c>
      <c r="D28" s="15">
        <v>0.0034054740936093975</v>
      </c>
      <c r="E28" s="15">
        <v>0.0035222194333436713</v>
      </c>
    </row>
    <row r="29" spans="1:5" ht="12.75">
      <c r="A29" s="5" t="s">
        <v>83</v>
      </c>
      <c r="B29" s="5" t="s">
        <v>84</v>
      </c>
      <c r="C29" s="15">
        <v>0.004874869470838373</v>
      </c>
      <c r="D29" s="15">
        <v>0.004886543385122937</v>
      </c>
      <c r="E29" s="15">
        <v>0.004864141282446802</v>
      </c>
    </row>
    <row r="31" ht="12.75">
      <c r="A31" s="5" t="s">
        <v>47</v>
      </c>
    </row>
    <row r="32" ht="12.75">
      <c r="A32" s="5" t="s">
        <v>48</v>
      </c>
    </row>
    <row r="34" spans="1:7" ht="12.75">
      <c r="A34" s="1" t="s">
        <v>86</v>
      </c>
      <c r="G34" s="28" t="s">
        <v>150</v>
      </c>
    </row>
    <row r="35" spans="3:5" ht="12.75">
      <c r="C35" s="16" t="s">
        <v>40</v>
      </c>
      <c r="D35" s="16" t="s">
        <v>87</v>
      </c>
      <c r="E35" s="16" t="s">
        <v>10</v>
      </c>
    </row>
    <row r="36" spans="1:5" ht="12.75">
      <c r="A36" s="5" t="s">
        <v>91</v>
      </c>
      <c r="C36" s="17">
        <v>1</v>
      </c>
      <c r="D36" s="15">
        <v>0.4789366597408372</v>
      </c>
      <c r="E36" s="15">
        <v>0.521063340259163</v>
      </c>
    </row>
    <row r="37" spans="1:5" ht="12.75">
      <c r="A37" s="5" t="s">
        <v>49</v>
      </c>
      <c r="B37" s="5" t="s">
        <v>50</v>
      </c>
      <c r="C37" s="18">
        <v>1</v>
      </c>
      <c r="D37" s="15">
        <v>0.49836170739516006</v>
      </c>
      <c r="E37" s="15">
        <v>0.5016382926048398</v>
      </c>
    </row>
    <row r="38" spans="1:5" ht="12.75">
      <c r="A38" s="5" t="s">
        <v>51</v>
      </c>
      <c r="B38" s="5" t="s">
        <v>52</v>
      </c>
      <c r="C38" s="18">
        <v>1</v>
      </c>
      <c r="D38" s="15">
        <v>0.4893773489795439</v>
      </c>
      <c r="E38" s="15">
        <v>0.5106226510204561</v>
      </c>
    </row>
    <row r="39" spans="1:5" ht="12.75">
      <c r="A39" s="5" t="s">
        <v>53</v>
      </c>
      <c r="B39" s="5" t="s">
        <v>54</v>
      </c>
      <c r="C39" s="18">
        <v>1</v>
      </c>
      <c r="D39" s="15">
        <v>0.48954294798227554</v>
      </c>
      <c r="E39" s="15">
        <v>0.5104570520177245</v>
      </c>
    </row>
    <row r="40" spans="1:5" ht="12.75">
      <c r="A40" s="5" t="s">
        <v>55</v>
      </c>
      <c r="B40" s="5" t="s">
        <v>56</v>
      </c>
      <c r="C40" s="18">
        <v>1</v>
      </c>
      <c r="D40" s="15">
        <v>0.4575344501792643</v>
      </c>
      <c r="E40" s="15">
        <v>0.5424655498207357</v>
      </c>
    </row>
    <row r="41" spans="1:5" ht="12.75">
      <c r="A41" s="5" t="s">
        <v>57</v>
      </c>
      <c r="B41" s="5" t="s">
        <v>58</v>
      </c>
      <c r="C41" s="18">
        <v>1</v>
      </c>
      <c r="D41" s="15">
        <v>0.45273271576991886</v>
      </c>
      <c r="E41" s="15">
        <v>0.5472672842300812</v>
      </c>
    </row>
    <row r="42" spans="1:5" ht="12.75">
      <c r="A42" s="5" t="s">
        <v>59</v>
      </c>
      <c r="B42" s="5" t="s">
        <v>60</v>
      </c>
      <c r="C42" s="18">
        <v>1</v>
      </c>
      <c r="D42" s="15">
        <v>0.4829958286572106</v>
      </c>
      <c r="E42" s="15">
        <v>0.5170041713427893</v>
      </c>
    </row>
    <row r="43" spans="1:5" ht="12.75">
      <c r="A43" s="5" t="s">
        <v>61</v>
      </c>
      <c r="B43" s="5" t="s">
        <v>62</v>
      </c>
      <c r="C43" s="18">
        <v>1</v>
      </c>
      <c r="D43" s="15">
        <v>0.46982013912982673</v>
      </c>
      <c r="E43" s="15">
        <v>0.5301798608701732</v>
      </c>
    </row>
    <row r="44" spans="1:5" ht="12.75">
      <c r="A44" s="5" t="s">
        <v>63</v>
      </c>
      <c r="B44" s="5" t="s">
        <v>64</v>
      </c>
      <c r="C44" s="18">
        <v>1</v>
      </c>
      <c r="D44" s="15">
        <v>0.48541472785711715</v>
      </c>
      <c r="E44" s="15">
        <v>0.5145852721428829</v>
      </c>
    </row>
    <row r="45" spans="1:5" ht="12.75">
      <c r="A45" s="5" t="s">
        <v>65</v>
      </c>
      <c r="B45" s="5" t="s">
        <v>66</v>
      </c>
      <c r="C45" s="18">
        <v>1</v>
      </c>
      <c r="D45" s="15">
        <v>0.48865378795207687</v>
      </c>
      <c r="E45" s="15">
        <v>0.5113462120479231</v>
      </c>
    </row>
    <row r="46" spans="1:5" ht="12.75">
      <c r="A46" s="5" t="s">
        <v>67</v>
      </c>
      <c r="B46" s="5" t="s">
        <v>68</v>
      </c>
      <c r="C46" s="18">
        <v>1</v>
      </c>
      <c r="D46" s="15">
        <v>0.5012862201168582</v>
      </c>
      <c r="E46" s="15">
        <v>0.49871377988314164</v>
      </c>
    </row>
    <row r="47" spans="1:5" ht="12.75">
      <c r="A47" s="5" t="s">
        <v>69</v>
      </c>
      <c r="B47" s="5" t="s">
        <v>70</v>
      </c>
      <c r="C47" s="18">
        <v>1</v>
      </c>
      <c r="D47" s="15">
        <v>0.5073621989286271</v>
      </c>
      <c r="E47" s="15">
        <v>0.49263780107137284</v>
      </c>
    </row>
    <row r="48" spans="1:5" ht="12.75">
      <c r="A48" s="5" t="s">
        <v>71</v>
      </c>
      <c r="B48" s="5" t="s">
        <v>72</v>
      </c>
      <c r="C48" s="18">
        <v>1</v>
      </c>
      <c r="D48" s="15">
        <v>0.49289952256402514</v>
      </c>
      <c r="E48" s="15">
        <v>0.5071004774359749</v>
      </c>
    </row>
    <row r="49" spans="1:5" ht="12.75">
      <c r="A49" s="5" t="s">
        <v>73</v>
      </c>
      <c r="B49" s="5" t="s">
        <v>74</v>
      </c>
      <c r="C49" s="18">
        <v>1</v>
      </c>
      <c r="D49" s="15">
        <v>0.5141562445630768</v>
      </c>
      <c r="E49" s="15">
        <v>0.48584375543692326</v>
      </c>
    </row>
    <row r="50" spans="1:5" ht="12.75">
      <c r="A50" s="5" t="s">
        <v>75</v>
      </c>
      <c r="B50" s="5" t="s">
        <v>76</v>
      </c>
      <c r="C50" s="18">
        <v>1</v>
      </c>
      <c r="D50" s="15">
        <v>0.4240522223753427</v>
      </c>
      <c r="E50" s="15">
        <v>0.5759477776246573</v>
      </c>
    </row>
    <row r="51" spans="1:5" ht="12.75">
      <c r="A51" s="5" t="s">
        <v>77</v>
      </c>
      <c r="B51" s="5" t="s">
        <v>78</v>
      </c>
      <c r="C51" s="18">
        <v>1</v>
      </c>
      <c r="D51" s="15">
        <v>0.47242669740095583</v>
      </c>
      <c r="E51" s="15">
        <v>0.5275733025990442</v>
      </c>
    </row>
    <row r="52" spans="1:5" ht="12.75">
      <c r="A52" s="5" t="s">
        <v>79</v>
      </c>
      <c r="B52" s="5" t="s">
        <v>80</v>
      </c>
      <c r="C52" s="18">
        <v>1</v>
      </c>
      <c r="D52" s="15">
        <v>0.4194748789153571</v>
      </c>
      <c r="E52" s="15">
        <v>0.5805251210846429</v>
      </c>
    </row>
    <row r="53" spans="1:5" ht="12.75">
      <c r="A53" s="5" t="s">
        <v>81</v>
      </c>
      <c r="B53" s="5" t="s">
        <v>82</v>
      </c>
      <c r="C53" s="18">
        <v>1</v>
      </c>
      <c r="D53" s="15">
        <v>0.470487035542474</v>
      </c>
      <c r="E53" s="15">
        <v>0.529512964457526</v>
      </c>
    </row>
    <row r="54" spans="1:5" ht="12.75">
      <c r="A54" s="5" t="s">
        <v>83</v>
      </c>
      <c r="B54" s="5" t="s">
        <v>84</v>
      </c>
      <c r="C54" s="18">
        <v>1</v>
      </c>
      <c r="D54" s="15">
        <v>0.48003883748881765</v>
      </c>
      <c r="E54" s="15">
        <v>0.5199611625111823</v>
      </c>
    </row>
  </sheetData>
  <hyperlinks>
    <hyperlink ref="G34" location="indice!A1" display="Indice"/>
    <hyperlink ref="G3" location="indice!A1" display="Indice"/>
  </hyperlinks>
  <printOptions/>
  <pageMargins left="0.92" right="0.75" top="0.48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22">
      <selection activeCell="H31" sqref="H31"/>
    </sheetView>
  </sheetViews>
  <sheetFormatPr defaultColWidth="11.421875" defaultRowHeight="12.75"/>
  <cols>
    <col min="1" max="1" width="8.421875" style="5" customWidth="1"/>
    <col min="2" max="2" width="26.00390625" style="5" customWidth="1"/>
    <col min="3" max="3" width="9.8515625" style="5" customWidth="1"/>
    <col min="4" max="4" width="9.7109375" style="5" customWidth="1"/>
    <col min="5" max="5" width="9.421875" style="5" customWidth="1"/>
    <col min="6" max="6" width="10.8515625" style="5" customWidth="1"/>
    <col min="7" max="16384" width="8.421875" style="5" customWidth="1"/>
  </cols>
  <sheetData>
    <row r="1" spans="1:8" ht="12.75">
      <c r="A1" s="1" t="s">
        <v>2</v>
      </c>
      <c r="H1" s="14">
        <v>37684</v>
      </c>
    </row>
    <row r="2" ht="12.75">
      <c r="A2" s="1" t="s">
        <v>0</v>
      </c>
    </row>
    <row r="3" spans="1:8" ht="12.75">
      <c r="A3" s="1" t="s">
        <v>1</v>
      </c>
      <c r="H3" s="28" t="s">
        <v>150</v>
      </c>
    </row>
    <row r="6" ht="12.75">
      <c r="A6" s="5" t="s">
        <v>47</v>
      </c>
    </row>
    <row r="7" ht="12.75">
      <c r="A7" s="5" t="s">
        <v>90</v>
      </c>
    </row>
    <row r="9" ht="12.75">
      <c r="A9" s="1" t="s">
        <v>85</v>
      </c>
    </row>
    <row r="10" spans="3:6" ht="12.75">
      <c r="C10" s="16" t="s">
        <v>40</v>
      </c>
      <c r="D10" s="16" t="s">
        <v>42</v>
      </c>
      <c r="E10" s="16" t="s">
        <v>43</v>
      </c>
      <c r="F10" s="16" t="s">
        <v>44</v>
      </c>
    </row>
    <row r="11" spans="1:6" ht="12.75">
      <c r="A11" s="5" t="s">
        <v>91</v>
      </c>
      <c r="C11" s="17">
        <v>1</v>
      </c>
      <c r="D11" s="17">
        <v>1</v>
      </c>
      <c r="E11" s="17">
        <v>1</v>
      </c>
      <c r="F11" s="17">
        <v>1</v>
      </c>
    </row>
    <row r="12" spans="1:6" ht="12.75">
      <c r="A12" s="5" t="s">
        <v>49</v>
      </c>
      <c r="B12" s="5" t="s">
        <v>50</v>
      </c>
      <c r="C12" s="15">
        <v>0.1445397479757749</v>
      </c>
      <c r="D12" s="15">
        <v>0.17675828369466637</v>
      </c>
      <c r="E12" s="15">
        <v>0.18939469354470695</v>
      </c>
      <c r="F12" s="15">
        <v>0.13172874090442854</v>
      </c>
    </row>
    <row r="13" spans="1:6" ht="12.75">
      <c r="A13" s="5" t="s">
        <v>51</v>
      </c>
      <c r="B13" s="5" t="s">
        <v>52</v>
      </c>
      <c r="C13" s="15">
        <v>0.013125104215492766</v>
      </c>
      <c r="D13" s="15">
        <v>0.011725125654414876</v>
      </c>
      <c r="E13" s="15">
        <v>0.011965128089999628</v>
      </c>
      <c r="F13" s="15">
        <v>0.013589009064054</v>
      </c>
    </row>
    <row r="14" spans="1:6" ht="12.75">
      <c r="A14" s="5" t="s">
        <v>53</v>
      </c>
      <c r="B14" s="5" t="s">
        <v>54</v>
      </c>
      <c r="C14" s="15">
        <v>0.0045029695741102835</v>
      </c>
      <c r="D14" s="15">
        <v>0.0042226529031461355</v>
      </c>
      <c r="E14" s="15">
        <v>0.0035051465016860115</v>
      </c>
      <c r="F14" s="15">
        <v>0.004685857724040587</v>
      </c>
    </row>
    <row r="15" spans="1:6" ht="12.75">
      <c r="A15" s="5" t="s">
        <v>55</v>
      </c>
      <c r="B15" s="5" t="s">
        <v>56</v>
      </c>
      <c r="C15" s="15">
        <v>0.005575961552598977</v>
      </c>
      <c r="D15" s="15">
        <v>0.003250209461370559</v>
      </c>
      <c r="E15" s="15">
        <v>0.003444402288992926</v>
      </c>
      <c r="F15" s="15">
        <v>0.006370679440970706</v>
      </c>
    </row>
    <row r="16" spans="1:6" ht="12.75">
      <c r="A16" s="5" t="s">
        <v>57</v>
      </c>
      <c r="B16" s="5" t="s">
        <v>58</v>
      </c>
      <c r="C16" s="15">
        <v>0.010563794184967836</v>
      </c>
      <c r="D16" s="15">
        <v>0.007837460832016077</v>
      </c>
      <c r="E16" s="15">
        <v>0.003626918890047429</v>
      </c>
      <c r="F16" s="15">
        <v>0.012017152741087741</v>
      </c>
    </row>
    <row r="17" spans="1:6" ht="12.75">
      <c r="A17" s="5" t="s">
        <v>59</v>
      </c>
      <c r="B17" s="5" t="s">
        <v>60</v>
      </c>
      <c r="C17" s="15">
        <v>0.09211368096360055</v>
      </c>
      <c r="D17" s="15">
        <v>0.055830558589032415</v>
      </c>
      <c r="E17" s="15">
        <v>0.1146975322874984</v>
      </c>
      <c r="F17" s="15">
        <v>0.09794740461826211</v>
      </c>
    </row>
    <row r="18" spans="1:6" ht="12.75">
      <c r="A18" s="5" t="s">
        <v>61</v>
      </c>
      <c r="B18" s="5" t="s">
        <v>62</v>
      </c>
      <c r="C18" s="15">
        <v>0.20183066692862656</v>
      </c>
      <c r="D18" s="15">
        <v>0.08058632584817088</v>
      </c>
      <c r="E18" s="15">
        <v>0.06647486976238</v>
      </c>
      <c r="F18" s="15">
        <v>0.24610940235655498</v>
      </c>
    </row>
    <row r="19" spans="1:6" ht="12.75">
      <c r="A19" s="5" t="s">
        <v>63</v>
      </c>
      <c r="B19" s="5" t="s">
        <v>64</v>
      </c>
      <c r="C19" s="15">
        <v>0.17764796699414556</v>
      </c>
      <c r="D19" s="15">
        <v>0.4191446318336266</v>
      </c>
      <c r="E19" s="15">
        <v>0.2314454204826148</v>
      </c>
      <c r="F19" s="15">
        <v>0.11482340016180047</v>
      </c>
    </row>
    <row r="20" spans="1:6" ht="12.75">
      <c r="A20" s="5" t="s">
        <v>65</v>
      </c>
      <c r="B20" s="5" t="s">
        <v>66</v>
      </c>
      <c r="C20" s="15">
        <v>0.05294048999893642</v>
      </c>
      <c r="D20" s="15">
        <v>0.0314736343553505</v>
      </c>
      <c r="E20" s="15">
        <v>0.230536667895552</v>
      </c>
      <c r="F20" s="15">
        <v>0.037084305700691794</v>
      </c>
    </row>
    <row r="21" spans="1:6" ht="12.75">
      <c r="A21" s="5" t="s">
        <v>67</v>
      </c>
      <c r="B21" s="5" t="s">
        <v>68</v>
      </c>
      <c r="C21" s="15">
        <v>0.04447387378792674</v>
      </c>
      <c r="D21" s="15">
        <v>0.047355651551278605</v>
      </c>
      <c r="E21" s="15">
        <v>0.029490114444770562</v>
      </c>
      <c r="F21" s="15">
        <v>0.04556117674605847</v>
      </c>
    </row>
    <row r="22" spans="1:6" ht="12.75">
      <c r="A22" s="5" t="s">
        <v>69</v>
      </c>
      <c r="B22" s="5" t="s">
        <v>70</v>
      </c>
      <c r="C22" s="15">
        <v>0.024253557364483362</v>
      </c>
      <c r="D22" s="15">
        <v>0.02494016569624109</v>
      </c>
      <c r="E22" s="15">
        <v>0.021632921423046878</v>
      </c>
      <c r="F22" s="15">
        <v>0.024401006592116987</v>
      </c>
    </row>
    <row r="23" spans="1:6" ht="12.75">
      <c r="A23" s="5" t="s">
        <v>71</v>
      </c>
      <c r="B23" s="5" t="s">
        <v>72</v>
      </c>
      <c r="C23" s="15">
        <v>0.06710482831952394</v>
      </c>
      <c r="D23" s="15">
        <v>0.04672077500025329</v>
      </c>
      <c r="E23" s="15">
        <v>0.04586503622230815</v>
      </c>
      <c r="F23" s="15">
        <v>0.07437082563693849</v>
      </c>
    </row>
    <row r="24" spans="1:6" ht="12.75">
      <c r="A24" s="5" t="s">
        <v>73</v>
      </c>
      <c r="B24" s="5" t="s">
        <v>74</v>
      </c>
      <c r="C24" s="15">
        <v>0.011164951283676264</v>
      </c>
      <c r="D24" s="15">
        <v>0.01026709534206648</v>
      </c>
      <c r="E24" s="15">
        <v>0.01414041330613403</v>
      </c>
      <c r="F24" s="15">
        <v>0.011025211106336887</v>
      </c>
    </row>
    <row r="25" spans="1:6" ht="12.75">
      <c r="A25" s="5" t="s">
        <v>75</v>
      </c>
      <c r="B25" s="5" t="s">
        <v>76</v>
      </c>
      <c r="C25" s="15">
        <v>0.06124227988407236</v>
      </c>
      <c r="D25" s="15">
        <v>0.03192453232512669</v>
      </c>
      <c r="E25" s="15">
        <v>0.011119121911435038</v>
      </c>
      <c r="F25" s="15">
        <v>0.07399396523304491</v>
      </c>
    </row>
    <row r="26" spans="1:6" ht="12.75">
      <c r="A26" s="5" t="s">
        <v>77</v>
      </c>
      <c r="B26" s="5" t="s">
        <v>78</v>
      </c>
      <c r="C26" s="15">
        <v>0.043866592921566465</v>
      </c>
      <c r="D26" s="15">
        <v>0.03329242067343398</v>
      </c>
      <c r="E26" s="15">
        <v>0.013778467571392719</v>
      </c>
      <c r="F26" s="15">
        <v>0.049877717347467196</v>
      </c>
    </row>
    <row r="27" spans="1:6" ht="12.75">
      <c r="A27" s="5" t="s">
        <v>79</v>
      </c>
      <c r="B27" s="5" t="s">
        <v>80</v>
      </c>
      <c r="C27" s="15">
        <v>0.03671235355886958</v>
      </c>
      <c r="D27" s="15">
        <v>0.010448959436852513</v>
      </c>
      <c r="E27" s="15">
        <v>0.00682861940795801</v>
      </c>
      <c r="F27" s="15">
        <v>0.046370066114520825</v>
      </c>
    </row>
    <row r="28" spans="1:6" ht="12.75">
      <c r="A28" s="5" t="s">
        <v>81</v>
      </c>
      <c r="B28" s="5" t="s">
        <v>82</v>
      </c>
      <c r="C28" s="15">
        <v>0.003466311020789094</v>
      </c>
      <c r="D28" s="15">
        <v>0.002004412283784637</v>
      </c>
      <c r="E28" s="15">
        <v>0.00042308638972137294</v>
      </c>
      <c r="F28" s="15">
        <v>0.004166100638545378</v>
      </c>
    </row>
    <row r="29" spans="1:6" ht="12.75">
      <c r="A29" s="5" t="s">
        <v>83</v>
      </c>
      <c r="B29" s="5" t="s">
        <v>84</v>
      </c>
      <c r="C29" s="15">
        <v>0.004874869470838373</v>
      </c>
      <c r="D29" s="15">
        <v>0.002217104519168298</v>
      </c>
      <c r="E29" s="15">
        <v>0.0016314395797551995</v>
      </c>
      <c r="F29" s="15">
        <v>0.005877977873079834</v>
      </c>
    </row>
    <row r="31" spans="1:8" ht="12.75">
      <c r="A31" s="5" t="s">
        <v>47</v>
      </c>
      <c r="H31" s="28" t="s">
        <v>150</v>
      </c>
    </row>
    <row r="32" ht="12.75">
      <c r="A32" s="5" t="s">
        <v>90</v>
      </c>
    </row>
    <row r="34" ht="12.75">
      <c r="A34" s="1" t="s">
        <v>86</v>
      </c>
    </row>
    <row r="35" spans="3:6" ht="12.75">
      <c r="C35" s="16" t="s">
        <v>40</v>
      </c>
      <c r="D35" s="16" t="s">
        <v>42</v>
      </c>
      <c r="E35" s="16" t="s">
        <v>43</v>
      </c>
      <c r="F35" s="16" t="s">
        <v>44</v>
      </c>
    </row>
    <row r="36" spans="1:6" ht="12.75">
      <c r="A36" s="5" t="s">
        <v>91</v>
      </c>
      <c r="C36" s="18">
        <v>1</v>
      </c>
      <c r="D36" s="15">
        <v>0.17310725600818805</v>
      </c>
      <c r="E36" s="15">
        <v>0.08698488882886074</v>
      </c>
      <c r="F36" s="15">
        <v>0.7399078551629513</v>
      </c>
    </row>
    <row r="37" spans="1:6" ht="12.75">
      <c r="A37" s="5" t="s">
        <v>49</v>
      </c>
      <c r="B37" s="5" t="s">
        <v>50</v>
      </c>
      <c r="C37" s="18">
        <v>1</v>
      </c>
      <c r="D37" s="15">
        <v>0.21169361297232123</v>
      </c>
      <c r="E37" s="15">
        <v>0.11397886459248312</v>
      </c>
      <c r="F37" s="15">
        <v>0.6743275224351956</v>
      </c>
    </row>
    <row r="38" spans="1:6" ht="12.75">
      <c r="A38" s="5" t="s">
        <v>51</v>
      </c>
      <c r="B38" s="5" t="s">
        <v>52</v>
      </c>
      <c r="C38" s="18">
        <v>1</v>
      </c>
      <c r="D38" s="15">
        <v>0.15464291140569555</v>
      </c>
      <c r="E38" s="15">
        <v>0.07929730077900347</v>
      </c>
      <c r="F38" s="15">
        <v>0.7660597878153009</v>
      </c>
    </row>
    <row r="39" spans="1:6" ht="12.75">
      <c r="A39" s="5" t="s">
        <v>53</v>
      </c>
      <c r="B39" s="5" t="s">
        <v>54</v>
      </c>
      <c r="C39" s="18">
        <v>1</v>
      </c>
      <c r="D39" s="15">
        <v>0.1623310673341747</v>
      </c>
      <c r="E39" s="15">
        <v>0.06770971328143391</v>
      </c>
      <c r="F39" s="15">
        <v>0.7699592193843914</v>
      </c>
    </row>
    <row r="40" spans="1:6" ht="12.75">
      <c r="A40" s="5" t="s">
        <v>55</v>
      </c>
      <c r="B40" s="5" t="s">
        <v>56</v>
      </c>
      <c r="C40" s="18">
        <v>1</v>
      </c>
      <c r="D40" s="15">
        <v>0.10090364433152559</v>
      </c>
      <c r="E40" s="15">
        <v>0.05373260689903311</v>
      </c>
      <c r="F40" s="15">
        <v>0.8453637487694412</v>
      </c>
    </row>
    <row r="41" spans="1:6" ht="12.75">
      <c r="A41" s="5" t="s">
        <v>57</v>
      </c>
      <c r="B41" s="5" t="s">
        <v>58</v>
      </c>
      <c r="C41" s="18">
        <v>1</v>
      </c>
      <c r="D41" s="15">
        <v>0.12843125442869316</v>
      </c>
      <c r="E41" s="15">
        <v>0.0298649453896977</v>
      </c>
      <c r="F41" s="15">
        <v>0.8417038001816092</v>
      </c>
    </row>
    <row r="42" spans="1:6" ht="12.75">
      <c r="A42" s="5" t="s">
        <v>59</v>
      </c>
      <c r="B42" s="5" t="s">
        <v>60</v>
      </c>
      <c r="C42" s="18">
        <v>1</v>
      </c>
      <c r="D42" s="15">
        <v>0.10492116586428511</v>
      </c>
      <c r="E42" s="15">
        <v>0.10831129524522189</v>
      </c>
      <c r="F42" s="15">
        <v>0.7867675388904931</v>
      </c>
    </row>
    <row r="43" spans="1:6" ht="12.75">
      <c r="A43" s="5" t="s">
        <v>61</v>
      </c>
      <c r="B43" s="5" t="s">
        <v>62</v>
      </c>
      <c r="C43" s="18">
        <v>1</v>
      </c>
      <c r="D43" s="15">
        <v>0.06911773097540101</v>
      </c>
      <c r="E43" s="15">
        <v>0.028649309067776206</v>
      </c>
      <c r="F43" s="15">
        <v>0.9022329599568228</v>
      </c>
    </row>
    <row r="44" spans="1:6" ht="12.75">
      <c r="A44" s="5" t="s">
        <v>63</v>
      </c>
      <c r="B44" s="5" t="s">
        <v>64</v>
      </c>
      <c r="C44" s="18">
        <v>1</v>
      </c>
      <c r="D44" s="15">
        <v>0.40843122673997423</v>
      </c>
      <c r="E44" s="15">
        <v>0.11332667922562065</v>
      </c>
      <c r="F44" s="15">
        <v>0.47824209403440515</v>
      </c>
    </row>
    <row r="45" spans="1:6" ht="12.75">
      <c r="A45" s="5" t="s">
        <v>65</v>
      </c>
      <c r="B45" s="5" t="s">
        <v>66</v>
      </c>
      <c r="C45" s="18">
        <v>1</v>
      </c>
      <c r="D45" s="15">
        <v>0.10291394129463514</v>
      </c>
      <c r="E45" s="15">
        <v>0.3787876997034491</v>
      </c>
      <c r="F45" s="15">
        <v>0.5182983590019157</v>
      </c>
    </row>
    <row r="46" spans="1:6" ht="12.75">
      <c r="A46" s="5" t="s">
        <v>67</v>
      </c>
      <c r="B46" s="5" t="s">
        <v>68</v>
      </c>
      <c r="C46" s="18">
        <v>1</v>
      </c>
      <c r="D46" s="15">
        <v>0.18432410308155178</v>
      </c>
      <c r="E46" s="15">
        <v>0.05767867981909679</v>
      </c>
      <c r="F46" s="15">
        <v>0.7579972170993513</v>
      </c>
    </row>
    <row r="47" spans="1:6" ht="12.75">
      <c r="A47" s="5" t="s">
        <v>69</v>
      </c>
      <c r="B47" s="5" t="s">
        <v>70</v>
      </c>
      <c r="C47" s="18">
        <v>1</v>
      </c>
      <c r="D47" s="15">
        <v>0.1780078519280671</v>
      </c>
      <c r="E47" s="15">
        <v>0.0775860314735853</v>
      </c>
      <c r="F47" s="15">
        <v>0.7444061165983477</v>
      </c>
    </row>
    <row r="48" spans="1:6" ht="12.75">
      <c r="A48" s="5" t="s">
        <v>71</v>
      </c>
      <c r="B48" s="5" t="s">
        <v>72</v>
      </c>
      <c r="C48" s="18">
        <v>1</v>
      </c>
      <c r="D48" s="15">
        <v>0.12052344609779303</v>
      </c>
      <c r="E48" s="15">
        <v>0.05945272757323178</v>
      </c>
      <c r="F48" s="15">
        <v>0.8200238263289752</v>
      </c>
    </row>
    <row r="49" spans="1:6" ht="12.75">
      <c r="A49" s="5" t="s">
        <v>73</v>
      </c>
      <c r="B49" s="5" t="s">
        <v>74</v>
      </c>
      <c r="C49" s="18">
        <v>1</v>
      </c>
      <c r="D49" s="15">
        <v>0.1591864269428649</v>
      </c>
      <c r="E49" s="15">
        <v>0.1101663812207169</v>
      </c>
      <c r="F49" s="15">
        <v>0.7306471918364182</v>
      </c>
    </row>
    <row r="50" spans="1:6" ht="12.75">
      <c r="A50" s="5" t="s">
        <v>75</v>
      </c>
      <c r="B50" s="5" t="s">
        <v>76</v>
      </c>
      <c r="C50" s="18">
        <v>1</v>
      </c>
      <c r="D50" s="15">
        <v>0.0902377932468947</v>
      </c>
      <c r="E50" s="15">
        <v>0.01579293888424083</v>
      </c>
      <c r="F50" s="15">
        <v>0.8939692678688645</v>
      </c>
    </row>
    <row r="51" spans="1:6" ht="12.75">
      <c r="A51" s="5" t="s">
        <v>77</v>
      </c>
      <c r="B51" s="5" t="s">
        <v>78</v>
      </c>
      <c r="C51" s="18">
        <v>1</v>
      </c>
      <c r="D51" s="15">
        <v>0.13137923884248237</v>
      </c>
      <c r="E51" s="15">
        <v>0.027321895549823328</v>
      </c>
      <c r="F51" s="15">
        <v>0.8412988656076943</v>
      </c>
    </row>
    <row r="52" spans="1:6" ht="12.75">
      <c r="A52" s="5" t="s">
        <v>79</v>
      </c>
      <c r="B52" s="5" t="s">
        <v>80</v>
      </c>
      <c r="C52" s="18">
        <v>1</v>
      </c>
      <c r="D52" s="15">
        <v>0.049269265544469636</v>
      </c>
      <c r="E52" s="15">
        <v>0.01617947754570813</v>
      </c>
      <c r="F52" s="15">
        <v>0.9345512569098222</v>
      </c>
    </row>
    <row r="53" spans="1:6" ht="12.75">
      <c r="A53" s="5" t="s">
        <v>81</v>
      </c>
      <c r="B53" s="5" t="s">
        <v>82</v>
      </c>
      <c r="C53" s="18">
        <v>1</v>
      </c>
      <c r="D53" s="15">
        <v>0.10010016650960409</v>
      </c>
      <c r="E53" s="15">
        <v>0.010617086105141192</v>
      </c>
      <c r="F53" s="15">
        <v>0.8892827473852548</v>
      </c>
    </row>
    <row r="54" spans="1:6" ht="12.75">
      <c r="A54" s="5" t="s">
        <v>83</v>
      </c>
      <c r="B54" s="5" t="s">
        <v>84</v>
      </c>
      <c r="C54" s="18">
        <v>1</v>
      </c>
      <c r="D54" s="15">
        <v>0.0787296730491888</v>
      </c>
      <c r="E54" s="15">
        <v>0.029110644156714976</v>
      </c>
      <c r="F54" s="15">
        <v>0.8921596827940962</v>
      </c>
    </row>
  </sheetData>
  <hyperlinks>
    <hyperlink ref="H3" location="indice!A1" display="Indice"/>
    <hyperlink ref="H31" location="indice!A1" display="Indice"/>
  </hyperlinks>
  <printOptions/>
  <pageMargins left="0.92" right="0.75" top="0.48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42">
      <selection activeCell="H48" sqref="H48"/>
    </sheetView>
  </sheetViews>
  <sheetFormatPr defaultColWidth="11.421875" defaultRowHeight="12.75"/>
  <cols>
    <col min="1" max="1" width="8.421875" style="5" customWidth="1"/>
    <col min="2" max="2" width="41.00390625" style="5" bestFit="1" customWidth="1"/>
    <col min="3" max="3" width="10.00390625" style="5" customWidth="1"/>
    <col min="4" max="4" width="9.7109375" style="5" customWidth="1"/>
    <col min="5" max="5" width="9.421875" style="5" customWidth="1"/>
    <col min="6" max="16384" width="8.421875" style="5" customWidth="1"/>
  </cols>
  <sheetData>
    <row r="1" spans="1:8" ht="12.75">
      <c r="A1" s="1" t="s">
        <v>2</v>
      </c>
      <c r="H1" s="14">
        <v>37684</v>
      </c>
    </row>
    <row r="2" ht="12.75">
      <c r="A2" s="1" t="s">
        <v>0</v>
      </c>
    </row>
    <row r="3" spans="1:8" ht="12.75">
      <c r="A3" s="1" t="s">
        <v>1</v>
      </c>
      <c r="H3" s="28" t="s">
        <v>150</v>
      </c>
    </row>
    <row r="6" ht="12.75">
      <c r="A6" s="5" t="s">
        <v>142</v>
      </c>
    </row>
    <row r="7" ht="12.75">
      <c r="A7" s="5" t="s">
        <v>143</v>
      </c>
    </row>
    <row r="9" ht="12.75">
      <c r="A9" s="1" t="s">
        <v>85</v>
      </c>
    </row>
    <row r="10" spans="3:5" ht="12.75">
      <c r="C10" s="16" t="s">
        <v>40</v>
      </c>
      <c r="D10" s="16" t="s">
        <v>87</v>
      </c>
      <c r="E10" s="16" t="s">
        <v>10</v>
      </c>
    </row>
    <row r="11" spans="1:5" ht="12.75">
      <c r="A11" s="5" t="s">
        <v>91</v>
      </c>
      <c r="C11" s="18">
        <v>1</v>
      </c>
      <c r="D11" s="18">
        <v>1</v>
      </c>
      <c r="E11" s="18">
        <v>1</v>
      </c>
    </row>
    <row r="12" spans="1:5" ht="12.75">
      <c r="A12" s="5" t="s">
        <v>49</v>
      </c>
      <c r="B12" s="5" t="s">
        <v>94</v>
      </c>
      <c r="C12" s="15">
        <v>0.015088172330614777</v>
      </c>
      <c r="D12" s="15">
        <v>0.016536187585418582</v>
      </c>
      <c r="E12" s="15">
        <v>0.013757225522795643</v>
      </c>
    </row>
    <row r="13" spans="1:5" ht="12.75">
      <c r="A13" s="5" t="s">
        <v>95</v>
      </c>
      <c r="B13" s="5" t="s">
        <v>96</v>
      </c>
      <c r="C13" s="15">
        <v>0.0075437752277980824</v>
      </c>
      <c r="D13" s="15">
        <v>0.008139902815544069</v>
      </c>
      <c r="E13" s="15">
        <v>0.006995843079064645</v>
      </c>
    </row>
    <row r="14" spans="1:5" ht="12.75">
      <c r="A14" s="5" t="s">
        <v>51</v>
      </c>
      <c r="B14" s="5" t="s">
        <v>97</v>
      </c>
      <c r="C14" s="15">
        <v>0.004666202103793387</v>
      </c>
      <c r="D14" s="15">
        <v>0.005075081107667093</v>
      </c>
      <c r="E14" s="15">
        <v>0.004290379954693367</v>
      </c>
    </row>
    <row r="15" spans="1:5" ht="12.75">
      <c r="A15" s="5" t="s">
        <v>53</v>
      </c>
      <c r="B15" s="5" t="s">
        <v>98</v>
      </c>
      <c r="C15" s="15">
        <v>0.011058271992115263</v>
      </c>
      <c r="D15" s="15">
        <v>0.011878243805229807</v>
      </c>
      <c r="E15" s="15">
        <v>0.01030459286922899</v>
      </c>
    </row>
    <row r="16" spans="1:5" ht="12.75">
      <c r="A16" s="5" t="s">
        <v>55</v>
      </c>
      <c r="B16" s="5" t="s">
        <v>99</v>
      </c>
      <c r="C16" s="15">
        <v>0.013293228547512541</v>
      </c>
      <c r="D16" s="15">
        <v>0.013333892180892594</v>
      </c>
      <c r="E16" s="15">
        <v>0.013255852468177766</v>
      </c>
    </row>
    <row r="17" spans="1:5" ht="12.75">
      <c r="A17" s="5" t="s">
        <v>57</v>
      </c>
      <c r="B17" s="5" t="s">
        <v>100</v>
      </c>
      <c r="C17" s="15">
        <v>0.03895235917213161</v>
      </c>
      <c r="D17" s="15">
        <v>0.040464365521817466</v>
      </c>
      <c r="E17" s="15">
        <v>0.03756259479096194</v>
      </c>
    </row>
    <row r="18" spans="1:5" ht="12.75">
      <c r="A18" s="5" t="s">
        <v>59</v>
      </c>
      <c r="B18" s="5" t="s">
        <v>101</v>
      </c>
      <c r="C18" s="15">
        <v>0.017364025258889405</v>
      </c>
      <c r="D18" s="15">
        <v>0.017846187816107365</v>
      </c>
      <c r="E18" s="15">
        <v>0.016920844350228257</v>
      </c>
    </row>
    <row r="19" spans="1:5" ht="12.75">
      <c r="A19" s="5" t="s">
        <v>61</v>
      </c>
      <c r="B19" s="5" t="s">
        <v>102</v>
      </c>
      <c r="C19" s="15">
        <v>0.020082221198356138</v>
      </c>
      <c r="D19" s="15">
        <v>0.020327217360883144</v>
      </c>
      <c r="E19" s="15">
        <v>0.019857032368776135</v>
      </c>
    </row>
    <row r="20" spans="1:5" ht="12.75">
      <c r="A20" s="5" t="s">
        <v>63</v>
      </c>
      <c r="B20" s="5" t="s">
        <v>103</v>
      </c>
      <c r="C20" s="15">
        <v>0.024246198868862232</v>
      </c>
      <c r="D20" s="15">
        <v>0.024590108459502005</v>
      </c>
      <c r="E20" s="15">
        <v>0.023930093516848935</v>
      </c>
    </row>
    <row r="21" spans="1:5" ht="12.75">
      <c r="A21" s="5" t="s">
        <v>65</v>
      </c>
      <c r="B21" s="5" t="s">
        <v>104</v>
      </c>
      <c r="C21" s="15">
        <v>0.010312574888425933</v>
      </c>
      <c r="D21" s="15">
        <v>0.010528487295403557</v>
      </c>
      <c r="E21" s="15">
        <v>0.010114118464792227</v>
      </c>
    </row>
    <row r="22" spans="1:5" ht="12.75">
      <c r="A22" s="5" t="s">
        <v>67</v>
      </c>
      <c r="B22" s="5" t="s">
        <v>105</v>
      </c>
      <c r="C22" s="15">
        <v>0.030152945727168225</v>
      </c>
      <c r="D22" s="15">
        <v>0.03121207533539956</v>
      </c>
      <c r="E22" s="15">
        <v>0.029179444124567203</v>
      </c>
    </row>
    <row r="23" spans="1:5" ht="12.75">
      <c r="A23" s="5" t="s">
        <v>69</v>
      </c>
      <c r="B23" s="5" t="s">
        <v>106</v>
      </c>
      <c r="C23" s="15">
        <v>0.014599202945159167</v>
      </c>
      <c r="D23" s="15">
        <v>0.014357471103225562</v>
      </c>
      <c r="E23" s="15">
        <v>0.014821391366380847</v>
      </c>
    </row>
    <row r="24" spans="1:5" ht="12.75">
      <c r="A24" s="5" t="s">
        <v>71</v>
      </c>
      <c r="B24" s="5" t="s">
        <v>107</v>
      </c>
      <c r="C24" s="15">
        <v>0.005630369877299129</v>
      </c>
      <c r="D24" s="15">
        <v>0.0052462993760401914</v>
      </c>
      <c r="E24" s="15">
        <v>0.00598338922977642</v>
      </c>
    </row>
    <row r="25" spans="1:5" ht="12.75">
      <c r="A25" s="5" t="s">
        <v>73</v>
      </c>
      <c r="B25" s="5" t="s">
        <v>108</v>
      </c>
      <c r="C25" s="15">
        <v>0.0025024235610075166</v>
      </c>
      <c r="D25" s="15">
        <v>0.0025450876936440586</v>
      </c>
      <c r="E25" s="15">
        <v>0.0024632087178264126</v>
      </c>
    </row>
    <row r="26" spans="1:5" ht="12.75">
      <c r="A26" s="5" t="s">
        <v>75</v>
      </c>
      <c r="B26" s="5" t="s">
        <v>109</v>
      </c>
      <c r="C26" s="15">
        <v>0.011080274417239458</v>
      </c>
      <c r="D26" s="15">
        <v>0.011290265072746018</v>
      </c>
      <c r="E26" s="15">
        <v>0.01088726098613705</v>
      </c>
    </row>
    <row r="27" spans="1:5" ht="12.75">
      <c r="A27" s="5" t="s">
        <v>77</v>
      </c>
      <c r="B27" s="5" t="s">
        <v>110</v>
      </c>
      <c r="C27" s="15">
        <v>0.008986228258844164</v>
      </c>
      <c r="D27" s="15">
        <v>0.009186557979142264</v>
      </c>
      <c r="E27" s="15">
        <v>0.0088020947002663</v>
      </c>
    </row>
    <row r="28" spans="1:5" ht="12.75">
      <c r="A28" s="5" t="s">
        <v>79</v>
      </c>
      <c r="B28" s="5" t="s">
        <v>111</v>
      </c>
      <c r="C28" s="15">
        <v>0.6365128468071529</v>
      </c>
      <c r="D28" s="15">
        <v>0.6241517136097139</v>
      </c>
      <c r="E28" s="15">
        <v>0.6478746130009682</v>
      </c>
    </row>
    <row r="29" spans="1:5" ht="12.75">
      <c r="A29" s="5" t="s">
        <v>81</v>
      </c>
      <c r="B29" s="5" t="s">
        <v>112</v>
      </c>
      <c r="C29" s="15">
        <v>0.004813703027831881</v>
      </c>
      <c r="D29" s="15">
        <v>0.005156423755567659</v>
      </c>
      <c r="E29" s="15">
        <v>0.004498690422101295</v>
      </c>
    </row>
    <row r="30" spans="1:5" ht="12.75">
      <c r="A30" s="5" t="s">
        <v>83</v>
      </c>
      <c r="B30" s="22" t="s">
        <v>140</v>
      </c>
      <c r="C30" s="15">
        <v>0.007761488773484599</v>
      </c>
      <c r="D30" s="15">
        <v>0.007848109367656899</v>
      </c>
      <c r="E30" s="15">
        <v>0.007681871239813906</v>
      </c>
    </row>
    <row r="31" spans="1:5" ht="12.75">
      <c r="A31" s="5" t="s">
        <v>113</v>
      </c>
      <c r="B31" s="5" t="s">
        <v>114</v>
      </c>
      <c r="C31" s="15">
        <v>0.022784718763318085</v>
      </c>
      <c r="D31" s="15">
        <v>0.02281334518970922</v>
      </c>
      <c r="E31" s="15">
        <v>0.022758406712600283</v>
      </c>
    </row>
    <row r="32" spans="1:5" ht="12.75">
      <c r="A32" s="5" t="s">
        <v>115</v>
      </c>
      <c r="B32" s="5" t="s">
        <v>116</v>
      </c>
      <c r="C32" s="15">
        <v>0.002608385305189195</v>
      </c>
      <c r="D32" s="15">
        <v>0.002590276640955075</v>
      </c>
      <c r="E32" s="15">
        <v>0.002625029928770551</v>
      </c>
    </row>
    <row r="33" spans="1:5" ht="12.75">
      <c r="A33" s="5" t="s">
        <v>117</v>
      </c>
      <c r="B33" s="5" t="s">
        <v>118</v>
      </c>
      <c r="C33" s="15">
        <v>0.0009701901017462335</v>
      </c>
      <c r="D33" s="15">
        <v>0.0010293372193496612</v>
      </c>
      <c r="E33" s="15">
        <v>0.0009158248821086465</v>
      </c>
    </row>
    <row r="34" spans="1:5" ht="12.75">
      <c r="A34" s="1" t="s">
        <v>119</v>
      </c>
      <c r="B34" s="5" t="s">
        <v>120</v>
      </c>
      <c r="C34" s="15">
        <v>0.0021864898068814248</v>
      </c>
      <c r="D34" s="15">
        <v>0.002567981572002295</v>
      </c>
      <c r="E34" s="15">
        <v>0.0018358407061123132</v>
      </c>
    </row>
    <row r="35" spans="1:5" ht="12.75">
      <c r="A35" s="5" t="s">
        <v>121</v>
      </c>
      <c r="B35" s="5" t="s">
        <v>122</v>
      </c>
      <c r="C35" s="15">
        <v>0.00200399672781078</v>
      </c>
      <c r="D35" s="21">
        <v>0.00214721957584769</v>
      </c>
      <c r="E35" s="21">
        <v>0.0018723530923110152</v>
      </c>
    </row>
    <row r="36" spans="1:5" ht="12.75">
      <c r="A36" s="5" t="s">
        <v>123</v>
      </c>
      <c r="B36" s="5" t="s">
        <v>141</v>
      </c>
      <c r="C36" s="15">
        <v>0.0042468359710581514</v>
      </c>
      <c r="D36" s="15">
        <v>0.004126329363559243</v>
      </c>
      <c r="E36" s="15">
        <v>0.004357599917805051</v>
      </c>
    </row>
    <row r="37" spans="1:5" ht="12.75">
      <c r="A37" s="5" t="s">
        <v>124</v>
      </c>
      <c r="B37" s="5" t="s">
        <v>125</v>
      </c>
      <c r="C37" s="15">
        <v>0.008519951867679782</v>
      </c>
      <c r="D37" s="15">
        <v>0.009207421106452672</v>
      </c>
      <c r="E37" s="15">
        <v>0.007888062814174885</v>
      </c>
    </row>
    <row r="38" spans="1:5" ht="12.75">
      <c r="A38" s="5" t="s">
        <v>126</v>
      </c>
      <c r="B38" s="5" t="s">
        <v>127</v>
      </c>
      <c r="C38" s="15">
        <v>0.010117771341939285</v>
      </c>
      <c r="D38" s="15">
        <v>0.010952331661787565</v>
      </c>
      <c r="E38" s="15">
        <v>0.009350683156956672</v>
      </c>
    </row>
    <row r="39" spans="1:5" ht="12.75">
      <c r="A39" s="5" t="s">
        <v>128</v>
      </c>
      <c r="B39" s="5" t="s">
        <v>129</v>
      </c>
      <c r="C39" s="15">
        <v>0.016976979388014325</v>
      </c>
      <c r="D39" s="15">
        <v>0.017769253717648054</v>
      </c>
      <c r="E39" s="15">
        <v>0.016248758475669083</v>
      </c>
    </row>
    <row r="40" spans="1:5" ht="12.75">
      <c r="A40" s="5" t="s">
        <v>130</v>
      </c>
      <c r="B40" s="5" t="s">
        <v>131</v>
      </c>
      <c r="C40" s="15">
        <v>0.026700285667121796</v>
      </c>
      <c r="D40" s="15">
        <v>0.02770912140564876</v>
      </c>
      <c r="E40" s="15">
        <v>0.025773011799424695</v>
      </c>
    </row>
    <row r="41" spans="1:5" ht="12.75">
      <c r="A41" s="5" t="s">
        <v>132</v>
      </c>
      <c r="B41" s="5" t="s">
        <v>133</v>
      </c>
      <c r="C41" s="15">
        <v>0.002338913375149601</v>
      </c>
      <c r="D41" s="15">
        <v>0.0024143416488910463</v>
      </c>
      <c r="E41" s="15">
        <v>0.002269583290523464</v>
      </c>
    </row>
    <row r="42" spans="1:5" ht="12.75">
      <c r="A42" s="5" t="s">
        <v>134</v>
      </c>
      <c r="B42" s="5" t="s">
        <v>135</v>
      </c>
      <c r="C42" s="15">
        <v>0.002811952035292217</v>
      </c>
      <c r="D42" s="15">
        <v>0.003017927061113808</v>
      </c>
      <c r="E42" s="15">
        <v>0.0026226295801604475</v>
      </c>
    </row>
    <row r="43" spans="1:5" ht="12.75">
      <c r="A43" s="5" t="s">
        <v>136</v>
      </c>
      <c r="B43" s="5" t="s">
        <v>137</v>
      </c>
      <c r="C43" s="15">
        <v>0.006627410961609796</v>
      </c>
      <c r="D43" s="15">
        <v>0.0071922542587606365</v>
      </c>
      <c r="E43" s="15">
        <v>0.006108233846060136</v>
      </c>
    </row>
    <row r="44" spans="1:5" ht="12.75">
      <c r="A44" s="5" t="s">
        <v>138</v>
      </c>
      <c r="B44" s="5" t="s">
        <v>139</v>
      </c>
      <c r="C44" s="15">
        <v>0.0064596057035030555</v>
      </c>
      <c r="D44" s="15">
        <v>0.006749182336672698</v>
      </c>
      <c r="E44" s="15">
        <v>0.0061934406239173645</v>
      </c>
    </row>
    <row r="45" spans="3:5" ht="12.75">
      <c r="C45" s="18"/>
      <c r="D45" s="15"/>
      <c r="E45" s="15"/>
    </row>
    <row r="46" spans="3:5" ht="12.75">
      <c r="C46" s="18"/>
      <c r="D46" s="15"/>
      <c r="E46" s="15"/>
    </row>
    <row r="47" spans="3:5" ht="12.75">
      <c r="C47" s="18"/>
      <c r="D47" s="15"/>
      <c r="E47" s="15"/>
    </row>
    <row r="48" spans="1:8" ht="12.75">
      <c r="A48" s="1" t="s">
        <v>86</v>
      </c>
      <c r="H48" s="28" t="s">
        <v>150</v>
      </c>
    </row>
    <row r="49" spans="3:5" ht="12.75">
      <c r="C49" s="16" t="s">
        <v>40</v>
      </c>
      <c r="D49" s="16" t="s">
        <v>87</v>
      </c>
      <c r="E49" s="16" t="s">
        <v>10</v>
      </c>
    </row>
    <row r="50" spans="1:5" ht="12.75">
      <c r="A50" s="5" t="s">
        <v>91</v>
      </c>
      <c r="C50" s="17">
        <v>1</v>
      </c>
      <c r="D50" s="15">
        <v>0.4789366597408365</v>
      </c>
      <c r="E50" s="15">
        <v>0.5210633402591636</v>
      </c>
    </row>
    <row r="51" spans="1:5" ht="12.75">
      <c r="A51" s="5" t="s">
        <v>49</v>
      </c>
      <c r="B51" s="5" t="s">
        <v>94</v>
      </c>
      <c r="C51" s="17">
        <v>1</v>
      </c>
      <c r="D51" s="15">
        <v>0.5249003175115224</v>
      </c>
      <c r="E51" s="15">
        <v>0.47509968248847767</v>
      </c>
    </row>
    <row r="52" spans="1:5" ht="12.75">
      <c r="A52" s="5" t="s">
        <v>95</v>
      </c>
      <c r="B52" s="5" t="s">
        <v>96</v>
      </c>
      <c r="C52" s="17">
        <v>1</v>
      </c>
      <c r="D52" s="15">
        <v>0.5167834071627848</v>
      </c>
      <c r="E52" s="15">
        <v>0.4832165928372151</v>
      </c>
    </row>
    <row r="53" spans="1:5" ht="12.75">
      <c r="A53" s="5" t="s">
        <v>51</v>
      </c>
      <c r="B53" s="5" t="s">
        <v>97</v>
      </c>
      <c r="C53" s="17">
        <v>1</v>
      </c>
      <c r="D53" s="15">
        <v>0.5209037970395479</v>
      </c>
      <c r="E53" s="15">
        <v>0.4790962029604521</v>
      </c>
    </row>
    <row r="54" spans="1:5" ht="12.75">
      <c r="A54" s="5" t="s">
        <v>53</v>
      </c>
      <c r="B54" s="5" t="s">
        <v>98</v>
      </c>
      <c r="C54" s="17">
        <v>1</v>
      </c>
      <c r="D54" s="15">
        <v>0.5144498539844514</v>
      </c>
      <c r="E54" s="15">
        <v>0.4855501460155484</v>
      </c>
    </row>
    <row r="55" spans="1:5" ht="12.75">
      <c r="A55" s="5" t="s">
        <v>55</v>
      </c>
      <c r="B55" s="5" t="s">
        <v>99</v>
      </c>
      <c r="C55" s="17">
        <v>1</v>
      </c>
      <c r="D55" s="15">
        <v>0.4804017142740043</v>
      </c>
      <c r="E55" s="15">
        <v>0.5195982857259958</v>
      </c>
    </row>
    <row r="56" spans="1:5" ht="12.75">
      <c r="A56" s="5" t="s">
        <v>57</v>
      </c>
      <c r="B56" s="5" t="s">
        <v>100</v>
      </c>
      <c r="C56" s="17">
        <v>1</v>
      </c>
      <c r="D56" s="15">
        <v>0.4975274533671073</v>
      </c>
      <c r="E56" s="15">
        <v>0.5024725466328926</v>
      </c>
    </row>
    <row r="57" spans="1:5" ht="12.75">
      <c r="A57" s="5" t="s">
        <v>59</v>
      </c>
      <c r="B57" s="5" t="s">
        <v>101</v>
      </c>
      <c r="C57" s="17">
        <v>1</v>
      </c>
      <c r="D57" s="15">
        <v>0.4922357261245282</v>
      </c>
      <c r="E57" s="15">
        <v>0.5077642738754718</v>
      </c>
    </row>
    <row r="58" spans="1:5" ht="12.75">
      <c r="A58" s="5" t="s">
        <v>61</v>
      </c>
      <c r="B58" s="5" t="s">
        <v>102</v>
      </c>
      <c r="C58" s="17">
        <v>1</v>
      </c>
      <c r="D58" s="15">
        <v>0.48477952157225646</v>
      </c>
      <c r="E58" s="15">
        <v>0.5152204784277435</v>
      </c>
    </row>
    <row r="59" spans="1:5" ht="12.75">
      <c r="A59" s="5" t="s">
        <v>63</v>
      </c>
      <c r="B59" s="5" t="s">
        <v>103</v>
      </c>
      <c r="C59" s="17">
        <v>1</v>
      </c>
      <c r="D59" s="15">
        <v>0.48572992706841656</v>
      </c>
      <c r="E59" s="15">
        <v>0.5142700729315836</v>
      </c>
    </row>
    <row r="60" spans="1:5" ht="12.75">
      <c r="A60" s="5" t="s">
        <v>65</v>
      </c>
      <c r="B60" s="5" t="s">
        <v>104</v>
      </c>
      <c r="C60" s="17">
        <v>1</v>
      </c>
      <c r="D60" s="15">
        <v>0.4889640649343274</v>
      </c>
      <c r="E60" s="15">
        <v>0.5110359350656726</v>
      </c>
    </row>
    <row r="61" spans="1:5" ht="12.75">
      <c r="A61" s="5" t="s">
        <v>67</v>
      </c>
      <c r="B61" s="5" t="s">
        <v>105</v>
      </c>
      <c r="C61" s="17">
        <v>1</v>
      </c>
      <c r="D61" s="15">
        <v>0.49575942728695693</v>
      </c>
      <c r="E61" s="15">
        <v>0.504240572713043</v>
      </c>
    </row>
    <row r="62" spans="1:5" ht="12.75">
      <c r="A62" s="5" t="s">
        <v>69</v>
      </c>
      <c r="B62" s="5" t="s">
        <v>106</v>
      </c>
      <c r="C62" s="17">
        <v>1</v>
      </c>
      <c r="D62" s="15">
        <v>0.47100648428101327</v>
      </c>
      <c r="E62" s="15">
        <v>0.5289935157189868</v>
      </c>
    </row>
    <row r="63" spans="1:5" ht="12.75">
      <c r="A63" s="5" t="s">
        <v>71</v>
      </c>
      <c r="B63" s="5" t="s">
        <v>107</v>
      </c>
      <c r="C63" s="17">
        <v>1</v>
      </c>
      <c r="D63" s="15">
        <v>0.4462664361167035</v>
      </c>
      <c r="E63" s="15">
        <v>0.5537335638832964</v>
      </c>
    </row>
    <row r="64" spans="1:5" ht="12.75">
      <c r="A64" s="5" t="s">
        <v>73</v>
      </c>
      <c r="B64" s="5" t="s">
        <v>108</v>
      </c>
      <c r="C64" s="17">
        <v>1</v>
      </c>
      <c r="D64" s="15">
        <v>0.4871021108235694</v>
      </c>
      <c r="E64" s="15">
        <v>0.5128978891764305</v>
      </c>
    </row>
    <row r="65" spans="1:5" ht="12.75">
      <c r="A65" s="5" t="s">
        <v>75</v>
      </c>
      <c r="B65" s="5" t="s">
        <v>109</v>
      </c>
      <c r="C65" s="17">
        <v>1</v>
      </c>
      <c r="D65" s="15">
        <v>0.48801335038386096</v>
      </c>
      <c r="E65" s="15">
        <v>0.5119866496161389</v>
      </c>
    </row>
    <row r="66" spans="1:5" ht="12.75">
      <c r="A66" s="5" t="s">
        <v>77</v>
      </c>
      <c r="B66" s="5" t="s">
        <v>110</v>
      </c>
      <c r="C66" s="17">
        <v>1</v>
      </c>
      <c r="D66" s="15">
        <v>0.4896135805047798</v>
      </c>
      <c r="E66" s="15">
        <v>0.5103864194952201</v>
      </c>
    </row>
    <row r="67" spans="1:5" ht="12.75">
      <c r="A67" s="5" t="s">
        <v>79</v>
      </c>
      <c r="B67" s="5" t="s">
        <v>111</v>
      </c>
      <c r="C67" s="17">
        <v>1</v>
      </c>
      <c r="D67" s="15">
        <v>0.469635669393368</v>
      </c>
      <c r="E67" s="15">
        <v>0.530364330606632</v>
      </c>
    </row>
    <row r="68" spans="1:5" ht="12.75">
      <c r="A68" s="5" t="s">
        <v>81</v>
      </c>
      <c r="B68" s="5" t="s">
        <v>112</v>
      </c>
      <c r="C68" s="17">
        <v>1</v>
      </c>
      <c r="D68" s="15">
        <v>0.5130354646768054</v>
      </c>
      <c r="E68" s="15">
        <v>0.48696453532319467</v>
      </c>
    </row>
    <row r="69" spans="1:5" ht="12.75">
      <c r="A69" s="5" t="s">
        <v>83</v>
      </c>
      <c r="B69" s="5" t="s">
        <v>140</v>
      </c>
      <c r="C69" s="17">
        <v>1</v>
      </c>
      <c r="D69" s="15">
        <v>0.48428173969242705</v>
      </c>
      <c r="E69" s="15">
        <v>0.5157182603075731</v>
      </c>
    </row>
    <row r="70" spans="1:5" ht="12.75">
      <c r="A70" s="5" t="s">
        <v>113</v>
      </c>
      <c r="B70" s="5" t="s">
        <v>114</v>
      </c>
      <c r="C70" s="17">
        <v>1</v>
      </c>
      <c r="D70" s="15">
        <v>0.47953838957470035</v>
      </c>
      <c r="E70" s="15">
        <v>0.5204616104252997</v>
      </c>
    </row>
    <row r="71" spans="1:5" ht="12.75">
      <c r="A71" s="5" t="s">
        <v>115</v>
      </c>
      <c r="B71" s="5" t="s">
        <v>116</v>
      </c>
      <c r="C71" s="17">
        <v>1</v>
      </c>
      <c r="D71" s="15">
        <v>0.4756116512984857</v>
      </c>
      <c r="E71" s="15">
        <v>0.5243883487015143</v>
      </c>
    </row>
    <row r="72" spans="1:5" ht="12.75">
      <c r="A72" s="5" t="s">
        <v>117</v>
      </c>
      <c r="B72" s="5" t="s">
        <v>118</v>
      </c>
      <c r="C72" s="17">
        <v>1</v>
      </c>
      <c r="D72" s="15">
        <v>0.5081347755403044</v>
      </c>
      <c r="E72" s="15">
        <v>0.49186522445969555</v>
      </c>
    </row>
    <row r="73" spans="1:5" ht="12.75">
      <c r="A73" s="1" t="s">
        <v>119</v>
      </c>
      <c r="B73" s="5" t="s">
        <v>120</v>
      </c>
      <c r="C73" s="17">
        <v>1</v>
      </c>
      <c r="D73" s="15">
        <v>0.5625</v>
      </c>
      <c r="E73" s="15">
        <v>0.4375</v>
      </c>
    </row>
    <row r="74" spans="1:5" ht="12.75">
      <c r="A74" s="5" t="s">
        <v>121</v>
      </c>
      <c r="B74" s="5" t="s">
        <v>122</v>
      </c>
      <c r="C74" s="17">
        <v>1</v>
      </c>
      <c r="D74" s="21">
        <v>0.5131655940925915</v>
      </c>
      <c r="E74" s="21">
        <v>0.48683440590740845</v>
      </c>
    </row>
    <row r="75" spans="1:5" ht="12.75">
      <c r="A75" s="5" t="s">
        <v>123</v>
      </c>
      <c r="B75" s="5" t="s">
        <v>141</v>
      </c>
      <c r="C75" s="17">
        <v>1</v>
      </c>
      <c r="D75" s="15">
        <v>0.46534653465346537</v>
      </c>
      <c r="E75" s="15">
        <v>0.5346534653465347</v>
      </c>
    </row>
    <row r="76" spans="1:5" ht="12.75">
      <c r="A76" s="5" t="s">
        <v>124</v>
      </c>
      <c r="B76" s="5" t="s">
        <v>125</v>
      </c>
      <c r="C76" s="17">
        <v>1</v>
      </c>
      <c r="D76" s="15">
        <v>0.5175817396668723</v>
      </c>
      <c r="E76" s="15">
        <v>0.4824182603331277</v>
      </c>
    </row>
    <row r="77" spans="1:5" ht="12.75">
      <c r="A77" s="5" t="s">
        <v>126</v>
      </c>
      <c r="B77" s="5" t="s">
        <v>127</v>
      </c>
      <c r="C77" s="17">
        <v>1</v>
      </c>
      <c r="D77" s="15">
        <v>0.5184415584415585</v>
      </c>
      <c r="E77" s="15">
        <v>0.4815584415584416</v>
      </c>
    </row>
    <row r="78" spans="1:5" ht="12.75">
      <c r="A78" s="5" t="s">
        <v>128</v>
      </c>
      <c r="B78" s="5" t="s">
        <v>129</v>
      </c>
      <c r="C78" s="17">
        <v>1</v>
      </c>
      <c r="D78" s="15">
        <v>0.5012874685838441</v>
      </c>
      <c r="E78" s="15">
        <v>0.49871253141615596</v>
      </c>
    </row>
    <row r="79" spans="1:5" ht="12.75">
      <c r="A79" s="5" t="s">
        <v>130</v>
      </c>
      <c r="B79" s="5" t="s">
        <v>131</v>
      </c>
      <c r="C79" s="17">
        <v>1</v>
      </c>
      <c r="D79" s="15">
        <v>0.497032661591193</v>
      </c>
      <c r="E79" s="15">
        <v>0.5029673384088069</v>
      </c>
    </row>
    <row r="80" spans="1:5" ht="12.75">
      <c r="A80" s="5" t="s">
        <v>132</v>
      </c>
      <c r="B80" s="5" t="s">
        <v>133</v>
      </c>
      <c r="C80" s="17">
        <v>1</v>
      </c>
      <c r="D80" s="15">
        <v>0.4943820224719101</v>
      </c>
      <c r="E80" s="15">
        <v>0.5056179775280899</v>
      </c>
    </row>
    <row r="81" spans="1:5" ht="12.75">
      <c r="A81" s="5" t="s">
        <v>134</v>
      </c>
      <c r="B81" s="5" t="s">
        <v>135</v>
      </c>
      <c r="C81" s="17">
        <v>1</v>
      </c>
      <c r="D81" s="15">
        <v>0.514018691588785</v>
      </c>
      <c r="E81" s="15">
        <v>0.48598130841121495</v>
      </c>
    </row>
    <row r="82" spans="1:5" ht="12.75">
      <c r="A82" s="5" t="s">
        <v>136</v>
      </c>
      <c r="B82" s="5" t="s">
        <v>137</v>
      </c>
      <c r="C82" s="17">
        <v>1</v>
      </c>
      <c r="D82" s="15">
        <v>0.5197556407247339</v>
      </c>
      <c r="E82" s="15">
        <v>0.4802443592752661</v>
      </c>
    </row>
    <row r="83" spans="1:5" ht="12.75">
      <c r="A83" s="5" t="s">
        <v>138</v>
      </c>
      <c r="B83" s="5" t="s">
        <v>139</v>
      </c>
      <c r="C83" s="17">
        <v>1</v>
      </c>
      <c r="D83" s="15">
        <v>0.500406834825061</v>
      </c>
      <c r="E83" s="15">
        <v>0.49959316517493896</v>
      </c>
    </row>
  </sheetData>
  <hyperlinks>
    <hyperlink ref="H3" location="indice!A1" display="Indice"/>
    <hyperlink ref="H48" location="indice!A1" display="Indice"/>
  </hyperlinks>
  <printOptions/>
  <pageMargins left="0.92" right="0.75" top="0.48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">
      <selection activeCell="A1" sqref="A1"/>
    </sheetView>
  </sheetViews>
  <sheetFormatPr defaultColWidth="11.421875" defaultRowHeight="12.75"/>
  <cols>
    <col min="1" max="1" width="11.28125" style="3" customWidth="1"/>
    <col min="2" max="2" width="12.7109375" style="3" bestFit="1" customWidth="1"/>
    <col min="3" max="4" width="11.7109375" style="3" bestFit="1" customWidth="1"/>
    <col min="5" max="5" width="11.421875" style="3" customWidth="1"/>
    <col min="6" max="7" width="12.7109375" style="3" bestFit="1" customWidth="1"/>
    <col min="8" max="9" width="11.57421875" style="3" bestFit="1" customWidth="1"/>
    <col min="10" max="16384" width="11.421875" style="3" customWidth="1"/>
  </cols>
  <sheetData>
    <row r="1" spans="1:8" ht="12.75">
      <c r="A1" s="2" t="s">
        <v>2</v>
      </c>
      <c r="H1" s="4">
        <v>37684</v>
      </c>
    </row>
    <row r="2" spans="1:7" ht="12.75">
      <c r="A2" s="2" t="s">
        <v>148</v>
      </c>
      <c r="G2" s="28" t="s">
        <v>150</v>
      </c>
    </row>
    <row r="3" ht="12.75">
      <c r="A3" s="2" t="s">
        <v>1</v>
      </c>
    </row>
    <row r="6" ht="12.75">
      <c r="A6" s="3" t="s">
        <v>36</v>
      </c>
    </row>
    <row r="7" spans="1:6" ht="12.75">
      <c r="A7" s="5" t="s">
        <v>7</v>
      </c>
      <c r="B7" s="5"/>
      <c r="C7" s="5"/>
      <c r="D7" s="5"/>
      <c r="E7" s="5"/>
      <c r="F7" s="5"/>
    </row>
    <row r="8" spans="1:6" ht="12.75">
      <c r="A8" s="5" t="s">
        <v>149</v>
      </c>
      <c r="C8" s="5"/>
      <c r="D8" s="5"/>
      <c r="E8" s="5"/>
      <c r="F8" s="5"/>
    </row>
    <row r="9" spans="1:6" ht="12.75">
      <c r="A9" s="5"/>
      <c r="C9" s="5"/>
      <c r="D9" s="5"/>
      <c r="E9" s="5"/>
      <c r="F9" s="5"/>
    </row>
    <row r="10" spans="1:6" ht="12.75">
      <c r="A10" s="5"/>
      <c r="B10" s="5"/>
      <c r="C10" s="5"/>
      <c r="D10" s="5"/>
      <c r="E10" s="5"/>
      <c r="F10" s="5"/>
    </row>
    <row r="11" spans="1:6" ht="12.75">
      <c r="A11" s="5"/>
      <c r="B11" s="8" t="s">
        <v>34</v>
      </c>
      <c r="C11" s="8"/>
      <c r="D11" s="8"/>
      <c r="F11" s="5"/>
    </row>
    <row r="12" spans="1:9" ht="12.75">
      <c r="A12" s="1" t="s">
        <v>35</v>
      </c>
      <c r="B12" s="6" t="s">
        <v>11</v>
      </c>
      <c r="C12" s="6" t="s">
        <v>9</v>
      </c>
      <c r="D12" s="6" t="s">
        <v>10</v>
      </c>
      <c r="F12" s="5"/>
      <c r="G12" s="1" t="s">
        <v>35</v>
      </c>
      <c r="H12" s="6" t="s">
        <v>9</v>
      </c>
      <c r="I12" s="6" t="s">
        <v>10</v>
      </c>
    </row>
    <row r="13" spans="1:9" ht="12.75">
      <c r="A13" s="5" t="s">
        <v>12</v>
      </c>
      <c r="B13" s="9">
        <v>675.9041326</v>
      </c>
      <c r="C13" s="9">
        <v>345.5501395</v>
      </c>
      <c r="D13" s="9">
        <v>330.3539931</v>
      </c>
      <c r="F13" s="5"/>
      <c r="G13" s="5" t="s">
        <v>12</v>
      </c>
      <c r="H13" s="12">
        <f aca="true" t="shared" si="0" ref="H13:H32">(-C13)/34608.6218064</f>
        <v>-0.00998451025969775</v>
      </c>
      <c r="I13" s="12">
        <f aca="true" t="shared" si="1" ref="I13:I32">(D13)/34608.6218064</f>
        <v>0.009545424690644844</v>
      </c>
    </row>
    <row r="14" spans="1:9" ht="12.75">
      <c r="A14" s="5" t="s">
        <v>13</v>
      </c>
      <c r="B14" s="9">
        <v>1075.1944356</v>
      </c>
      <c r="C14" s="9">
        <v>523.6241524</v>
      </c>
      <c r="D14" s="9">
        <v>551.5702832000001</v>
      </c>
      <c r="F14" s="5"/>
      <c r="G14" s="5" t="s">
        <v>13</v>
      </c>
      <c r="H14" s="12">
        <f t="shared" si="0"/>
        <v>-0.015129875882638264</v>
      </c>
      <c r="I14" s="12">
        <f t="shared" si="1"/>
        <v>0.015937366309628692</v>
      </c>
    </row>
    <row r="15" spans="1:9" ht="12.75">
      <c r="A15" s="5" t="s">
        <v>14</v>
      </c>
      <c r="B15" s="9">
        <v>1341.6281109000001</v>
      </c>
      <c r="C15" s="9">
        <v>738.9310728</v>
      </c>
      <c r="D15" s="9">
        <v>602.6970381</v>
      </c>
      <c r="F15" s="5"/>
      <c r="G15" s="5" t="s">
        <v>14</v>
      </c>
      <c r="H15" s="12">
        <f t="shared" si="0"/>
        <v>-0.02135106901781779</v>
      </c>
      <c r="I15" s="12">
        <f t="shared" si="1"/>
        <v>0.017414650068167302</v>
      </c>
    </row>
    <row r="16" spans="1:9" ht="12.75">
      <c r="A16" s="3" t="s">
        <v>15</v>
      </c>
      <c r="B16" s="9">
        <v>1486.6062586</v>
      </c>
      <c r="C16" s="9">
        <v>799.9021222000001</v>
      </c>
      <c r="D16" s="9">
        <v>686.7041363999999</v>
      </c>
      <c r="G16" s="3" t="s">
        <v>15</v>
      </c>
      <c r="H16" s="12">
        <f t="shared" si="0"/>
        <v>-0.023112799078641104</v>
      </c>
      <c r="I16" s="12">
        <f t="shared" si="1"/>
        <v>0.019841996027504666</v>
      </c>
    </row>
    <row r="17" spans="1:9" ht="12.75">
      <c r="A17" s="3" t="s">
        <v>16</v>
      </c>
      <c r="B17" s="9">
        <v>3533.8448611999997</v>
      </c>
      <c r="C17" s="9">
        <v>1873.0585188999999</v>
      </c>
      <c r="D17" s="9">
        <v>1660.7863423</v>
      </c>
      <c r="G17" s="3" t="s">
        <v>16</v>
      </c>
      <c r="H17" s="12">
        <f t="shared" si="0"/>
        <v>-0.05412115308658795</v>
      </c>
      <c r="I17" s="12">
        <f t="shared" si="1"/>
        <v>0.047987647459364575</v>
      </c>
    </row>
    <row r="18" spans="1:9" ht="12.75">
      <c r="A18" s="3" t="s">
        <v>17</v>
      </c>
      <c r="B18" s="9">
        <v>5402.456630000001</v>
      </c>
      <c r="C18" s="9">
        <v>3112.0316544</v>
      </c>
      <c r="D18" s="9">
        <v>2290.4249756</v>
      </c>
      <c r="G18" s="3" t="s">
        <v>17</v>
      </c>
      <c r="H18" s="12">
        <f t="shared" si="0"/>
        <v>-0.08992070449406074</v>
      </c>
      <c r="I18" s="12">
        <f t="shared" si="1"/>
        <v>0.06618076236645874</v>
      </c>
    </row>
    <row r="19" spans="1:9" ht="12.75">
      <c r="A19" s="3" t="s">
        <v>18</v>
      </c>
      <c r="B19" s="9">
        <v>6402.7763617</v>
      </c>
      <c r="C19" s="9">
        <v>3838.1906872</v>
      </c>
      <c r="D19" s="9">
        <v>2564.5856745</v>
      </c>
      <c r="G19" s="3" t="s">
        <v>18</v>
      </c>
      <c r="H19" s="12">
        <f t="shared" si="0"/>
        <v>-0.11090273136765658</v>
      </c>
      <c r="I19" s="12">
        <f t="shared" si="1"/>
        <v>0.0741025080064224</v>
      </c>
    </row>
    <row r="20" spans="1:9" ht="12.75">
      <c r="A20" s="3" t="s">
        <v>19</v>
      </c>
      <c r="B20" s="9">
        <v>5035.4209629</v>
      </c>
      <c r="C20" s="9">
        <v>2915.3489207</v>
      </c>
      <c r="D20" s="9">
        <v>2120.0720422</v>
      </c>
      <c r="G20" s="3" t="s">
        <v>19</v>
      </c>
      <c r="H20" s="12">
        <f t="shared" si="0"/>
        <v>-0.08423764855498751</v>
      </c>
      <c r="I20" s="12">
        <f t="shared" si="1"/>
        <v>0.0612584937377641</v>
      </c>
    </row>
    <row r="21" spans="1:9" ht="12.75">
      <c r="A21" s="3" t="s">
        <v>20</v>
      </c>
      <c r="B21" s="9">
        <v>3164.0871030999997</v>
      </c>
      <c r="C21" s="9">
        <v>1766.7326876</v>
      </c>
      <c r="D21" s="9">
        <v>1397.3544155</v>
      </c>
      <c r="G21" s="3" t="s">
        <v>20</v>
      </c>
      <c r="H21" s="12">
        <f t="shared" si="0"/>
        <v>-0.05104891773740864</v>
      </c>
      <c r="I21" s="12">
        <f t="shared" si="1"/>
        <v>0.0403759046897844</v>
      </c>
    </row>
    <row r="22" spans="1:9" ht="12.75">
      <c r="A22" s="3" t="s">
        <v>21</v>
      </c>
      <c r="B22" s="9">
        <v>1944.0427125</v>
      </c>
      <c r="C22" s="9">
        <v>1027.295414</v>
      </c>
      <c r="D22" s="9">
        <v>916.7472985</v>
      </c>
      <c r="G22" s="3" t="s">
        <v>21</v>
      </c>
      <c r="H22" s="12">
        <f t="shared" si="0"/>
        <v>-0.029683222283356788</v>
      </c>
      <c r="I22" s="12">
        <f t="shared" si="1"/>
        <v>0.026488985999739256</v>
      </c>
    </row>
    <row r="23" spans="1:9" ht="12.75">
      <c r="A23" s="3" t="s">
        <v>22</v>
      </c>
      <c r="B23" s="9">
        <v>1277.1878952</v>
      </c>
      <c r="C23" s="9">
        <v>692.680128</v>
      </c>
      <c r="D23" s="9">
        <v>584.5077672</v>
      </c>
      <c r="G23" s="3" t="s">
        <v>22</v>
      </c>
      <c r="H23" s="12">
        <f t="shared" si="0"/>
        <v>-0.020014669520064688</v>
      </c>
      <c r="I23" s="12">
        <f t="shared" si="1"/>
        <v>0.01688907956143778</v>
      </c>
    </row>
    <row r="24" spans="1:9" ht="12.75">
      <c r="A24" s="3" t="s">
        <v>23</v>
      </c>
      <c r="B24" s="9">
        <v>853.6897732</v>
      </c>
      <c r="C24" s="9">
        <v>421.3435604</v>
      </c>
      <c r="D24" s="9">
        <v>432.34621280000005</v>
      </c>
      <c r="G24" s="3" t="s">
        <v>23</v>
      </c>
      <c r="H24" s="12">
        <f t="shared" si="0"/>
        <v>-0.012174525838011936</v>
      </c>
      <c r="I24" s="12">
        <f t="shared" si="1"/>
        <v>0.012492442352039819</v>
      </c>
    </row>
    <row r="25" spans="1:9" ht="12.75">
      <c r="A25" s="3" t="s">
        <v>24</v>
      </c>
      <c r="B25" s="9">
        <v>618.4892445</v>
      </c>
      <c r="C25" s="9">
        <v>318.2260698</v>
      </c>
      <c r="D25" s="9">
        <v>300.2631747</v>
      </c>
      <c r="G25" s="3" t="s">
        <v>24</v>
      </c>
      <c r="H25" s="12">
        <f t="shared" si="0"/>
        <v>-0.009194993998320734</v>
      </c>
      <c r="I25" s="12">
        <f t="shared" si="1"/>
        <v>0.008675964514844503</v>
      </c>
    </row>
    <row r="26" spans="1:9" ht="12.75">
      <c r="A26" s="3" t="s">
        <v>25</v>
      </c>
      <c r="B26" s="9">
        <v>514.3689764999999</v>
      </c>
      <c r="C26" s="9">
        <v>226.10888319999998</v>
      </c>
      <c r="D26" s="9">
        <v>288.2600933</v>
      </c>
      <c r="G26" s="3" t="s">
        <v>25</v>
      </c>
      <c r="H26" s="12">
        <f t="shared" si="0"/>
        <v>-0.006533310816733732</v>
      </c>
      <c r="I26" s="12">
        <f t="shared" si="1"/>
        <v>0.008329141071046452</v>
      </c>
    </row>
    <row r="27" spans="1:9" ht="12.75">
      <c r="A27" s="3" t="s">
        <v>26</v>
      </c>
      <c r="B27" s="9">
        <v>526.4040415</v>
      </c>
      <c r="C27" s="9">
        <v>244.2335865</v>
      </c>
      <c r="D27" s="9">
        <v>282.17045499999995</v>
      </c>
      <c r="G27" s="3" t="s">
        <v>26</v>
      </c>
      <c r="H27" s="12">
        <f t="shared" si="0"/>
        <v>-0.007057015672748782</v>
      </c>
      <c r="I27" s="12">
        <f t="shared" si="1"/>
        <v>0.008153183810047577</v>
      </c>
    </row>
    <row r="28" spans="1:9" ht="12.75">
      <c r="A28" s="3" t="s">
        <v>27</v>
      </c>
      <c r="B28" s="9">
        <v>376.2160503</v>
      </c>
      <c r="C28" s="9">
        <v>151.09103750000003</v>
      </c>
      <c r="D28" s="9">
        <v>225.1250128</v>
      </c>
      <c r="G28" s="3" t="s">
        <v>27</v>
      </c>
      <c r="H28" s="12">
        <f t="shared" si="0"/>
        <v>-0.004365705122417199</v>
      </c>
      <c r="I28" s="12">
        <f t="shared" si="1"/>
        <v>0.006504882339994505</v>
      </c>
    </row>
    <row r="29" spans="1:9" ht="12.75">
      <c r="A29" s="3" t="s">
        <v>28</v>
      </c>
      <c r="B29" s="9">
        <v>209.1858734</v>
      </c>
      <c r="C29" s="9">
        <v>86.0754306</v>
      </c>
      <c r="D29" s="9">
        <v>123.1104428</v>
      </c>
      <c r="G29" s="3" t="s">
        <v>28</v>
      </c>
      <c r="H29" s="12">
        <f t="shared" si="0"/>
        <v>-0.002487109457334199</v>
      </c>
      <c r="I29" s="12">
        <f t="shared" si="1"/>
        <v>0.0035572188770959332</v>
      </c>
    </row>
    <row r="30" spans="1:9" ht="12.75">
      <c r="A30" s="3" t="s">
        <v>29</v>
      </c>
      <c r="B30" s="9">
        <v>128.0755744</v>
      </c>
      <c r="C30" s="9">
        <v>49.0201922</v>
      </c>
      <c r="D30" s="9">
        <v>79.0553822</v>
      </c>
      <c r="G30" s="3" t="s">
        <v>29</v>
      </c>
      <c r="H30" s="12">
        <f t="shared" si="0"/>
        <v>-0.0014164156109485685</v>
      </c>
      <c r="I30" s="12">
        <f t="shared" si="1"/>
        <v>0.0022842684300529038</v>
      </c>
    </row>
    <row r="31" spans="1:9" ht="12.75">
      <c r="A31" s="3" t="s">
        <v>30</v>
      </c>
      <c r="B31" s="9">
        <v>35.0428083</v>
      </c>
      <c r="C31" s="9">
        <v>8.0210218</v>
      </c>
      <c r="D31" s="9">
        <v>27.021786499999997</v>
      </c>
      <c r="G31" s="3" t="s">
        <v>30</v>
      </c>
      <c r="H31" s="12">
        <f t="shared" si="0"/>
        <v>-0.00023176368723578337</v>
      </c>
      <c r="I31" s="12">
        <f t="shared" si="1"/>
        <v>0.0007807819291724295</v>
      </c>
    </row>
    <row r="32" spans="1:9" ht="12.75">
      <c r="A32" s="3" t="s">
        <v>32</v>
      </c>
      <c r="B32" s="9">
        <v>8</v>
      </c>
      <c r="C32" s="9">
        <v>6</v>
      </c>
      <c r="D32" s="9">
        <v>2</v>
      </c>
      <c r="G32" s="3" t="s">
        <v>32</v>
      </c>
      <c r="H32" s="12">
        <f t="shared" si="0"/>
        <v>-0.0001733672040904689</v>
      </c>
      <c r="I32" s="12">
        <f t="shared" si="1"/>
        <v>5.77890680301563E-05</v>
      </c>
    </row>
    <row r="33" spans="1:4" ht="12.75">
      <c r="A33" s="3" t="s">
        <v>33</v>
      </c>
      <c r="B33" s="11">
        <v>34608.62180639999</v>
      </c>
      <c r="C33" s="11">
        <v>19143.465279699998</v>
      </c>
      <c r="D33" s="11">
        <v>15465.156526699997</v>
      </c>
    </row>
    <row r="34" spans="3:5" ht="12.75">
      <c r="C34" s="7"/>
      <c r="D34" s="7"/>
      <c r="E34" s="7"/>
    </row>
    <row r="35" spans="3:5" ht="12.75">
      <c r="C35" s="7"/>
      <c r="D35" s="7"/>
      <c r="E35" s="7"/>
    </row>
    <row r="36" spans="1:7" ht="12.75">
      <c r="A36" s="3" t="s">
        <v>37</v>
      </c>
      <c r="E36" s="7"/>
      <c r="G36" s="28" t="s">
        <v>150</v>
      </c>
    </row>
    <row r="37" spans="1:4" ht="12.75">
      <c r="A37" s="5" t="s">
        <v>7</v>
      </c>
      <c r="B37" s="5"/>
      <c r="C37" s="5"/>
      <c r="D37" s="5"/>
    </row>
    <row r="38" spans="1:4" ht="12.75">
      <c r="A38" s="5" t="s">
        <v>149</v>
      </c>
      <c r="C38" s="5"/>
      <c r="D38" s="5"/>
    </row>
    <row r="39" spans="1:4" ht="12.75">
      <c r="A39" s="5"/>
      <c r="C39" s="5"/>
      <c r="D39" s="5"/>
    </row>
    <row r="40" spans="1:4" ht="12.75">
      <c r="A40" s="5"/>
      <c r="B40" s="5"/>
      <c r="C40" s="5"/>
      <c r="D40" s="5"/>
    </row>
    <row r="41" spans="1:4" ht="12.75">
      <c r="A41" s="5"/>
      <c r="B41" s="8" t="s">
        <v>34</v>
      </c>
      <c r="C41" s="8"/>
      <c r="D41" s="8"/>
    </row>
    <row r="42" spans="1:7" ht="12.75">
      <c r="A42" s="1" t="s">
        <v>35</v>
      </c>
      <c r="B42" s="6" t="s">
        <v>11</v>
      </c>
      <c r="C42" s="6" t="s">
        <v>9</v>
      </c>
      <c r="D42" s="6" t="s">
        <v>10</v>
      </c>
      <c r="F42" s="6" t="s">
        <v>9</v>
      </c>
      <c r="G42" s="6" t="s">
        <v>10</v>
      </c>
    </row>
    <row r="43" spans="1:7" ht="12.75">
      <c r="A43" s="3" t="s">
        <v>12</v>
      </c>
      <c r="B43" s="9">
        <v>96.03888119999999</v>
      </c>
      <c r="C43" s="9">
        <v>44.0179743</v>
      </c>
      <c r="D43" s="9">
        <v>52.0209069</v>
      </c>
      <c r="F43" s="13">
        <f aca="true" t="shared" si="2" ref="F43:F62">(-C43)/4922.0613362</f>
        <v>-0.008942995890007209</v>
      </c>
      <c r="G43" s="13">
        <f aca="true" t="shared" si="3" ref="G43:G62">(D43)/4922.0613362</f>
        <v>0.010568926989471835</v>
      </c>
    </row>
    <row r="44" spans="1:7" ht="12.75">
      <c r="A44" s="3" t="s">
        <v>13</v>
      </c>
      <c r="B44" s="9">
        <v>158.045999</v>
      </c>
      <c r="C44" s="9">
        <v>73.0383739</v>
      </c>
      <c r="D44" s="9">
        <v>85.0076251</v>
      </c>
      <c r="F44" s="13">
        <f t="shared" si="2"/>
        <v>-0.014838980847887626</v>
      </c>
      <c r="G44" s="13">
        <f t="shared" si="3"/>
        <v>0.01727073664742845</v>
      </c>
    </row>
    <row r="45" spans="1:7" ht="12.75">
      <c r="A45" s="3" t="s">
        <v>14</v>
      </c>
      <c r="B45" s="9">
        <v>184.0780609</v>
      </c>
      <c r="C45" s="9">
        <v>108.0458386</v>
      </c>
      <c r="D45" s="9">
        <v>76.0322223</v>
      </c>
      <c r="F45" s="13">
        <f t="shared" si="2"/>
        <v>-0.021951339331219115</v>
      </c>
      <c r="G45" s="13">
        <f t="shared" si="3"/>
        <v>0.015447231780882167</v>
      </c>
    </row>
    <row r="46" spans="1:7" ht="12.75">
      <c r="A46" s="3" t="s">
        <v>15</v>
      </c>
      <c r="B46" s="9">
        <v>203.09380670000002</v>
      </c>
      <c r="C46" s="9">
        <v>111.0599627</v>
      </c>
      <c r="D46" s="9">
        <v>92.033844</v>
      </c>
      <c r="F46" s="13">
        <f t="shared" si="2"/>
        <v>-0.02256370961556161</v>
      </c>
      <c r="G46" s="13">
        <f t="shared" si="3"/>
        <v>0.018698231841022376</v>
      </c>
    </row>
    <row r="47" spans="1:7" ht="12.75">
      <c r="A47" s="3" t="s">
        <v>16</v>
      </c>
      <c r="B47" s="9">
        <v>430.1910868</v>
      </c>
      <c r="C47" s="9">
        <v>256.1127545</v>
      </c>
      <c r="D47" s="9">
        <v>174.0783323</v>
      </c>
      <c r="F47" s="13">
        <f t="shared" si="2"/>
        <v>-0.052033637333281944</v>
      </c>
      <c r="G47" s="13">
        <f t="shared" si="3"/>
        <v>0.0353669571363762</v>
      </c>
    </row>
    <row r="48" spans="1:7" ht="12.75">
      <c r="A48" s="3" t="s">
        <v>17</v>
      </c>
      <c r="B48" s="9">
        <v>746.3139277999999</v>
      </c>
      <c r="C48" s="9">
        <v>463.22388849999993</v>
      </c>
      <c r="D48" s="9">
        <v>283.0900393</v>
      </c>
      <c r="F48" s="13">
        <f t="shared" si="2"/>
        <v>-0.09411176676998188</v>
      </c>
      <c r="G48" s="13">
        <f t="shared" si="3"/>
        <v>0.05751452896736048</v>
      </c>
    </row>
    <row r="49" spans="1:7" ht="12.75">
      <c r="A49" s="3" t="s">
        <v>18</v>
      </c>
      <c r="B49" s="9">
        <v>872.3490838</v>
      </c>
      <c r="C49" s="9">
        <v>552.2347039</v>
      </c>
      <c r="D49" s="9">
        <v>320.1143799</v>
      </c>
      <c r="F49" s="13">
        <f t="shared" si="2"/>
        <v>-0.11219581922689813</v>
      </c>
      <c r="G49" s="13">
        <f t="shared" si="3"/>
        <v>0.06503664989821911</v>
      </c>
    </row>
    <row r="50" spans="1:7" ht="12.75">
      <c r="A50" s="3" t="s">
        <v>19</v>
      </c>
      <c r="B50" s="9">
        <v>736.2893148</v>
      </c>
      <c r="C50" s="9">
        <v>406.1784515</v>
      </c>
      <c r="D50" s="9">
        <v>330.1108633</v>
      </c>
      <c r="F50" s="13">
        <f t="shared" si="2"/>
        <v>-0.0825220215182413</v>
      </c>
      <c r="G50" s="13">
        <f t="shared" si="3"/>
        <v>0.06706760455668291</v>
      </c>
    </row>
    <row r="51" spans="1:7" ht="12.75">
      <c r="A51" s="3" t="s">
        <v>20</v>
      </c>
      <c r="B51" s="9">
        <v>440.1539646</v>
      </c>
      <c r="C51" s="9">
        <v>255.0928615</v>
      </c>
      <c r="D51" s="9">
        <v>185.0611031</v>
      </c>
      <c r="F51" s="13">
        <f t="shared" si="2"/>
        <v>-0.05182642882238854</v>
      </c>
      <c r="G51" s="13">
        <f t="shared" si="3"/>
        <v>0.03759829275977155</v>
      </c>
    </row>
    <row r="52" spans="1:7" ht="12.75">
      <c r="A52" s="3" t="s">
        <v>21</v>
      </c>
      <c r="B52" s="9">
        <v>255.1086103</v>
      </c>
      <c r="C52" s="9">
        <v>144.0696485</v>
      </c>
      <c r="D52" s="9">
        <v>111.03896180000001</v>
      </c>
      <c r="F52" s="13">
        <f t="shared" si="2"/>
        <v>-0.029270185529875307</v>
      </c>
      <c r="G52" s="13">
        <f t="shared" si="3"/>
        <v>0.02255944292756942</v>
      </c>
    </row>
    <row r="53" spans="1:7" ht="12.75">
      <c r="A53" s="3" t="s">
        <v>22</v>
      </c>
      <c r="B53" s="9">
        <v>172.0816601</v>
      </c>
      <c r="C53" s="9">
        <v>97.0471221</v>
      </c>
      <c r="D53" s="9">
        <v>75.034538</v>
      </c>
      <c r="F53" s="13">
        <f t="shared" si="2"/>
        <v>-0.019716764069202697</v>
      </c>
      <c r="G53" s="13">
        <f t="shared" si="3"/>
        <v>0.01524453534297669</v>
      </c>
    </row>
    <row r="54" spans="1:7" ht="12.75">
      <c r="A54" s="3" t="s">
        <v>23</v>
      </c>
      <c r="B54" s="9">
        <v>137.070047</v>
      </c>
      <c r="C54" s="9">
        <v>70.0325389</v>
      </c>
      <c r="D54" s="9">
        <v>67.0375081</v>
      </c>
      <c r="F54" s="13">
        <f t="shared" si="2"/>
        <v>-0.014228294634391432</v>
      </c>
      <c r="G54" s="13">
        <f t="shared" si="3"/>
        <v>0.013619803476840707</v>
      </c>
    </row>
    <row r="55" spans="1:7" ht="12.75">
      <c r="A55" s="3" t="s">
        <v>24</v>
      </c>
      <c r="B55" s="9">
        <v>114.05412749999999</v>
      </c>
      <c r="C55" s="9">
        <v>59.0227393</v>
      </c>
      <c r="D55" s="9">
        <v>55.0313882</v>
      </c>
      <c r="F55" s="13">
        <f t="shared" si="2"/>
        <v>-0.011991467653177918</v>
      </c>
      <c r="G55" s="13">
        <f t="shared" si="3"/>
        <v>0.011180557177389038</v>
      </c>
    </row>
    <row r="56" spans="1:7" ht="12.75">
      <c r="A56" s="3" t="s">
        <v>25</v>
      </c>
      <c r="B56" s="9">
        <v>100.04005269999999</v>
      </c>
      <c r="C56" s="9">
        <v>47.0193125</v>
      </c>
      <c r="D56" s="9">
        <v>53.02074019999999</v>
      </c>
      <c r="F56" s="13">
        <f t="shared" si="2"/>
        <v>-0.009552768502535669</v>
      </c>
      <c r="G56" s="13">
        <f t="shared" si="3"/>
        <v>0.01077206003307017</v>
      </c>
    </row>
    <row r="57" spans="1:7" ht="12.75">
      <c r="A57" s="3" t="s">
        <v>26</v>
      </c>
      <c r="B57" s="9">
        <v>102.05481879999999</v>
      </c>
      <c r="C57" s="9">
        <v>49.0338243</v>
      </c>
      <c r="D57" s="9">
        <v>53.0209945</v>
      </c>
      <c r="F57" s="13">
        <f t="shared" si="2"/>
        <v>-0.009962050643167275</v>
      </c>
      <c r="G57" s="13">
        <f t="shared" si="3"/>
        <v>0.010772111698415772</v>
      </c>
    </row>
    <row r="58" spans="1:7" ht="12.75">
      <c r="A58" s="3" t="s">
        <v>27</v>
      </c>
      <c r="B58" s="9">
        <v>92.0502724</v>
      </c>
      <c r="C58" s="9">
        <v>42.0222161</v>
      </c>
      <c r="D58" s="9">
        <v>50.028056299999996</v>
      </c>
      <c r="F58" s="13">
        <f t="shared" si="2"/>
        <v>-0.00853752386036753</v>
      </c>
      <c r="G58" s="13">
        <f t="shared" si="3"/>
        <v>0.0101640456879441</v>
      </c>
    </row>
    <row r="59" spans="1:7" ht="12.75">
      <c r="A59" s="3" t="s">
        <v>28</v>
      </c>
      <c r="B59" s="9">
        <v>38.0192366</v>
      </c>
      <c r="C59" s="9">
        <v>15.006095600000002</v>
      </c>
      <c r="D59" s="9">
        <v>23.013141</v>
      </c>
      <c r="F59" s="13">
        <f t="shared" si="2"/>
        <v>-0.0030487420970631823</v>
      </c>
      <c r="G59" s="13">
        <f t="shared" si="3"/>
        <v>0.004675508781401519</v>
      </c>
    </row>
    <row r="60" spans="1:7" ht="12.75">
      <c r="A60" s="3" t="s">
        <v>29</v>
      </c>
      <c r="B60" s="9">
        <v>32.019309500000006</v>
      </c>
      <c r="C60" s="9">
        <v>15.0087926</v>
      </c>
      <c r="D60" s="9">
        <v>17.010516900000002</v>
      </c>
      <c r="F60" s="13">
        <f t="shared" si="2"/>
        <v>-0.003049290038223558</v>
      </c>
      <c r="G60" s="13">
        <f t="shared" si="3"/>
        <v>0.003455974181974071</v>
      </c>
    </row>
    <row r="61" spans="1:7" ht="12.75">
      <c r="A61" s="3" t="s">
        <v>30</v>
      </c>
      <c r="B61" s="9">
        <v>12.008096700000001</v>
      </c>
      <c r="C61" s="9">
        <v>4.003916</v>
      </c>
      <c r="D61" s="9">
        <v>8.004180700000001</v>
      </c>
      <c r="F61" s="13">
        <f t="shared" si="2"/>
        <v>-0.0008134632477154703</v>
      </c>
      <c r="G61" s="13">
        <f t="shared" si="3"/>
        <v>0.0016261846720868986</v>
      </c>
    </row>
    <row r="62" spans="1:7" ht="12.75">
      <c r="A62" s="3" t="s">
        <v>32</v>
      </c>
      <c r="B62" s="9">
        <v>1.000979</v>
      </c>
      <c r="C62" s="9">
        <v>1.000979</v>
      </c>
      <c r="D62" s="9">
        <v>0</v>
      </c>
      <c r="F62" s="13">
        <f t="shared" si="2"/>
        <v>-0.00020336581192886757</v>
      </c>
      <c r="G62" s="13">
        <f t="shared" si="3"/>
        <v>0</v>
      </c>
    </row>
    <row r="63" spans="1:7" ht="12.75">
      <c r="A63" s="3" t="s">
        <v>40</v>
      </c>
      <c r="B63" s="11">
        <v>4922.061336200001</v>
      </c>
      <c r="C63" s="11">
        <v>2812.2719943</v>
      </c>
      <c r="D63" s="11">
        <v>2109.7893418999997</v>
      </c>
      <c r="F63" s="13"/>
      <c r="G63" s="13"/>
    </row>
    <row r="67" spans="1:7" ht="12.75">
      <c r="A67" s="3" t="s">
        <v>38</v>
      </c>
      <c r="G67" s="28" t="s">
        <v>150</v>
      </c>
    </row>
    <row r="68" spans="1:4" ht="12.75">
      <c r="A68" s="5" t="s">
        <v>7</v>
      </c>
      <c r="B68" s="5"/>
      <c r="C68" s="5"/>
      <c r="D68" s="5"/>
    </row>
    <row r="69" spans="1:4" ht="12.75">
      <c r="A69" s="5" t="s">
        <v>149</v>
      </c>
      <c r="C69" s="5"/>
      <c r="D69" s="5"/>
    </row>
    <row r="70" spans="1:4" ht="12.75">
      <c r="A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8" t="s">
        <v>34</v>
      </c>
      <c r="C72" s="8"/>
      <c r="D72" s="8"/>
    </row>
    <row r="73" spans="1:7" ht="12.75">
      <c r="A73" s="1" t="s">
        <v>35</v>
      </c>
      <c r="B73" s="6" t="s">
        <v>11</v>
      </c>
      <c r="C73" s="6" t="s">
        <v>9</v>
      </c>
      <c r="D73" s="6" t="s">
        <v>10</v>
      </c>
      <c r="F73" s="6" t="s">
        <v>9</v>
      </c>
      <c r="G73" s="6" t="s">
        <v>10</v>
      </c>
    </row>
    <row r="74" spans="1:7" ht="12.75">
      <c r="A74" s="3" t="s">
        <v>12</v>
      </c>
      <c r="B74" s="9">
        <v>55.0270496</v>
      </c>
      <c r="C74" s="9">
        <v>30.027049599999998</v>
      </c>
      <c r="D74" s="9">
        <v>25</v>
      </c>
      <c r="F74" s="13">
        <f aca="true" t="shared" si="4" ref="F74:F93">(-C74)/2315.9532672</f>
        <v>-0.012965308940064611</v>
      </c>
      <c r="G74" s="13">
        <f aca="true" t="shared" si="5" ref="G74:G93">(D74)/2315.9532672</f>
        <v>0.010794691047555177</v>
      </c>
    </row>
    <row r="75" spans="1:7" ht="12.75">
      <c r="A75" s="3" t="s">
        <v>13</v>
      </c>
      <c r="B75" s="9">
        <v>96.9773261</v>
      </c>
      <c r="C75" s="9">
        <v>39.0034735</v>
      </c>
      <c r="D75" s="9">
        <v>57.9738526</v>
      </c>
      <c r="F75" s="13">
        <f t="shared" si="4"/>
        <v>-0.016841217848560224</v>
      </c>
      <c r="G75" s="13">
        <f t="shared" si="5"/>
        <v>0.02503239310614014</v>
      </c>
    </row>
    <row r="76" spans="1:7" ht="12.75">
      <c r="A76" s="3" t="s">
        <v>14</v>
      </c>
      <c r="B76" s="9">
        <v>110.9587895</v>
      </c>
      <c r="C76" s="9">
        <v>68.9970141</v>
      </c>
      <c r="D76" s="9">
        <v>41.9617754</v>
      </c>
      <c r="F76" s="13">
        <f t="shared" si="4"/>
        <v>-0.029792058016532334</v>
      </c>
      <c r="G76" s="13">
        <f t="shared" si="5"/>
        <v>0.018118576049996043</v>
      </c>
    </row>
    <row r="77" spans="1:7" ht="12.75">
      <c r="A77" s="3" t="s">
        <v>15</v>
      </c>
      <c r="B77" s="9">
        <v>110.0355626</v>
      </c>
      <c r="C77" s="9">
        <v>63.0378278</v>
      </c>
      <c r="D77" s="9">
        <v>46.9977348</v>
      </c>
      <c r="F77" s="13">
        <f t="shared" si="4"/>
        <v>-0.0272189550163994</v>
      </c>
      <c r="G77" s="13">
        <f t="shared" si="5"/>
        <v>0.0202930410840373</v>
      </c>
    </row>
    <row r="78" spans="1:7" ht="12.75">
      <c r="A78" s="3" t="s">
        <v>16</v>
      </c>
      <c r="B78" s="9">
        <v>214.9939581</v>
      </c>
      <c r="C78" s="9">
        <v>130.0174476</v>
      </c>
      <c r="D78" s="9">
        <v>84.9765105</v>
      </c>
      <c r="F78" s="13">
        <f t="shared" si="4"/>
        <v>-0.05613992710534778</v>
      </c>
      <c r="G78" s="13">
        <f t="shared" si="5"/>
        <v>0.03669180708587314</v>
      </c>
    </row>
    <row r="79" spans="1:7" ht="12.75">
      <c r="A79" s="3" t="s">
        <v>17</v>
      </c>
      <c r="B79" s="9">
        <v>394.97874019999995</v>
      </c>
      <c r="C79" s="9">
        <v>251.00670409999998</v>
      </c>
      <c r="D79" s="9">
        <v>143.9720361</v>
      </c>
      <c r="F79" s="13">
        <f t="shared" si="4"/>
        <v>-0.10838159286498406</v>
      </c>
      <c r="G79" s="13">
        <f t="shared" si="5"/>
        <v>0.062165345967478434</v>
      </c>
    </row>
    <row r="80" spans="1:7" ht="12.75">
      <c r="A80" s="3" t="s">
        <v>18</v>
      </c>
      <c r="B80" s="9">
        <v>410.9872842</v>
      </c>
      <c r="C80" s="9">
        <v>234.0410526</v>
      </c>
      <c r="D80" s="9">
        <v>176.9462316</v>
      </c>
      <c r="F80" s="13">
        <f t="shared" si="4"/>
        <v>-0.10105603421046441</v>
      </c>
      <c r="G80" s="13">
        <f t="shared" si="5"/>
        <v>0.0764031960860458</v>
      </c>
    </row>
    <row r="81" spans="1:7" ht="12.75">
      <c r="A81" s="3" t="s">
        <v>19</v>
      </c>
      <c r="B81" s="9">
        <v>316.9388052</v>
      </c>
      <c r="C81" s="9">
        <v>185.0088342</v>
      </c>
      <c r="D81" s="9">
        <v>131.929971</v>
      </c>
      <c r="F81" s="13">
        <f t="shared" si="4"/>
        <v>-0.0798845282502944</v>
      </c>
      <c r="G81" s="13">
        <f t="shared" si="5"/>
        <v>0.056965731074316565</v>
      </c>
    </row>
    <row r="82" spans="1:7" ht="12.75">
      <c r="A82" s="3" t="s">
        <v>20</v>
      </c>
      <c r="B82" s="9">
        <v>191.0329286</v>
      </c>
      <c r="C82" s="9">
        <v>116.0561804</v>
      </c>
      <c r="D82" s="9">
        <v>74.9767482</v>
      </c>
      <c r="F82" s="13">
        <f t="shared" si="4"/>
        <v>-0.05011162446309315</v>
      </c>
      <c r="G82" s="13">
        <f t="shared" si="5"/>
        <v>0.03237403330277355</v>
      </c>
    </row>
    <row r="83" spans="1:7" ht="12.75">
      <c r="A83" s="3" t="s">
        <v>21</v>
      </c>
      <c r="B83" s="9">
        <v>133.0140145</v>
      </c>
      <c r="C83" s="9">
        <v>63.020850499999995</v>
      </c>
      <c r="D83" s="9">
        <v>69.99316400000001</v>
      </c>
      <c r="F83" s="13">
        <f t="shared" si="4"/>
        <v>-0.027211624428066527</v>
      </c>
      <c r="G83" s="13">
        <f t="shared" si="5"/>
        <v>0.030222183232834456</v>
      </c>
    </row>
    <row r="84" spans="1:7" ht="12.75">
      <c r="A84" s="3" t="s">
        <v>22</v>
      </c>
      <c r="B84" s="9">
        <v>79.00406050000001</v>
      </c>
      <c r="C84" s="9">
        <v>49.0040605</v>
      </c>
      <c r="D84" s="9">
        <v>30</v>
      </c>
      <c r="F84" s="13">
        <f t="shared" si="4"/>
        <v>-0.021159347726928093</v>
      </c>
      <c r="G84" s="13">
        <f t="shared" si="5"/>
        <v>0.012953629257066213</v>
      </c>
    </row>
    <row r="85" spans="1:7" ht="12.75">
      <c r="A85" s="3" t="s">
        <v>23</v>
      </c>
      <c r="B85" s="9">
        <v>46</v>
      </c>
      <c r="C85" s="9">
        <v>25</v>
      </c>
      <c r="D85" s="9">
        <v>21</v>
      </c>
      <c r="F85" s="13">
        <f t="shared" si="4"/>
        <v>-0.010794691047555177</v>
      </c>
      <c r="G85" s="13">
        <f t="shared" si="5"/>
        <v>0.009067540479946349</v>
      </c>
    </row>
    <row r="86" spans="1:7" ht="12.75">
      <c r="A86" s="3" t="s">
        <v>24</v>
      </c>
      <c r="B86" s="9">
        <v>30.0026065</v>
      </c>
      <c r="C86" s="9">
        <v>16.0038157</v>
      </c>
      <c r="D86" s="9">
        <v>13.9987908</v>
      </c>
      <c r="F86" s="13">
        <f t="shared" si="4"/>
        <v>-0.00691024984254052</v>
      </c>
      <c r="G86" s="13">
        <f t="shared" si="5"/>
        <v>0.006044504869014311</v>
      </c>
    </row>
    <row r="87" spans="1:7" ht="12.75">
      <c r="A87" s="3" t="s">
        <v>25</v>
      </c>
      <c r="B87" s="9">
        <v>23.9982517</v>
      </c>
      <c r="C87" s="9">
        <v>9.9982517</v>
      </c>
      <c r="D87" s="9">
        <v>14</v>
      </c>
      <c r="F87" s="13">
        <f t="shared" si="4"/>
        <v>-0.0043171215246877335</v>
      </c>
      <c r="G87" s="13">
        <f t="shared" si="5"/>
        <v>0.0060450269866309</v>
      </c>
    </row>
    <row r="88" spans="1:7" ht="12.75">
      <c r="A88" s="3" t="s">
        <v>26</v>
      </c>
      <c r="B88" s="9">
        <v>33.9973379</v>
      </c>
      <c r="C88" s="9">
        <v>20.0019042</v>
      </c>
      <c r="D88" s="9">
        <v>13.9954337</v>
      </c>
      <c r="F88" s="13">
        <f t="shared" si="4"/>
        <v>-0.008636575048071853</v>
      </c>
      <c r="G88" s="13">
        <f t="shared" si="5"/>
        <v>0.006043055314721681</v>
      </c>
    </row>
    <row r="89" spans="1:7" ht="12.75">
      <c r="A89" s="3" t="s">
        <v>27</v>
      </c>
      <c r="B89" s="9">
        <v>33.0069429</v>
      </c>
      <c r="C89" s="9">
        <v>21.0052218</v>
      </c>
      <c r="D89" s="9">
        <v>12.001721100000001</v>
      </c>
      <c r="F89" s="13">
        <f t="shared" si="4"/>
        <v>-0.009069795188654835</v>
      </c>
      <c r="G89" s="13">
        <f t="shared" si="5"/>
        <v>0.005182194852536964</v>
      </c>
    </row>
    <row r="90" spans="1:7" ht="12.75">
      <c r="A90" s="3" t="s">
        <v>28</v>
      </c>
      <c r="B90" s="9">
        <v>17.001721099999997</v>
      </c>
      <c r="C90" s="9">
        <v>7</v>
      </c>
      <c r="D90" s="9">
        <v>10.0017211</v>
      </c>
      <c r="F90" s="13">
        <f t="shared" si="4"/>
        <v>-0.00302251349331545</v>
      </c>
      <c r="G90" s="13">
        <f t="shared" si="5"/>
        <v>0.004318619568732549</v>
      </c>
    </row>
    <row r="91" spans="1:7" ht="12.75">
      <c r="A91" s="3" t="s">
        <v>29</v>
      </c>
      <c r="B91" s="9">
        <v>13.997888</v>
      </c>
      <c r="C91" s="9">
        <v>5</v>
      </c>
      <c r="D91" s="9">
        <v>8.997888</v>
      </c>
      <c r="F91" s="13">
        <f t="shared" si="4"/>
        <v>-0.0021589382095110357</v>
      </c>
      <c r="G91" s="13">
        <f t="shared" si="5"/>
        <v>0.0038851768416201665</v>
      </c>
    </row>
    <row r="92" spans="1:7" ht="12.75">
      <c r="A92" s="3" t="s">
        <v>30</v>
      </c>
      <c r="B92" s="9">
        <v>3</v>
      </c>
      <c r="C92" s="9">
        <v>0</v>
      </c>
      <c r="D92" s="9">
        <v>3</v>
      </c>
      <c r="F92" s="13">
        <f t="shared" si="4"/>
        <v>0</v>
      </c>
      <c r="G92" s="13">
        <f t="shared" si="5"/>
        <v>0.0012953629257066214</v>
      </c>
    </row>
    <row r="93" spans="1:7" ht="12.75">
      <c r="A93" s="3" t="s">
        <v>32</v>
      </c>
      <c r="B93" s="9">
        <v>1</v>
      </c>
      <c r="C93" s="9">
        <v>1</v>
      </c>
      <c r="D93" s="9">
        <v>0</v>
      </c>
      <c r="F93" s="13">
        <f t="shared" si="4"/>
        <v>-0.0004317876419022071</v>
      </c>
      <c r="G93" s="13">
        <f t="shared" si="5"/>
        <v>0</v>
      </c>
    </row>
    <row r="94" spans="1:7" ht="12.75">
      <c r="A94" s="3" t="s">
        <v>40</v>
      </c>
      <c r="B94" s="11">
        <v>2315.9532671999996</v>
      </c>
      <c r="C94" s="11">
        <v>1334.2296883</v>
      </c>
      <c r="D94" s="11">
        <v>981.7235789000002</v>
      </c>
      <c r="F94" s="13"/>
      <c r="G94" s="13"/>
    </row>
    <row r="95" spans="2:7" ht="12.75">
      <c r="B95" s="9"/>
      <c r="C95" s="9"/>
      <c r="D95" s="9"/>
      <c r="F95" s="13"/>
      <c r="G95" s="13"/>
    </row>
    <row r="99" spans="1:7" ht="12.75">
      <c r="A99" s="3" t="s">
        <v>39</v>
      </c>
      <c r="G99" s="28" t="s">
        <v>150</v>
      </c>
    </row>
    <row r="100" spans="1:4" ht="12.75">
      <c r="A100" s="5" t="s">
        <v>7</v>
      </c>
      <c r="B100" s="5"/>
      <c r="C100" s="5"/>
      <c r="D100" s="5"/>
    </row>
    <row r="101" spans="1:4" ht="12.75">
      <c r="A101" s="5" t="s">
        <v>149</v>
      </c>
      <c r="C101" s="5"/>
      <c r="D101" s="5"/>
    </row>
    <row r="102" spans="1:4" ht="12.75">
      <c r="A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8" t="s">
        <v>34</v>
      </c>
      <c r="C104" s="8"/>
      <c r="D104" s="8"/>
    </row>
    <row r="105" spans="1:7" ht="12.75">
      <c r="A105" s="1" t="s">
        <v>35</v>
      </c>
      <c r="B105" s="6" t="s">
        <v>11</v>
      </c>
      <c r="C105" s="6" t="s">
        <v>9</v>
      </c>
      <c r="D105" s="6" t="s">
        <v>10</v>
      </c>
      <c r="F105" s="6" t="s">
        <v>9</v>
      </c>
      <c r="G105" s="6" t="s">
        <v>10</v>
      </c>
    </row>
    <row r="106" spans="1:7" ht="12.75">
      <c r="A106" s="3" t="s">
        <v>12</v>
      </c>
      <c r="B106" s="9">
        <v>524.8382018</v>
      </c>
      <c r="C106" s="9">
        <v>271.5051156</v>
      </c>
      <c r="D106" s="9">
        <v>253.33308620000003</v>
      </c>
      <c r="F106" s="13">
        <f aca="true" t="shared" si="6" ref="F106:F125">(-C106)/27370.608182</f>
        <v>-0.009919586506614515</v>
      </c>
      <c r="G106" s="13">
        <f aca="true" t="shared" si="7" ref="G106:G125">(D106)/27370.608182</f>
        <v>0.00925566156643176</v>
      </c>
    </row>
    <row r="107" spans="1:7" ht="12.75">
      <c r="A107" s="3" t="s">
        <v>13</v>
      </c>
      <c r="B107" s="9">
        <v>820.1711104999999</v>
      </c>
      <c r="C107" s="9">
        <v>411.582305</v>
      </c>
      <c r="D107" s="9">
        <v>408.5888055</v>
      </c>
      <c r="F107" s="13">
        <f t="shared" si="6"/>
        <v>-0.015037382518619843</v>
      </c>
      <c r="G107" s="13">
        <f t="shared" si="7"/>
        <v>0.014928013392435477</v>
      </c>
    </row>
    <row r="108" spans="1:7" ht="12.75">
      <c r="A108" s="3" t="s">
        <v>14</v>
      </c>
      <c r="B108" s="9">
        <v>1046.5912604999999</v>
      </c>
      <c r="C108" s="9">
        <v>561.8882201</v>
      </c>
      <c r="D108" s="9">
        <v>484.70304039999996</v>
      </c>
      <c r="F108" s="13">
        <f t="shared" si="6"/>
        <v>-0.020528890566250558</v>
      </c>
      <c r="G108" s="13">
        <f t="shared" si="7"/>
        <v>0.01770888820507686</v>
      </c>
    </row>
    <row r="109" spans="1:7" ht="12.75">
      <c r="A109" s="3" t="s">
        <v>15</v>
      </c>
      <c r="B109" s="9">
        <v>1173.4768893</v>
      </c>
      <c r="C109" s="9">
        <v>625.8043316999999</v>
      </c>
      <c r="D109" s="9">
        <v>547.6725576</v>
      </c>
      <c r="F109" s="13">
        <f t="shared" si="6"/>
        <v>-0.022864100334882356</v>
      </c>
      <c r="G109" s="13">
        <f t="shared" si="7"/>
        <v>0.020009513634416474</v>
      </c>
    </row>
    <row r="110" spans="1:7" ht="12.75">
      <c r="A110" s="3" t="s">
        <v>16</v>
      </c>
      <c r="B110" s="9">
        <v>2888.6598163</v>
      </c>
      <c r="C110" s="9">
        <v>1486.9283168000002</v>
      </c>
      <c r="D110" s="9">
        <v>1401.7314995</v>
      </c>
      <c r="F110" s="13">
        <f t="shared" si="6"/>
        <v>-0.05432573170872628</v>
      </c>
      <c r="G110" s="13">
        <f t="shared" si="7"/>
        <v>0.051213019826933714</v>
      </c>
    </row>
    <row r="111" spans="1:7" ht="12.75">
      <c r="A111" s="3" t="s">
        <v>17</v>
      </c>
      <c r="B111" s="9">
        <v>4261.1639620000005</v>
      </c>
      <c r="C111" s="9">
        <v>2397.8010618</v>
      </c>
      <c r="D111" s="9">
        <v>1863.3629002000002</v>
      </c>
      <c r="F111" s="13">
        <f t="shared" si="6"/>
        <v>-0.08760496098062188</v>
      </c>
      <c r="G111" s="13">
        <f t="shared" si="7"/>
        <v>0.06807897317478762</v>
      </c>
    </row>
    <row r="112" spans="1:7" ht="12.75">
      <c r="A112" s="3" t="s">
        <v>18</v>
      </c>
      <c r="B112" s="9">
        <v>5119.4399937</v>
      </c>
      <c r="C112" s="9">
        <v>3051.9149307</v>
      </c>
      <c r="D112" s="9">
        <v>2067.525063</v>
      </c>
      <c r="F112" s="13">
        <f t="shared" si="6"/>
        <v>-0.11150336559591177</v>
      </c>
      <c r="G112" s="13">
        <f t="shared" si="7"/>
        <v>0.07553814841278124</v>
      </c>
    </row>
    <row r="113" spans="1:7" ht="12.75">
      <c r="A113" s="3" t="s">
        <v>19</v>
      </c>
      <c r="B113" s="9">
        <v>3982.1928429</v>
      </c>
      <c r="C113" s="9">
        <v>2324.161635</v>
      </c>
      <c r="D113" s="9">
        <v>1658.0312079</v>
      </c>
      <c r="F113" s="13">
        <f t="shared" si="6"/>
        <v>-0.08491450462282607</v>
      </c>
      <c r="G113" s="13">
        <f t="shared" si="7"/>
        <v>0.060577068542831555</v>
      </c>
    </row>
    <row r="114" spans="1:7" ht="12.75">
      <c r="A114" s="3" t="s">
        <v>20</v>
      </c>
      <c r="B114" s="9">
        <v>2532.9002099</v>
      </c>
      <c r="C114" s="9">
        <v>1395.5836457</v>
      </c>
      <c r="D114" s="9">
        <v>1137.3165642</v>
      </c>
      <c r="F114" s="13">
        <f t="shared" si="6"/>
        <v>-0.05098840465729189</v>
      </c>
      <c r="G114" s="13">
        <f t="shared" si="7"/>
        <v>0.04155247689921427</v>
      </c>
    </row>
    <row r="115" spans="1:7" ht="12.75">
      <c r="A115" s="3" t="s">
        <v>21</v>
      </c>
      <c r="B115" s="9">
        <v>1555.9200877</v>
      </c>
      <c r="C115" s="9">
        <v>820.204915</v>
      </c>
      <c r="D115" s="9">
        <v>735.7151727</v>
      </c>
      <c r="F115" s="13">
        <f t="shared" si="6"/>
        <v>-0.029966630976778933</v>
      </c>
      <c r="G115" s="13">
        <f t="shared" si="7"/>
        <v>0.02687975246322205</v>
      </c>
    </row>
    <row r="116" spans="1:7" ht="12.75">
      <c r="A116" s="3" t="s">
        <v>22</v>
      </c>
      <c r="B116" s="9">
        <v>1026.1021746000001</v>
      </c>
      <c r="C116" s="9">
        <v>546.6289454</v>
      </c>
      <c r="D116" s="9">
        <v>479.4732292</v>
      </c>
      <c r="F116" s="13">
        <f t="shared" si="6"/>
        <v>-0.019971384697234643</v>
      </c>
      <c r="G116" s="13">
        <f t="shared" si="7"/>
        <v>0.017517814219244157</v>
      </c>
    </row>
    <row r="117" spans="1:7" ht="12.75">
      <c r="A117" s="3" t="s">
        <v>23</v>
      </c>
      <c r="B117" s="9">
        <v>670.6197262000001</v>
      </c>
      <c r="C117" s="9">
        <v>326.31102150000004</v>
      </c>
      <c r="D117" s="9">
        <v>344.3087047</v>
      </c>
      <c r="F117" s="13">
        <f t="shared" si="6"/>
        <v>-0.011921949973862664</v>
      </c>
      <c r="G117" s="13">
        <f t="shared" si="7"/>
        <v>0.012579505081163346</v>
      </c>
    </row>
    <row r="118" spans="1:7" ht="12.75">
      <c r="A118" s="3" t="s">
        <v>24</v>
      </c>
      <c r="B118" s="9">
        <v>474.43251050000003</v>
      </c>
      <c r="C118" s="9">
        <v>243.1995148</v>
      </c>
      <c r="D118" s="9">
        <v>231.2329957</v>
      </c>
      <c r="F118" s="13">
        <f t="shared" si="6"/>
        <v>-0.008885426044713821</v>
      </c>
      <c r="G118" s="13">
        <f t="shared" si="7"/>
        <v>0.00844822278564011</v>
      </c>
    </row>
    <row r="119" spans="1:7" ht="12.75">
      <c r="A119" s="3" t="s">
        <v>25</v>
      </c>
      <c r="B119" s="9">
        <v>390.3306721</v>
      </c>
      <c r="C119" s="9">
        <v>169.091319</v>
      </c>
      <c r="D119" s="9">
        <v>221.23935310000002</v>
      </c>
      <c r="F119" s="13">
        <f t="shared" si="6"/>
        <v>-0.006177842957512402</v>
      </c>
      <c r="G119" s="13">
        <f t="shared" si="7"/>
        <v>0.008083099638447049</v>
      </c>
    </row>
    <row r="120" spans="1:7" ht="12.75">
      <c r="A120" s="3" t="s">
        <v>26</v>
      </c>
      <c r="B120" s="9">
        <v>390.3518848</v>
      </c>
      <c r="C120" s="9">
        <v>175.197858</v>
      </c>
      <c r="D120" s="9">
        <v>215.1540268</v>
      </c>
      <c r="F120" s="13">
        <f t="shared" si="6"/>
        <v>-0.0064009486685508545</v>
      </c>
      <c r="G120" s="13">
        <f t="shared" si="7"/>
        <v>0.00786076894489666</v>
      </c>
    </row>
    <row r="121" spans="1:7" ht="12.75">
      <c r="A121" s="3" t="s">
        <v>27</v>
      </c>
      <c r="B121" s="9">
        <v>251.158835</v>
      </c>
      <c r="C121" s="9">
        <v>88.06359959999999</v>
      </c>
      <c r="D121" s="9">
        <v>163.0952354</v>
      </c>
      <c r="F121" s="13">
        <f t="shared" si="6"/>
        <v>-0.0032174513264164196</v>
      </c>
      <c r="G121" s="13">
        <f t="shared" si="7"/>
        <v>0.005958772794360409</v>
      </c>
    </row>
    <row r="122" spans="1:7" ht="12.75">
      <c r="A122" s="3" t="s">
        <v>28</v>
      </c>
      <c r="B122" s="9">
        <v>154.1649157</v>
      </c>
      <c r="C122" s="9">
        <v>64.069335</v>
      </c>
      <c r="D122" s="9">
        <v>90.0955807</v>
      </c>
      <c r="F122" s="13">
        <f t="shared" si="6"/>
        <v>-0.0023408078685710223</v>
      </c>
      <c r="G122" s="13">
        <f t="shared" si="7"/>
        <v>0.0032916908568824</v>
      </c>
    </row>
    <row r="123" spans="1:7" ht="12.75">
      <c r="A123" s="3" t="s">
        <v>29</v>
      </c>
      <c r="B123" s="9">
        <v>82.0583769</v>
      </c>
      <c r="C123" s="9">
        <v>29.0113996</v>
      </c>
      <c r="D123" s="9">
        <v>53.0469773</v>
      </c>
      <c r="F123" s="13">
        <f t="shared" si="6"/>
        <v>-0.0010599472034778918</v>
      </c>
      <c r="G123" s="13">
        <f t="shared" si="7"/>
        <v>0.0019381000578162458</v>
      </c>
    </row>
    <row r="124" spans="1:7" ht="12.75">
      <c r="A124" s="3" t="s">
        <v>30</v>
      </c>
      <c r="B124" s="9">
        <v>20.034711599999998</v>
      </c>
      <c r="C124" s="9">
        <v>4.0171058</v>
      </c>
      <c r="D124" s="9">
        <v>16.0176058</v>
      </c>
      <c r="F124" s="13">
        <f t="shared" si="6"/>
        <v>-0.00014676713697000745</v>
      </c>
      <c r="G124" s="13">
        <f t="shared" si="7"/>
        <v>0.000585211906636909</v>
      </c>
    </row>
    <row r="125" spans="1:7" ht="12.75">
      <c r="A125" s="3" t="s">
        <v>32</v>
      </c>
      <c r="B125" s="9">
        <v>6</v>
      </c>
      <c r="C125" s="9">
        <v>4</v>
      </c>
      <c r="D125" s="9">
        <v>2</v>
      </c>
      <c r="F125" s="13">
        <f t="shared" si="6"/>
        <v>-0.00014614216729866308</v>
      </c>
      <c r="G125" s="13">
        <f t="shared" si="7"/>
        <v>7.307108364933154E-05</v>
      </c>
    </row>
    <row r="126" spans="1:7" ht="12.75">
      <c r="A126" s="3" t="s">
        <v>40</v>
      </c>
      <c r="B126" s="11">
        <v>27370.608181999996</v>
      </c>
      <c r="C126" s="11">
        <v>14996.9645761</v>
      </c>
      <c r="D126" s="11">
        <v>12373.643605900003</v>
      </c>
      <c r="F126" s="13"/>
      <c r="G126" s="13"/>
    </row>
    <row r="127" spans="1:7" ht="12.75">
      <c r="A127" s="9"/>
      <c r="B127" s="9"/>
      <c r="C127" s="9"/>
      <c r="D127" s="9"/>
      <c r="F127" s="13"/>
      <c r="G127" s="13"/>
    </row>
    <row r="128" spans="1:7" ht="12.75">
      <c r="A128" s="11"/>
      <c r="B128" s="11"/>
      <c r="C128" s="11"/>
      <c r="D128" s="9"/>
      <c r="F128" s="13"/>
      <c r="G128" s="13"/>
    </row>
    <row r="129" spans="1:3" ht="12.75">
      <c r="A129" s="11"/>
      <c r="B129" s="11"/>
      <c r="C129" s="11"/>
    </row>
    <row r="130" spans="1:3" ht="12.75">
      <c r="A130" s="11"/>
      <c r="B130" s="11"/>
      <c r="C130" s="11"/>
    </row>
  </sheetData>
  <hyperlinks>
    <hyperlink ref="G2" location="indice!A1" display="Indice"/>
    <hyperlink ref="G36" location="indice!A1" display="Indice"/>
    <hyperlink ref="G67" location="indice!A1" display="Indice"/>
    <hyperlink ref="G99" location="indice!A1" display="Indice"/>
  </hyperlinks>
  <printOptions/>
  <pageMargins left="0.92" right="0.75" top="0.48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Oliván</dc:creator>
  <cp:keywords/>
  <dc:description/>
  <cp:lastModifiedBy>IAEST</cp:lastModifiedBy>
  <cp:lastPrinted>2003-03-04T13:40:31Z</cp:lastPrinted>
  <dcterms:created xsi:type="dcterms:W3CDTF">2003-03-04T13:33:09Z</dcterms:created>
  <dcterms:modified xsi:type="dcterms:W3CDTF">2006-06-14T07:43:36Z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