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25" windowWidth="19170" windowHeight="6375" tabRatio="571" activeTab="3"/>
  </bookViews>
  <sheets>
    <sheet name="  GASÓLEOS   " sheetId="1" r:id="rId1"/>
    <sheet name="   GASOLINAS   " sheetId="2" r:id="rId2"/>
    <sheet name="FUELÓLEO Y QUEROSENO" sheetId="3" r:id="rId3"/>
    <sheet name="GASES LICUADOS DEL PETRÓLEO " sheetId="4" r:id="rId4"/>
  </sheets>
  <definedNames/>
  <calcPr fullCalcOnLoad="1"/>
</workbook>
</file>

<file path=xl/sharedStrings.xml><?xml version="1.0" encoding="utf-8"?>
<sst xmlns="http://schemas.openxmlformats.org/spreadsheetml/2006/main" count="296" uniqueCount="68">
  <si>
    <t>Información estadística de Aragón</t>
  </si>
  <si>
    <t xml:space="preserve">Año </t>
  </si>
  <si>
    <t>Zaragoza</t>
  </si>
  <si>
    <t>Huesca</t>
  </si>
  <si>
    <t>Teruel</t>
  </si>
  <si>
    <t>Aragón</t>
  </si>
  <si>
    <t xml:space="preserve">                                                                                                                                                                                                                                                                                                                                                 </t>
  </si>
  <si>
    <t>-</t>
  </si>
  <si>
    <t>Territorio</t>
  </si>
  <si>
    <t xml:space="preserve">Huesca </t>
  </si>
  <si>
    <t>TOTAL (Envasado + Granel)</t>
  </si>
  <si>
    <t>ENVASADO en 
envases de menos de 8Kg</t>
  </si>
  <si>
    <t>Otros querosenos</t>
  </si>
  <si>
    <t xml:space="preserve">Aragón </t>
  </si>
  <si>
    <t xml:space="preserve">Zaragoza </t>
  </si>
  <si>
    <t xml:space="preserve">Fuente: Años 1997 a 2002: Ministerio de Economía. Subdirección Gral. de Hidrocarburos y Comisión Nacional de la Energía. </t>
  </si>
  <si>
    <t>Gasóleo Tipo A  (de automoción)</t>
  </si>
  <si>
    <t>Gasóleo Tipo B (para uso agrícola y marítimo)</t>
  </si>
  <si>
    <t>Gasóleo Tipo C (para calefacción)</t>
  </si>
  <si>
    <t>Otros gasóleos (1)</t>
  </si>
  <si>
    <t xml:space="preserve">Biodiesel (2) </t>
  </si>
  <si>
    <t xml:space="preserve">Gasolina 97(gasolina de 97 octanos)                                 </t>
  </si>
  <si>
    <t xml:space="preserve">Gasolina Auto S/PB 95 I.O.(gasolina de 95 octanos)                            </t>
  </si>
  <si>
    <t xml:space="preserve">Gasolina Auto S/PB 98 I.O. (gasolina de 98 octanos)                   </t>
  </si>
  <si>
    <t>Fuelóleo (BIA) (fuelóleo de contenido en azufre inferior al 1% en peso)</t>
  </si>
  <si>
    <t>Querosenos de  aviación (se agrupan los Jet A1 para aviación civil y los Jet A2 para aviación  militar)</t>
  </si>
  <si>
    <t>ENVASADO en envases de 8Kg o más, excepto el envasado para automoción</t>
  </si>
  <si>
    <t>CANALIZADO
Distribuido (suministrado por operadores al por mayor a operadores al por menor canalizado)</t>
  </si>
  <si>
    <t>GRANEL
Consumidor Final (suministros de operadores al por mayor a consumidores finales no canalizado)</t>
  </si>
  <si>
    <t>CANALIZADO
Consumidor Final (suministros de operadores al por mayor a consumidores finales  canalizado)</t>
  </si>
  <si>
    <t>ENVASADO para 
Automoción (envases destinados a uso como carburante en automóviles)</t>
  </si>
  <si>
    <t>GRANEL
Automoción (suministros a granel para carburante  en automóviles)</t>
  </si>
  <si>
    <t xml:space="preserve">(*) Los GLP son mezclas de propano y butano obtenidos  en la primera fase de refino del petróleo. </t>
  </si>
  <si>
    <t>Unidad: Toneladas métricas.</t>
  </si>
  <si>
    <t>Otros fuelóleos (fuelóleos para uso marítimo y de otros tipos)</t>
  </si>
  <si>
    <t>Total Granel (suma total de los campos GRANEL)</t>
  </si>
  <si>
    <t xml:space="preserve">Medio Ambiente y Energía </t>
  </si>
  <si>
    <t>Medio Ambiente y Energía</t>
  </si>
  <si>
    <t>GRANEL
Distribuido (suministros por operadores al por mayor  a distribuidores al por menor  no canalizado)</t>
  </si>
  <si>
    <t>Energía / Uso (utilización) de la energía y de los combustibles / Ventas y consumo de los combustibles</t>
  </si>
  <si>
    <t>(1) Grupo compuesto por diésel para uso marítimo, gasóleo para uso marítimo y otros gasóleos.</t>
  </si>
  <si>
    <t>(1) Desde el año 2006,  incluye otras gasolinas, por eso no es exactamente la suma de gasolina 95 más gasolina 98.Otras gasolinas es un grupo compuesto por la suma de gasolina 97, gasolina de aviación y gasolina de otro tipo.</t>
  </si>
  <si>
    <t xml:space="preserve">TOTAL Gasolinas (1)              </t>
  </si>
  <si>
    <t>Fuente: Estadísticas de GLP-CNMC. Comisión Nacional de los Mercados y la Competencia.</t>
  </si>
  <si>
    <t xml:space="preserve">(-) : sin datos. </t>
  </si>
  <si>
    <t>Fuente: Estadística petróleo-CNMC. Comisión Nacional de los Mercados y la Competencia.</t>
  </si>
  <si>
    <t>(2) Se agrupan el biodiesel puro y las mezclas etiquetadas de gasóleo y biodiésel. El etiquetado es obligatorio en mezclas de más del 7% en volumen de biodiésel.</t>
  </si>
  <si>
    <t>Total Envasado (suma total de los campos  ENVASADO)</t>
  </si>
  <si>
    <t>Consumo de productos petrolíferos: gasolinas. Aragón y provincias. Años 1997-2017.</t>
  </si>
  <si>
    <t>Consumo de productos petrolíferos: Gasóleos. Aragón y provincias. Años 1997-2017.</t>
  </si>
  <si>
    <t>2017 (enero-mayo)</t>
  </si>
  <si>
    <t>Consumo de productos petrolíferos: Fuelóleo y querosenos. Aragón y provincias. Años 2003-2017.</t>
  </si>
  <si>
    <t>2017 (enero-junio) (p)</t>
  </si>
  <si>
    <t>Consumo de productos petrolíferos: Gases licuados del petróleo (GLP)*. Aragón y provincias. Años 2003-2017.</t>
  </si>
  <si>
    <t>2017 (enero-julio) (p)</t>
  </si>
  <si>
    <t xml:space="preserve">2017 (enero-junio) </t>
  </si>
  <si>
    <t>Fuente: Años 2003-2016: Estadística petróleo-CNMC. Comisión Nacional de los Mercados y la Competencia.</t>
  </si>
  <si>
    <t>2017 (enero-junio)</t>
  </si>
  <si>
    <t>Fuente:Años 2003-2016: Estadística petróleo-CNMC. Comisión Nacional de los Mercados y la Competencia.</t>
  </si>
  <si>
    <t>(p) :Los datos de los consumos del años   2017 ,son provisionales y  son  los últimos disponibles.</t>
  </si>
  <si>
    <r>
      <t>Publicación: ©</t>
    </r>
    <r>
      <rPr>
        <b/>
        <sz val="7"/>
        <color indexed="8"/>
        <rFont val="Arial"/>
        <family val="2"/>
      </rPr>
      <t xml:space="preserve"> </t>
    </r>
    <r>
      <rPr>
        <sz val="7"/>
        <color indexed="8"/>
        <rFont val="Arial"/>
        <family val="2"/>
      </rPr>
      <t xml:space="preserve">Instituto Aragonés de Estadística </t>
    </r>
    <r>
      <rPr>
        <b/>
        <sz val="7"/>
        <color indexed="8"/>
        <rFont val="Arial"/>
        <family val="2"/>
      </rPr>
      <t>(IAEST), 18 de octubre de 2017.</t>
    </r>
  </si>
  <si>
    <t>2017 (enero-agosto) (p)</t>
  </si>
  <si>
    <t>Publicación: © Instituto Aragonés de Estadística (IAEST), 18 de octubre  de 2017.</t>
  </si>
  <si>
    <t>(p) : Los datos de  los consumos de  enero a agosto  de 2017, son provisionales y proceden de CORES (Corporación de Reservas Estratégicas de Productos Petrolíferos).</t>
  </si>
  <si>
    <t>(p) : Los datos de los consumos  del  año 2017 ,son provisionales y la fuente es CORES.</t>
  </si>
  <si>
    <t xml:space="preserve">(p):Los datos de  los consumos de 2017,son de CORES y son provisionales. </t>
  </si>
  <si>
    <t>Publicación: © Instituto Aragonés de Estadística (IAEST), 18  de octubre de 2017.</t>
  </si>
  <si>
    <t>Publicación: © Instituto Aragonés de Estadística (IAEST),18 de octubre de 2017.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</si>
</sst>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20">
    <font>
      <sz val="10"/>
      <name val="Arial"/>
      <family val="0"/>
    </font>
    <font>
      <b/>
      <sz val="12"/>
      <color indexed="8"/>
      <name val="Arial"/>
      <family val="2"/>
    </font>
    <font>
      <sz val="12"/>
      <color indexed="8"/>
      <name val="Arial"/>
      <family val="0"/>
    </font>
    <font>
      <b/>
      <sz val="11"/>
      <color indexed="8"/>
      <name val="Arial"/>
      <family val="2"/>
    </font>
    <font>
      <sz val="11"/>
      <color indexed="8"/>
      <name val="Arial"/>
      <family val="2"/>
    </font>
    <font>
      <sz val="10"/>
      <color indexed="8"/>
      <name val="Arial"/>
      <family val="0"/>
    </font>
    <font>
      <b/>
      <sz val="11"/>
      <color indexed="8"/>
      <name val="Univers"/>
      <family val="2"/>
    </font>
    <font>
      <sz val="8"/>
      <color indexed="8"/>
      <name val="Arial"/>
      <family val="2"/>
    </font>
    <font>
      <sz val="7"/>
      <color indexed="8"/>
      <name val="Arial"/>
      <family val="2"/>
    </font>
    <font>
      <b/>
      <sz val="7"/>
      <color indexed="8"/>
      <name val="Arial"/>
      <family val="2"/>
    </font>
    <font>
      <b/>
      <sz val="10"/>
      <color indexed="8"/>
      <name val="Univers"/>
      <family val="2"/>
    </font>
    <font>
      <sz val="9"/>
      <color indexed="8"/>
      <name val="Arial"/>
      <family val="2"/>
    </font>
    <font>
      <sz val="12"/>
      <color indexed="8"/>
      <name val="Arial Black"/>
      <family val="2"/>
    </font>
    <font>
      <sz val="11"/>
      <color indexed="8"/>
      <name val="Arial Black"/>
      <family val="2"/>
    </font>
    <font>
      <b/>
      <sz val="8"/>
      <color indexed="8"/>
      <name val="Arial"/>
      <family val="2"/>
    </font>
    <font>
      <sz val="9"/>
      <name val="Arial"/>
      <family val="2"/>
    </font>
    <font>
      <sz val="8"/>
      <name val="Arial"/>
      <family val="2"/>
    </font>
    <font>
      <sz val="7"/>
      <name val="Arial"/>
      <family val="2"/>
    </font>
    <font>
      <b/>
      <sz val="10"/>
      <name val="Arial"/>
      <family val="2"/>
    </font>
    <font>
      <b/>
      <sz val="7"/>
      <name val="Arial"/>
      <family val="2"/>
    </font>
  </fonts>
  <fills count="8">
    <fill>
      <patternFill/>
    </fill>
    <fill>
      <patternFill patternType="gray125"/>
    </fill>
    <fill>
      <patternFill patternType="solid">
        <fgColor indexed="65"/>
        <bgColor indexed="64"/>
      </patternFill>
    </fill>
    <fill>
      <patternFill patternType="solid">
        <fgColor indexed="13"/>
        <bgColor indexed="64"/>
      </patternFill>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n"/>
    </border>
    <border>
      <left>
        <color indexed="63"/>
      </left>
      <right>
        <color indexed="63"/>
      </right>
      <top>
        <color indexed="63"/>
      </top>
      <bottom style="hair"/>
    </border>
    <border>
      <left style="thick">
        <color indexed="9"/>
      </left>
      <right>
        <color indexed="63"/>
      </right>
      <top style="hair"/>
      <bottom style="hair"/>
    </border>
    <border>
      <left>
        <color indexed="63"/>
      </left>
      <right>
        <color indexed="63"/>
      </right>
      <top style="hair"/>
      <bottom style="hair"/>
    </border>
    <border>
      <left style="thick">
        <color indexed="9"/>
      </left>
      <right>
        <color indexed="63"/>
      </right>
      <top style="hair"/>
      <bottom>
        <color indexed="63"/>
      </bottom>
    </border>
    <border>
      <left style="thick">
        <color indexed="9"/>
      </left>
      <right>
        <color indexed="63"/>
      </right>
      <top>
        <color indexed="63"/>
      </top>
      <bottom>
        <color indexed="63"/>
      </bottom>
    </border>
    <border>
      <left style="hair"/>
      <right>
        <color indexed="63"/>
      </right>
      <top>
        <color indexed="63"/>
      </top>
      <bottom style="hair"/>
    </border>
    <border>
      <left/>
      <right style="thin">
        <color indexed="9"/>
      </right>
      <top style="thin"/>
      <bottom style="hair"/>
    </border>
    <border>
      <left/>
      <right>
        <color indexed="63"/>
      </right>
      <top style="thin"/>
      <bottom style="hair"/>
    </border>
    <border>
      <left style="thick">
        <color indexed="9"/>
      </left>
      <right>
        <color indexed="63"/>
      </right>
      <top>
        <color indexed="63"/>
      </top>
      <bottom style="hair"/>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style="hair"/>
      <top>
        <color indexed="63"/>
      </top>
      <bottom style="hair"/>
    </border>
    <border>
      <left/>
      <right style="thin">
        <color indexed="9"/>
      </right>
      <top/>
      <bottom style="thin">
        <color indexed="9"/>
      </bottom>
    </border>
    <border>
      <left>
        <color indexed="63"/>
      </left>
      <right>
        <color indexed="63"/>
      </right>
      <top style="thin"/>
      <bottom style="hair"/>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1" fillId="0" borderId="0" xfId="0" applyFont="1" applyAlignment="1">
      <alignment horizontal="left" indent="5"/>
    </xf>
    <xf numFmtId="0" fontId="2" fillId="0" borderId="0" xfId="0" applyFont="1" applyAlignment="1">
      <alignment horizontal="left" indent="4"/>
    </xf>
    <xf numFmtId="0" fontId="2" fillId="0" borderId="0" xfId="0" applyFont="1" applyFill="1" applyBorder="1" applyAlignment="1">
      <alignment horizontal="left" indent="4"/>
    </xf>
    <xf numFmtId="0" fontId="1" fillId="0" borderId="0" xfId="0" applyFont="1" applyAlignment="1">
      <alignment/>
    </xf>
    <xf numFmtId="0" fontId="2" fillId="0" borderId="0" xfId="0" applyFont="1" applyAlignment="1">
      <alignment/>
    </xf>
    <xf numFmtId="0" fontId="2" fillId="0" borderId="0" xfId="0" applyFont="1" applyFill="1" applyBorder="1" applyAlignment="1">
      <alignment/>
    </xf>
    <xf numFmtId="0" fontId="3" fillId="0" borderId="0" xfId="0" applyFont="1" applyAlignment="1">
      <alignment/>
    </xf>
    <xf numFmtId="0" fontId="4" fillId="0" borderId="0" xfId="0" applyFont="1" applyAlignment="1">
      <alignment/>
    </xf>
    <xf numFmtId="0" fontId="4" fillId="0" borderId="0" xfId="0" applyFont="1" applyFill="1" applyBorder="1" applyAlignment="1">
      <alignment/>
    </xf>
    <xf numFmtId="0" fontId="5" fillId="0" borderId="0" xfId="0" applyFont="1" applyAlignment="1">
      <alignment/>
    </xf>
    <xf numFmtId="0" fontId="5" fillId="0" borderId="0" xfId="0" applyFont="1" applyFill="1" applyBorder="1" applyAlignment="1">
      <alignment/>
    </xf>
    <xf numFmtId="0" fontId="3"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7" fillId="0" borderId="0" xfId="0" applyFont="1" applyBorder="1" applyAlignment="1">
      <alignment horizontal="left"/>
    </xf>
    <xf numFmtId="3" fontId="7" fillId="0" borderId="0" xfId="0" applyNumberFormat="1" applyFont="1" applyAlignment="1">
      <alignment horizontal="right"/>
    </xf>
    <xf numFmtId="3" fontId="7" fillId="0" borderId="0" xfId="0" applyNumberFormat="1" applyFont="1" applyBorder="1" applyAlignment="1">
      <alignment/>
    </xf>
    <xf numFmtId="3" fontId="7" fillId="0" borderId="0" xfId="0" applyNumberFormat="1" applyFont="1" applyBorder="1" applyAlignment="1">
      <alignment horizontal="right"/>
    </xf>
    <xf numFmtId="0" fontId="8" fillId="0" borderId="0" xfId="0" applyFont="1" applyBorder="1" applyAlignment="1">
      <alignment/>
    </xf>
    <xf numFmtId="0" fontId="9" fillId="0" borderId="0" xfId="0" applyFont="1" applyBorder="1" applyAlignment="1">
      <alignment/>
    </xf>
    <xf numFmtId="3" fontId="9" fillId="0" borderId="0" xfId="0" applyNumberFormat="1" applyFont="1" applyBorder="1" applyAlignment="1">
      <alignment/>
    </xf>
    <xf numFmtId="0" fontId="9" fillId="0" borderId="0" xfId="0" applyFont="1" applyFill="1" applyBorder="1" applyAlignment="1">
      <alignment/>
    </xf>
    <xf numFmtId="0" fontId="5" fillId="0" borderId="0" xfId="0" applyFont="1" applyBorder="1" applyAlignment="1">
      <alignment/>
    </xf>
    <xf numFmtId="3" fontId="5" fillId="0" borderId="0" xfId="0" applyNumberFormat="1" applyFont="1" applyAlignment="1">
      <alignment/>
    </xf>
    <xf numFmtId="3" fontId="5" fillId="0" borderId="0" xfId="0" applyNumberFormat="1" applyFont="1" applyBorder="1" applyAlignment="1">
      <alignment/>
    </xf>
    <xf numFmtId="0" fontId="10" fillId="0" borderId="0" xfId="0" applyFont="1" applyBorder="1" applyAlignment="1">
      <alignment/>
    </xf>
    <xf numFmtId="0" fontId="11" fillId="0" borderId="1" xfId="0" applyFont="1" applyBorder="1" applyAlignment="1">
      <alignment horizontal="left"/>
    </xf>
    <xf numFmtId="0" fontId="11" fillId="0" borderId="1" xfId="0" applyFont="1" applyBorder="1" applyAlignment="1">
      <alignment/>
    </xf>
    <xf numFmtId="0" fontId="11" fillId="0" borderId="1" xfId="0" applyFont="1" applyFill="1" applyBorder="1" applyAlignment="1">
      <alignment/>
    </xf>
    <xf numFmtId="0" fontId="11" fillId="0" borderId="0" xfId="0" applyFont="1" applyBorder="1" applyAlignment="1">
      <alignment/>
    </xf>
    <xf numFmtId="0" fontId="11" fillId="0" borderId="0" xfId="0" applyFont="1" applyFill="1" applyBorder="1" applyAlignment="1">
      <alignment/>
    </xf>
    <xf numFmtId="0" fontId="11" fillId="0" borderId="0" xfId="0" applyFont="1" applyBorder="1" applyAlignment="1">
      <alignment horizontal="left" wrapText="1"/>
    </xf>
    <xf numFmtId="0" fontId="11" fillId="0" borderId="0" xfId="0" applyFont="1" applyFill="1" applyBorder="1" applyAlignment="1">
      <alignment horizontal="right" wrapText="1"/>
    </xf>
    <xf numFmtId="0" fontId="11" fillId="0" borderId="0" xfId="0" applyFont="1" applyFill="1" applyBorder="1" applyAlignment="1">
      <alignment horizontal="left" wrapText="1"/>
    </xf>
    <xf numFmtId="0" fontId="11" fillId="0" borderId="2" xfId="0" applyFont="1" applyBorder="1" applyAlignment="1">
      <alignment horizontal="right" wrapText="1"/>
    </xf>
    <xf numFmtId="0" fontId="11" fillId="0" borderId="3" xfId="0" applyFont="1" applyBorder="1" applyAlignment="1">
      <alignment horizontal="right" wrapText="1"/>
    </xf>
    <xf numFmtId="0" fontId="7" fillId="2" borderId="0" xfId="0" applyFont="1" applyFill="1" applyBorder="1" applyAlignment="1">
      <alignment horizontal="left"/>
    </xf>
    <xf numFmtId="0" fontId="7" fillId="2" borderId="0" xfId="0" applyFont="1" applyFill="1" applyBorder="1" applyAlignment="1">
      <alignment/>
    </xf>
    <xf numFmtId="3" fontId="7" fillId="2" borderId="0" xfId="0" applyNumberFormat="1" applyFont="1" applyFill="1" applyAlignment="1">
      <alignment horizontal="right"/>
    </xf>
    <xf numFmtId="3" fontId="7" fillId="2" borderId="0" xfId="0" applyNumberFormat="1" applyFont="1" applyFill="1" applyBorder="1" applyAlignment="1">
      <alignment/>
    </xf>
    <xf numFmtId="3" fontId="7" fillId="2" borderId="0" xfId="0" applyNumberFormat="1" applyFont="1" applyFill="1" applyBorder="1" applyAlignment="1">
      <alignment horizontal="right"/>
    </xf>
    <xf numFmtId="4" fontId="7" fillId="2" borderId="0" xfId="0" applyNumberFormat="1" applyFont="1" applyFill="1" applyBorder="1" applyAlignment="1">
      <alignment horizontal="right"/>
    </xf>
    <xf numFmtId="0" fontId="11" fillId="2" borderId="1" xfId="0" applyFont="1" applyFill="1" applyBorder="1" applyAlignment="1">
      <alignment horizontal="left"/>
    </xf>
    <xf numFmtId="0" fontId="11" fillId="2" borderId="1" xfId="0" applyFont="1" applyFill="1" applyBorder="1" applyAlignment="1">
      <alignment/>
    </xf>
    <xf numFmtId="0" fontId="11" fillId="2" borderId="0" xfId="0" applyFont="1" applyFill="1" applyBorder="1" applyAlignment="1">
      <alignment/>
    </xf>
    <xf numFmtId="0" fontId="11" fillId="2" borderId="0" xfId="0" applyFont="1" applyFill="1" applyBorder="1" applyAlignment="1">
      <alignment horizontal="left" wrapText="1"/>
    </xf>
    <xf numFmtId="0" fontId="11" fillId="2" borderId="2" xfId="0" applyFont="1" applyFill="1" applyBorder="1" applyAlignment="1">
      <alignment horizontal="left" wrapText="1"/>
    </xf>
    <xf numFmtId="0" fontId="11" fillId="2" borderId="2" xfId="0" applyFont="1" applyFill="1" applyBorder="1" applyAlignment="1">
      <alignment horizontal="right" wrapText="1"/>
    </xf>
    <xf numFmtId="0" fontId="11" fillId="2" borderId="3" xfId="0" applyFont="1" applyFill="1" applyBorder="1" applyAlignment="1">
      <alignment horizontal="right" wrapText="1"/>
    </xf>
    <xf numFmtId="0" fontId="11" fillId="2" borderId="0" xfId="0" applyFont="1" applyFill="1" applyBorder="1" applyAlignment="1">
      <alignment horizontal="right" wrapText="1"/>
    </xf>
    <xf numFmtId="0" fontId="1" fillId="2" borderId="0" xfId="0" applyFont="1" applyFill="1" applyAlignment="1">
      <alignment horizontal="left" indent="5"/>
    </xf>
    <xf numFmtId="0" fontId="1" fillId="2" borderId="0" xfId="0" applyFont="1" applyFill="1" applyAlignment="1">
      <alignment horizontal="left" indent="4"/>
    </xf>
    <xf numFmtId="0" fontId="2" fillId="2" borderId="0" xfId="0" applyFont="1" applyFill="1" applyAlignment="1">
      <alignment horizontal="left" indent="4"/>
    </xf>
    <xf numFmtId="0" fontId="2" fillId="2" borderId="0" xfId="0" applyFont="1" applyFill="1" applyBorder="1" applyAlignment="1">
      <alignment horizontal="left" indent="4"/>
    </xf>
    <xf numFmtId="0" fontId="1" fillId="2" borderId="0" xfId="0" applyFont="1" applyFill="1" applyAlignment="1">
      <alignment/>
    </xf>
    <xf numFmtId="0" fontId="2" fillId="2" borderId="0" xfId="0" applyFont="1" applyFill="1" applyAlignment="1">
      <alignment/>
    </xf>
    <xf numFmtId="0" fontId="2" fillId="2" borderId="0" xfId="0" applyFont="1" applyFill="1" applyBorder="1" applyAlignment="1">
      <alignment/>
    </xf>
    <xf numFmtId="0" fontId="3" fillId="2" borderId="0" xfId="0" applyFont="1" applyFill="1" applyAlignment="1">
      <alignment/>
    </xf>
    <xf numFmtId="0" fontId="4" fillId="2" borderId="0" xfId="0" applyFont="1" applyFill="1" applyAlignment="1">
      <alignment/>
    </xf>
    <xf numFmtId="0" fontId="4" fillId="2" borderId="0" xfId="0" applyFont="1" applyFill="1" applyBorder="1" applyAlignment="1">
      <alignment/>
    </xf>
    <xf numFmtId="0" fontId="13" fillId="2" borderId="0" xfId="0" applyFont="1" applyFill="1" applyBorder="1" applyAlignment="1">
      <alignment/>
    </xf>
    <xf numFmtId="0" fontId="8" fillId="2" borderId="0" xfId="0" applyFont="1" applyFill="1" applyBorder="1" applyAlignment="1">
      <alignment/>
    </xf>
    <xf numFmtId="0" fontId="9" fillId="2" borderId="0" xfId="0" applyFont="1" applyFill="1" applyBorder="1" applyAlignment="1">
      <alignment/>
    </xf>
    <xf numFmtId="3" fontId="9" fillId="2" borderId="0" xfId="0" applyNumberFormat="1" applyFont="1" applyFill="1" applyBorder="1" applyAlignment="1">
      <alignment/>
    </xf>
    <xf numFmtId="0" fontId="5" fillId="2" borderId="0" xfId="0" applyFont="1" applyFill="1" applyAlignment="1">
      <alignment/>
    </xf>
    <xf numFmtId="0" fontId="5" fillId="2" borderId="0" xfId="0" applyFont="1" applyFill="1" applyBorder="1" applyAlignment="1">
      <alignment/>
    </xf>
    <xf numFmtId="0" fontId="11" fillId="2" borderId="4" xfId="0" applyFont="1" applyFill="1" applyBorder="1" applyAlignment="1">
      <alignment horizontal="left" wrapText="1"/>
    </xf>
    <xf numFmtId="0" fontId="8" fillId="2" borderId="0" xfId="0" applyFont="1" applyFill="1" applyAlignment="1">
      <alignment/>
    </xf>
    <xf numFmtId="0" fontId="8" fillId="2" borderId="0" xfId="0" applyFont="1" applyFill="1" applyBorder="1" applyAlignment="1">
      <alignment/>
    </xf>
    <xf numFmtId="0" fontId="11" fillId="2" borderId="4" xfId="0" applyFont="1" applyFill="1" applyBorder="1" applyAlignment="1">
      <alignment horizontal="right" wrapText="1"/>
    </xf>
    <xf numFmtId="0" fontId="11" fillId="0" borderId="4" xfId="0" applyFont="1" applyBorder="1" applyAlignment="1">
      <alignment horizontal="right" wrapText="1"/>
    </xf>
    <xf numFmtId="0" fontId="7" fillId="2" borderId="0" xfId="0" applyFont="1" applyFill="1" applyBorder="1" applyAlignment="1">
      <alignment horizontal="left" wrapText="1"/>
    </xf>
    <xf numFmtId="3" fontId="7" fillId="2" borderId="0" xfId="0" applyNumberFormat="1" applyFont="1" applyFill="1" applyBorder="1" applyAlignment="1">
      <alignment horizontal="right" wrapText="1"/>
    </xf>
    <xf numFmtId="0" fontId="7" fillId="0" borderId="0" xfId="0" applyFont="1" applyFill="1" applyBorder="1" applyAlignment="1">
      <alignment horizontal="left"/>
    </xf>
    <xf numFmtId="3" fontId="7" fillId="0" borderId="0" xfId="0" applyNumberFormat="1" applyFont="1" applyFill="1" applyBorder="1" applyAlignment="1">
      <alignment horizontal="right"/>
    </xf>
    <xf numFmtId="4" fontId="7" fillId="0" borderId="0" xfId="0" applyNumberFormat="1" applyFont="1" applyFill="1" applyBorder="1" applyAlignment="1">
      <alignment horizontal="right"/>
    </xf>
    <xf numFmtId="0" fontId="5" fillId="0" borderId="0" xfId="0" applyFont="1" applyFill="1" applyBorder="1" applyAlignment="1">
      <alignment/>
    </xf>
    <xf numFmtId="0" fontId="8" fillId="2" borderId="0" xfId="0" applyFont="1" applyFill="1" applyBorder="1" applyAlignment="1">
      <alignment horizontal="left" wrapText="1"/>
    </xf>
    <xf numFmtId="3" fontId="7" fillId="0" borderId="5" xfId="0" applyNumberFormat="1" applyFont="1" applyBorder="1" applyAlignment="1">
      <alignment horizontal="left"/>
    </xf>
    <xf numFmtId="3" fontId="7" fillId="0" borderId="0" xfId="0" applyNumberFormat="1" applyFont="1" applyBorder="1" applyAlignment="1">
      <alignment horizontal="left"/>
    </xf>
    <xf numFmtId="0" fontId="15" fillId="0" borderId="0" xfId="0" applyFont="1" applyFill="1" applyBorder="1" applyAlignment="1">
      <alignment horizontal="right" wrapText="1"/>
    </xf>
    <xf numFmtId="0" fontId="7" fillId="0" borderId="1" xfId="0" applyFont="1" applyBorder="1" applyAlignment="1">
      <alignment horizontal="left"/>
    </xf>
    <xf numFmtId="3" fontId="7" fillId="0" borderId="1" xfId="0" applyNumberFormat="1" applyFont="1" applyBorder="1" applyAlignment="1">
      <alignment horizontal="left"/>
    </xf>
    <xf numFmtId="3" fontId="7" fillId="0" borderId="6" xfId="0" applyNumberFormat="1" applyFont="1" applyBorder="1" applyAlignment="1">
      <alignment horizontal="left"/>
    </xf>
    <xf numFmtId="3" fontId="7" fillId="0" borderId="2" xfId="0" applyNumberFormat="1" applyFont="1" applyBorder="1" applyAlignment="1">
      <alignment horizontal="left"/>
    </xf>
    <xf numFmtId="0" fontId="7" fillId="0" borderId="2" xfId="0" applyFont="1" applyBorder="1" applyAlignment="1">
      <alignment horizontal="left"/>
    </xf>
    <xf numFmtId="0" fontId="7" fillId="0" borderId="7" xfId="0" applyFont="1" applyBorder="1" applyAlignment="1">
      <alignment horizontal="left"/>
    </xf>
    <xf numFmtId="0" fontId="7" fillId="2" borderId="1" xfId="0" applyFont="1" applyFill="1" applyBorder="1" applyAlignment="1">
      <alignment horizontal="left"/>
    </xf>
    <xf numFmtId="3" fontId="7" fillId="2" borderId="1" xfId="0" applyNumberFormat="1" applyFont="1" applyFill="1" applyBorder="1" applyAlignment="1">
      <alignment horizontal="right"/>
    </xf>
    <xf numFmtId="3" fontId="7" fillId="0" borderId="1" xfId="0" applyNumberFormat="1" applyFont="1" applyBorder="1" applyAlignment="1">
      <alignment horizontal="right"/>
    </xf>
    <xf numFmtId="3" fontId="7" fillId="0" borderId="1" xfId="0" applyNumberFormat="1" applyFont="1" applyBorder="1" applyAlignment="1">
      <alignment/>
    </xf>
    <xf numFmtId="0" fontId="7" fillId="2" borderId="1" xfId="0" applyFont="1" applyFill="1" applyBorder="1" applyAlignment="1">
      <alignment horizontal="left" wrapText="1"/>
    </xf>
    <xf numFmtId="3" fontId="7" fillId="2" borderId="1" xfId="0" applyNumberFormat="1" applyFont="1" applyFill="1" applyBorder="1" applyAlignment="1">
      <alignment horizontal="right" wrapText="1"/>
    </xf>
    <xf numFmtId="1" fontId="7" fillId="0" borderId="0" xfId="0" applyNumberFormat="1" applyFont="1" applyFill="1" applyBorder="1" applyAlignment="1">
      <alignment horizontal="left"/>
    </xf>
    <xf numFmtId="4" fontId="7" fillId="3" borderId="0" xfId="0" applyNumberFormat="1" applyFont="1" applyFill="1" applyBorder="1" applyAlignment="1">
      <alignment horizontal="right"/>
    </xf>
    <xf numFmtId="0" fontId="7" fillId="3" borderId="0" xfId="0" applyFont="1" applyFill="1" applyBorder="1" applyAlignment="1">
      <alignment/>
    </xf>
    <xf numFmtId="0" fontId="16" fillId="0" borderId="0" xfId="0" applyFont="1" applyFill="1" applyBorder="1" applyAlignment="1">
      <alignment horizontal="left"/>
    </xf>
    <xf numFmtId="3" fontId="16" fillId="0" borderId="0" xfId="0" applyNumberFormat="1" applyFont="1" applyFill="1" applyBorder="1" applyAlignment="1">
      <alignment horizontal="right"/>
    </xf>
    <xf numFmtId="0" fontId="7" fillId="4" borderId="0" xfId="0" applyFont="1" applyFill="1" applyBorder="1" applyAlignment="1">
      <alignment/>
    </xf>
    <xf numFmtId="0" fontId="8" fillId="0" borderId="0" xfId="0" applyFont="1" applyFill="1" applyBorder="1" applyAlignment="1">
      <alignment/>
    </xf>
    <xf numFmtId="0" fontId="8" fillId="0" borderId="0" xfId="0" applyFont="1" applyBorder="1" applyAlignment="1">
      <alignment horizontal="left"/>
    </xf>
    <xf numFmtId="3" fontId="8" fillId="0" borderId="0" xfId="0" applyNumberFormat="1" applyFont="1" applyBorder="1" applyAlignment="1">
      <alignment horizontal="right"/>
    </xf>
    <xf numFmtId="3" fontId="8" fillId="0" borderId="0" xfId="0" applyNumberFormat="1" applyFont="1" applyBorder="1" applyAlignment="1">
      <alignment/>
    </xf>
    <xf numFmtId="0" fontId="8" fillId="2" borderId="0" xfId="0" applyFont="1" applyFill="1" applyBorder="1" applyAlignment="1">
      <alignment horizontal="left"/>
    </xf>
    <xf numFmtId="3" fontId="8" fillId="2" borderId="0" xfId="0" applyNumberFormat="1" applyFont="1" applyFill="1" applyBorder="1" applyAlignment="1">
      <alignment horizontal="right"/>
    </xf>
    <xf numFmtId="3" fontId="8" fillId="2" borderId="0" xfId="0" applyNumberFormat="1" applyFont="1" applyFill="1" applyBorder="1" applyAlignment="1">
      <alignment/>
    </xf>
    <xf numFmtId="3" fontId="7" fillId="0" borderId="6" xfId="0" applyNumberFormat="1" applyFont="1" applyFill="1" applyBorder="1" applyAlignment="1">
      <alignment horizontal="right"/>
    </xf>
    <xf numFmtId="0" fontId="7" fillId="0" borderId="0" xfId="0" applyFont="1" applyFill="1" applyBorder="1" applyAlignment="1">
      <alignment horizontal="left" wrapText="1"/>
    </xf>
    <xf numFmtId="3" fontId="7" fillId="0" borderId="0" xfId="0" applyNumberFormat="1" applyFont="1" applyFill="1" applyBorder="1" applyAlignment="1">
      <alignment horizontal="right" wrapText="1"/>
    </xf>
    <xf numFmtId="0" fontId="7" fillId="0" borderId="0" xfId="0" applyFont="1" applyFill="1" applyBorder="1" applyAlignment="1">
      <alignment horizontal="right" wrapText="1"/>
    </xf>
    <xf numFmtId="1" fontId="7" fillId="0" borderId="7" xfId="0" applyNumberFormat="1" applyFont="1" applyBorder="1" applyAlignment="1">
      <alignment horizontal="left"/>
    </xf>
    <xf numFmtId="3" fontId="8" fillId="0" borderId="0" xfId="0" applyNumberFormat="1" applyFont="1" applyBorder="1" applyAlignment="1">
      <alignment horizontal="left"/>
    </xf>
    <xf numFmtId="3" fontId="17" fillId="0" borderId="0" xfId="0" applyNumberFormat="1" applyFont="1" applyBorder="1" applyAlignment="1">
      <alignment/>
    </xf>
    <xf numFmtId="0" fontId="2" fillId="0" borderId="0" xfId="0" applyFont="1" applyAlignment="1">
      <alignment horizontal="right" indent="4"/>
    </xf>
    <xf numFmtId="0" fontId="2" fillId="0" borderId="0" xfId="0" applyFont="1" applyAlignment="1">
      <alignment horizontal="right"/>
    </xf>
    <xf numFmtId="0" fontId="4" fillId="0" borderId="0" xfId="0" applyFont="1" applyAlignment="1">
      <alignment horizontal="right"/>
    </xf>
    <xf numFmtId="0" fontId="11" fillId="0" borderId="1" xfId="0" applyFont="1" applyBorder="1" applyAlignment="1">
      <alignment horizontal="right"/>
    </xf>
    <xf numFmtId="3" fontId="17" fillId="0" borderId="0" xfId="0" applyNumberFormat="1" applyFont="1" applyBorder="1" applyAlignment="1">
      <alignment horizontal="right"/>
    </xf>
    <xf numFmtId="3" fontId="9" fillId="0" borderId="0" xfId="0" applyNumberFormat="1" applyFont="1" applyBorder="1" applyAlignment="1">
      <alignment horizontal="right"/>
    </xf>
    <xf numFmtId="0" fontId="5" fillId="0" borderId="0" xfId="0" applyFont="1" applyAlignment="1">
      <alignment horizontal="right"/>
    </xf>
    <xf numFmtId="0" fontId="7" fillId="0" borderId="0" xfId="0" applyFont="1" applyFill="1" applyBorder="1" applyAlignment="1">
      <alignment wrapText="1"/>
    </xf>
    <xf numFmtId="0" fontId="11" fillId="5" borderId="0" xfId="0" applyFont="1" applyFill="1" applyBorder="1" applyAlignment="1">
      <alignment horizontal="right" wrapText="1"/>
    </xf>
    <xf numFmtId="0" fontId="15" fillId="6" borderId="0" xfId="0" applyFont="1" applyFill="1" applyBorder="1" applyAlignment="1">
      <alignment horizontal="right" wrapText="1"/>
    </xf>
    <xf numFmtId="3" fontId="9" fillId="0" borderId="0" xfId="0" applyNumberFormat="1" applyFont="1" applyFill="1" applyBorder="1" applyAlignment="1">
      <alignment/>
    </xf>
    <xf numFmtId="0" fontId="8" fillId="0" borderId="0" xfId="0" applyFont="1" applyFill="1" applyBorder="1" applyAlignment="1">
      <alignment/>
    </xf>
    <xf numFmtId="3" fontId="5" fillId="0" borderId="0" xfId="0" applyNumberFormat="1" applyFont="1" applyFill="1" applyBorder="1" applyAlignment="1">
      <alignment/>
    </xf>
    <xf numFmtId="1" fontId="16" fillId="0" borderId="2" xfId="0" applyNumberFormat="1" applyFont="1" applyBorder="1" applyAlignment="1">
      <alignment horizontal="left"/>
    </xf>
    <xf numFmtId="3" fontId="16" fillId="0" borderId="2" xfId="0" applyNumberFormat="1" applyFont="1" applyBorder="1" applyAlignment="1">
      <alignment/>
    </xf>
    <xf numFmtId="3" fontId="9" fillId="0" borderId="0" xfId="0" applyNumberFormat="1" applyFont="1" applyFill="1" applyBorder="1" applyAlignment="1">
      <alignment horizontal="right"/>
    </xf>
    <xf numFmtId="0" fontId="13" fillId="0" borderId="0" xfId="0" applyFont="1" applyFill="1" applyBorder="1" applyAlignment="1">
      <alignment/>
    </xf>
    <xf numFmtId="0" fontId="5" fillId="0" borderId="0" xfId="0" applyFont="1" applyFill="1" applyBorder="1" applyAlignment="1">
      <alignment/>
    </xf>
    <xf numFmtId="3" fontId="15" fillId="0" borderId="8" xfId="0" applyNumberFormat="1" applyFont="1" applyFill="1" applyBorder="1" applyAlignment="1">
      <alignment horizontal="right" wrapText="1"/>
    </xf>
    <xf numFmtId="3" fontId="15" fillId="0" borderId="9" xfId="0" applyNumberFormat="1" applyFont="1" applyFill="1" applyBorder="1" applyAlignment="1">
      <alignment horizontal="right" wrapText="1"/>
    </xf>
    <xf numFmtId="3" fontId="8" fillId="0" borderId="0" xfId="0" applyNumberFormat="1" applyFont="1" applyFill="1" applyBorder="1" applyAlignment="1">
      <alignment horizontal="right"/>
    </xf>
    <xf numFmtId="3" fontId="7" fillId="0" borderId="0" xfId="0" applyNumberFormat="1" applyFont="1" applyFill="1" applyBorder="1" applyAlignment="1">
      <alignment wrapText="1"/>
    </xf>
    <xf numFmtId="3" fontId="1" fillId="2" borderId="0" xfId="0" applyNumberFormat="1" applyFont="1" applyFill="1" applyAlignment="1">
      <alignment horizontal="left" indent="5"/>
    </xf>
    <xf numFmtId="3" fontId="1" fillId="2" borderId="0" xfId="0" applyNumberFormat="1" applyFont="1" applyFill="1" applyAlignment="1">
      <alignment horizontal="left" indent="4"/>
    </xf>
    <xf numFmtId="3" fontId="2" fillId="2" borderId="0" xfId="0" applyNumberFormat="1" applyFont="1" applyFill="1" applyAlignment="1">
      <alignment horizontal="left" indent="4"/>
    </xf>
    <xf numFmtId="3" fontId="2" fillId="2" borderId="0" xfId="0" applyNumberFormat="1" applyFont="1" applyFill="1" applyBorder="1" applyAlignment="1">
      <alignment horizontal="left" indent="4"/>
    </xf>
    <xf numFmtId="3" fontId="1" fillId="2" borderId="0" xfId="0" applyNumberFormat="1" applyFont="1" applyFill="1" applyAlignment="1">
      <alignment/>
    </xf>
    <xf numFmtId="3" fontId="2" fillId="2" borderId="0" xfId="0" applyNumberFormat="1" applyFont="1" applyFill="1" applyAlignment="1">
      <alignment/>
    </xf>
    <xf numFmtId="3" fontId="2" fillId="2" borderId="0" xfId="0" applyNumberFormat="1" applyFont="1" applyFill="1" applyBorder="1" applyAlignment="1">
      <alignment/>
    </xf>
    <xf numFmtId="3" fontId="3" fillId="2" borderId="0" xfId="0" applyNumberFormat="1" applyFont="1" applyFill="1" applyAlignment="1">
      <alignment/>
    </xf>
    <xf numFmtId="3" fontId="4" fillId="2" borderId="0" xfId="0" applyNumberFormat="1" applyFont="1" applyFill="1" applyAlignment="1">
      <alignment/>
    </xf>
    <xf numFmtId="3" fontId="4" fillId="2" borderId="0" xfId="0" applyNumberFormat="1" applyFont="1" applyFill="1" applyBorder="1" applyAlignment="1">
      <alignment/>
    </xf>
    <xf numFmtId="3" fontId="11" fillId="2" borderId="1" xfId="0" applyNumberFormat="1" applyFont="1" applyFill="1" applyBorder="1" applyAlignment="1">
      <alignment horizontal="left"/>
    </xf>
    <xf numFmtId="3" fontId="11" fillId="2" borderId="1" xfId="0" applyNumberFormat="1" applyFont="1" applyFill="1" applyBorder="1" applyAlignment="1">
      <alignment/>
    </xf>
    <xf numFmtId="3" fontId="11" fillId="2" borderId="0" xfId="0" applyNumberFormat="1" applyFont="1" applyFill="1" applyBorder="1" applyAlignment="1">
      <alignment horizontal="left"/>
    </xf>
    <xf numFmtId="3" fontId="11" fillId="2" borderId="0" xfId="0" applyNumberFormat="1" applyFont="1" applyFill="1" applyBorder="1" applyAlignment="1">
      <alignment/>
    </xf>
    <xf numFmtId="3" fontId="11" fillId="2" borderId="2" xfId="0" applyNumberFormat="1" applyFont="1" applyFill="1" applyBorder="1" applyAlignment="1">
      <alignment horizontal="right" wrapText="1"/>
    </xf>
    <xf numFmtId="3" fontId="11" fillId="2" borderId="10" xfId="0" applyNumberFormat="1" applyFont="1" applyFill="1" applyBorder="1" applyAlignment="1">
      <alignment horizontal="right" wrapText="1"/>
    </xf>
    <xf numFmtId="3" fontId="7" fillId="0" borderId="0" xfId="0" applyNumberFormat="1" applyFont="1" applyFill="1" applyBorder="1" applyAlignment="1">
      <alignment/>
    </xf>
    <xf numFmtId="3" fontId="8" fillId="2" borderId="0" xfId="0" applyNumberFormat="1" applyFont="1" applyFill="1" applyAlignment="1">
      <alignment/>
    </xf>
    <xf numFmtId="3" fontId="8" fillId="2" borderId="0" xfId="0" applyNumberFormat="1" applyFont="1" applyFill="1" applyBorder="1" applyAlignment="1">
      <alignment/>
    </xf>
    <xf numFmtId="3" fontId="5" fillId="2" borderId="0" xfId="0" applyNumberFormat="1" applyFont="1" applyFill="1" applyAlignment="1">
      <alignment/>
    </xf>
    <xf numFmtId="3" fontId="5" fillId="2" borderId="0" xfId="0" applyNumberFormat="1" applyFont="1" applyFill="1" applyBorder="1" applyAlignment="1">
      <alignment/>
    </xf>
    <xf numFmtId="1" fontId="16" fillId="0" borderId="0" xfId="0" applyNumberFormat="1" applyFont="1" applyFill="1" applyBorder="1" applyAlignment="1">
      <alignment horizontal="left"/>
    </xf>
    <xf numFmtId="3" fontId="16" fillId="0" borderId="0" xfId="0" applyNumberFormat="1" applyFont="1" applyFill="1" applyBorder="1" applyAlignment="1">
      <alignment/>
    </xf>
    <xf numFmtId="3" fontId="15" fillId="0" borderId="8" xfId="0" applyNumberFormat="1" applyFont="1" applyFill="1" applyBorder="1" applyAlignment="1">
      <alignment horizontal="left" wrapText="1"/>
    </xf>
    <xf numFmtId="3" fontId="16" fillId="0" borderId="2" xfId="0" applyNumberFormat="1" applyFont="1" applyFill="1" applyBorder="1" applyAlignment="1">
      <alignment/>
    </xf>
    <xf numFmtId="1" fontId="16" fillId="0" borderId="11" xfId="0" applyNumberFormat="1" applyFont="1" applyFill="1" applyBorder="1" applyAlignment="1">
      <alignment horizontal="left"/>
    </xf>
    <xf numFmtId="0" fontId="7" fillId="0" borderId="12" xfId="0" applyFont="1" applyBorder="1" applyAlignment="1">
      <alignment horizontal="left"/>
    </xf>
    <xf numFmtId="4" fontId="16" fillId="0" borderId="0" xfId="0" applyNumberFormat="1" applyFont="1" applyFill="1" applyBorder="1" applyAlignment="1">
      <alignment horizontal="right" vertical="center" wrapText="1"/>
    </xf>
    <xf numFmtId="4" fontId="16" fillId="0" borderId="2" xfId="0" applyNumberFormat="1" applyFont="1" applyFill="1" applyBorder="1" applyAlignment="1">
      <alignment horizontal="right"/>
    </xf>
    <xf numFmtId="4" fontId="7" fillId="0" borderId="2" xfId="0" applyNumberFormat="1" applyFont="1" applyFill="1" applyBorder="1" applyAlignment="1">
      <alignment horizontal="right"/>
    </xf>
    <xf numFmtId="4" fontId="16" fillId="0" borderId="2" xfId="0" applyNumberFormat="1" applyFont="1" applyFill="1" applyBorder="1" applyAlignment="1">
      <alignment/>
    </xf>
    <xf numFmtId="4" fontId="16" fillId="0" borderId="0" xfId="0" applyNumberFormat="1" applyFont="1" applyFill="1" applyBorder="1" applyAlignment="1">
      <alignment horizontal="right"/>
    </xf>
    <xf numFmtId="4" fontId="16" fillId="0" borderId="0" xfId="0" applyNumberFormat="1" applyFont="1" applyFill="1" applyBorder="1" applyAlignment="1">
      <alignment/>
    </xf>
    <xf numFmtId="4" fontId="16" fillId="0" borderId="0" xfId="0" applyNumberFormat="1" applyFont="1" applyAlignment="1">
      <alignment horizontal="right"/>
    </xf>
    <xf numFmtId="4" fontId="16" fillId="0" borderId="2" xfId="0" applyNumberFormat="1" applyFont="1" applyBorder="1" applyAlignment="1">
      <alignment horizontal="right"/>
    </xf>
    <xf numFmtId="4" fontId="7" fillId="0" borderId="2" xfId="0" applyNumberFormat="1" applyFont="1" applyBorder="1" applyAlignment="1">
      <alignment horizontal="right"/>
    </xf>
    <xf numFmtId="4" fontId="16" fillId="0" borderId="0" xfId="0" applyNumberFormat="1" applyFont="1" applyAlignment="1">
      <alignment/>
    </xf>
    <xf numFmtId="4" fontId="16" fillId="0" borderId="11" xfId="0" applyNumberFormat="1" applyFont="1" applyBorder="1" applyAlignment="1">
      <alignment/>
    </xf>
    <xf numFmtId="4" fontId="16" fillId="0" borderId="2" xfId="0" applyNumberFormat="1" applyFont="1" applyBorder="1" applyAlignment="1">
      <alignment/>
    </xf>
    <xf numFmtId="4" fontId="16" fillId="0" borderId="13" xfId="0" applyNumberFormat="1" applyFont="1" applyBorder="1" applyAlignment="1">
      <alignment/>
    </xf>
    <xf numFmtId="4" fontId="16" fillId="0" borderId="7" xfId="0" applyNumberFormat="1" applyFont="1" applyBorder="1" applyAlignment="1">
      <alignment/>
    </xf>
    <xf numFmtId="4" fontId="16" fillId="0" borderId="0" xfId="0" applyNumberFormat="1" applyFont="1" applyBorder="1" applyAlignment="1">
      <alignment horizontal="right"/>
    </xf>
    <xf numFmtId="4" fontId="16" fillId="0" borderId="0" xfId="0" applyNumberFormat="1" applyFont="1" applyBorder="1" applyAlignment="1">
      <alignment/>
    </xf>
    <xf numFmtId="4" fontId="16" fillId="0" borderId="1" xfId="0" applyNumberFormat="1" applyFont="1" applyBorder="1" applyAlignment="1">
      <alignment horizontal="right"/>
    </xf>
    <xf numFmtId="4" fontId="16" fillId="0" borderId="1" xfId="0" applyNumberFormat="1" applyFont="1" applyBorder="1" applyAlignment="1">
      <alignment/>
    </xf>
    <xf numFmtId="0" fontId="14" fillId="2" borderId="0" xfId="0" applyFont="1" applyFill="1" applyBorder="1" applyAlignment="1">
      <alignment horizontal="left"/>
    </xf>
    <xf numFmtId="3" fontId="7" fillId="0" borderId="0" xfId="0" applyNumberFormat="1" applyFont="1" applyFill="1" applyBorder="1" applyAlignment="1">
      <alignment horizontal="left"/>
    </xf>
    <xf numFmtId="4" fontId="16" fillId="0" borderId="0" xfId="0" applyNumberFormat="1" applyFont="1" applyFill="1" applyBorder="1" applyAlignment="1">
      <alignment vertical="center" wrapText="1"/>
    </xf>
    <xf numFmtId="0" fontId="7" fillId="0" borderId="11" xfId="0" applyFont="1" applyFill="1" applyBorder="1" applyAlignment="1">
      <alignment horizontal="left"/>
    </xf>
    <xf numFmtId="4" fontId="16" fillId="0" borderId="11" xfId="0" applyNumberFormat="1" applyFont="1" applyFill="1" applyBorder="1" applyAlignment="1">
      <alignment horizontal="right" vertical="center" wrapText="1"/>
    </xf>
    <xf numFmtId="4" fontId="15" fillId="0" borderId="11" xfId="0" applyNumberFormat="1" applyFont="1" applyFill="1" applyBorder="1" applyAlignment="1">
      <alignment horizontal="right" wrapText="1"/>
    </xf>
    <xf numFmtId="4" fontId="16" fillId="0" borderId="11" xfId="0" applyNumberFormat="1" applyFont="1" applyFill="1" applyBorder="1" applyAlignment="1">
      <alignment vertical="center" wrapText="1"/>
    </xf>
    <xf numFmtId="0" fontId="0" fillId="7" borderId="0" xfId="0" applyFill="1" applyAlignment="1">
      <alignment/>
    </xf>
    <xf numFmtId="4" fontId="0" fillId="7" borderId="0" xfId="0" applyNumberFormat="1" applyFill="1" applyAlignment="1">
      <alignment/>
    </xf>
    <xf numFmtId="4" fontId="16" fillId="0" borderId="2" xfId="0" applyNumberFormat="1" applyFont="1" applyFill="1" applyBorder="1" applyAlignment="1">
      <alignment horizontal="right" vertical="center" wrapText="1"/>
    </xf>
    <xf numFmtId="0" fontId="15" fillId="4" borderId="0" xfId="0" applyFont="1" applyFill="1" applyBorder="1" applyAlignment="1">
      <alignment horizontal="right" wrapText="1"/>
    </xf>
    <xf numFmtId="0" fontId="5" fillId="0" borderId="0" xfId="0" applyFont="1" applyFill="1" applyAlignment="1">
      <alignment/>
    </xf>
    <xf numFmtId="3" fontId="5" fillId="0" borderId="0" xfId="0" applyNumberFormat="1" applyFont="1" applyFill="1" applyAlignment="1">
      <alignment horizontal="right"/>
    </xf>
    <xf numFmtId="3" fontId="5" fillId="0" borderId="0" xfId="0" applyNumberFormat="1" applyFont="1" applyFill="1" applyAlignment="1">
      <alignment/>
    </xf>
    <xf numFmtId="4" fontId="0" fillId="0" borderId="14" xfId="0" applyNumberFormat="1" applyFont="1" applyFill="1" applyBorder="1" applyAlignment="1">
      <alignment horizontal="center"/>
    </xf>
    <xf numFmtId="4" fontId="5" fillId="0" borderId="0" xfId="0" applyNumberFormat="1" applyFont="1" applyFill="1" applyAlignment="1">
      <alignment/>
    </xf>
    <xf numFmtId="0" fontId="5" fillId="0" borderId="0" xfId="0" applyFont="1" applyFill="1" applyAlignment="1">
      <alignment horizontal="right"/>
    </xf>
    <xf numFmtId="4" fontId="0" fillId="0" borderId="0" xfId="0" applyNumberFormat="1" applyFill="1" applyAlignment="1">
      <alignment/>
    </xf>
    <xf numFmtId="0" fontId="0" fillId="0" borderId="0" xfId="0" applyFill="1" applyAlignment="1">
      <alignment/>
    </xf>
    <xf numFmtId="0" fontId="7" fillId="7" borderId="0" xfId="0" applyFont="1" applyFill="1" applyBorder="1" applyAlignment="1">
      <alignment horizontal="left"/>
    </xf>
    <xf numFmtId="3" fontId="7" fillId="7" borderId="0" xfId="0" applyNumberFormat="1" applyFont="1" applyFill="1" applyBorder="1" applyAlignment="1">
      <alignment horizontal="right"/>
    </xf>
    <xf numFmtId="0" fontId="7" fillId="7" borderId="0" xfId="0" applyFont="1" applyFill="1" applyBorder="1" applyAlignment="1">
      <alignment horizontal="left" wrapText="1"/>
    </xf>
    <xf numFmtId="3" fontId="16" fillId="7" borderId="0" xfId="0" applyNumberFormat="1" applyFont="1" applyFill="1" applyBorder="1" applyAlignment="1">
      <alignment horizontal="right"/>
    </xf>
    <xf numFmtId="3" fontId="7" fillId="7" borderId="0" xfId="0" applyNumberFormat="1" applyFont="1" applyFill="1" applyBorder="1" applyAlignment="1">
      <alignment wrapText="1"/>
    </xf>
    <xf numFmtId="3" fontId="7" fillId="7" borderId="0" xfId="0" applyNumberFormat="1" applyFont="1" applyFill="1" applyBorder="1" applyAlignment="1">
      <alignment horizontal="left"/>
    </xf>
    <xf numFmtId="4" fontId="16" fillId="7" borderId="0" xfId="0" applyNumberFormat="1" applyFont="1" applyFill="1" applyBorder="1" applyAlignment="1">
      <alignment horizontal="right" vertical="center" wrapText="1"/>
    </xf>
    <xf numFmtId="4" fontId="16" fillId="7" borderId="0" xfId="0" applyNumberFormat="1" applyFont="1" applyFill="1" applyBorder="1" applyAlignment="1">
      <alignment horizontal="right"/>
    </xf>
    <xf numFmtId="4" fontId="7" fillId="7" borderId="0" xfId="0" applyNumberFormat="1" applyFont="1" applyFill="1" applyBorder="1" applyAlignment="1">
      <alignment horizontal="right"/>
    </xf>
    <xf numFmtId="0" fontId="7" fillId="7" borderId="2" xfId="0" applyFont="1" applyFill="1" applyBorder="1" applyAlignment="1">
      <alignment horizontal="left"/>
    </xf>
    <xf numFmtId="3" fontId="16" fillId="7" borderId="2" xfId="0" applyNumberFormat="1" applyFont="1" applyFill="1" applyBorder="1" applyAlignment="1">
      <alignment/>
    </xf>
    <xf numFmtId="4" fontId="16" fillId="7" borderId="2" xfId="0" applyNumberFormat="1" applyFont="1" applyFill="1" applyBorder="1" applyAlignment="1">
      <alignment horizontal="right" vertical="center" wrapText="1"/>
    </xf>
    <xf numFmtId="3" fontId="7" fillId="7" borderId="0" xfId="0" applyNumberFormat="1" applyFont="1" applyFill="1" applyBorder="1" applyAlignment="1">
      <alignment horizontal="right" wrapText="1"/>
    </xf>
    <xf numFmtId="0" fontId="12" fillId="2" borderId="0" xfId="0" applyFont="1" applyFill="1" applyBorder="1" applyAlignment="1">
      <alignment/>
    </xf>
    <xf numFmtId="0" fontId="0" fillId="0" borderId="0" xfId="0" applyAlignment="1">
      <alignment/>
    </xf>
    <xf numFmtId="0" fontId="8" fillId="0" borderId="0" xfId="0" applyFont="1" applyFill="1" applyBorder="1" applyAlignment="1">
      <alignment horizontal="left" wrapText="1"/>
    </xf>
    <xf numFmtId="0" fontId="8" fillId="2" borderId="0" xfId="0" applyFont="1" applyFill="1" applyBorder="1" applyAlignment="1">
      <alignment horizontal="left" wrapText="1"/>
    </xf>
    <xf numFmtId="0" fontId="17" fillId="0" borderId="0" xfId="0" applyFont="1" applyAlignment="1">
      <alignment horizontal="left" wrapText="1"/>
    </xf>
    <xf numFmtId="0" fontId="11" fillId="2" borderId="15" xfId="0" applyFont="1" applyFill="1" applyBorder="1" applyAlignment="1">
      <alignment horizontal="left" wrapText="1"/>
    </xf>
    <xf numFmtId="0" fontId="9" fillId="0" borderId="0" xfId="0" applyFont="1" applyFill="1" applyBorder="1" applyAlignment="1">
      <alignment wrapText="1"/>
    </xf>
    <xf numFmtId="0" fontId="19" fillId="0" borderId="0" xfId="0" applyFont="1" applyFill="1" applyAlignment="1">
      <alignment wrapText="1"/>
    </xf>
    <xf numFmtId="0" fontId="12" fillId="0" borderId="0" xfId="0" applyFont="1" applyFill="1" applyBorder="1" applyAlignment="1">
      <alignment/>
    </xf>
    <xf numFmtId="0" fontId="11" fillId="0" borderId="15" xfId="0" applyFont="1" applyBorder="1" applyAlignment="1">
      <alignment horizontal="left" wrapText="1"/>
    </xf>
    <xf numFmtId="0" fontId="12" fillId="2" borderId="0" xfId="0" applyFont="1" applyFill="1" applyBorder="1" applyAlignment="1">
      <alignment wrapText="1"/>
    </xf>
    <xf numFmtId="3" fontId="11" fillId="2" borderId="15" xfId="0" applyNumberFormat="1" applyFont="1" applyFill="1" applyBorder="1" applyAlignment="1">
      <alignment horizontal="left" wrapText="1"/>
    </xf>
    <xf numFmtId="0" fontId="14" fillId="2" borderId="16" xfId="0" applyNumberFormat="1" applyFont="1" applyFill="1" applyBorder="1" applyAlignment="1">
      <alignment horizontal="left" wrapText="1"/>
    </xf>
    <xf numFmtId="0" fontId="18" fillId="0" borderId="16"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B81924"/>
      <rgbColor rgb="0099CCFF"/>
      <rgbColor rgb="00893C00"/>
      <rgbColor rgb="00CC99FF"/>
      <rgbColor rgb="0000477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7"/>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43"/>
  <sheetViews>
    <sheetView showGridLines="0" workbookViewId="0" topLeftCell="A7">
      <selection activeCell="A35" sqref="A35"/>
    </sheetView>
  </sheetViews>
  <sheetFormatPr defaultColWidth="11.421875" defaultRowHeight="12.75"/>
  <cols>
    <col min="1" max="1" width="27.140625" style="65" customWidth="1"/>
    <col min="2" max="2" width="7.8515625" style="65" bestFit="1" customWidth="1"/>
    <col min="3" max="3" width="8.28125" style="65" bestFit="1" customWidth="1"/>
    <col min="4" max="4" width="7.140625" style="65" bestFit="1" customWidth="1"/>
    <col min="5" max="5" width="6.57421875" style="65" bestFit="1" customWidth="1"/>
    <col min="6" max="6" width="7.00390625" style="65" bestFit="1" customWidth="1"/>
    <col min="7" max="7" width="8.28125" style="65" bestFit="1" customWidth="1"/>
    <col min="8" max="8" width="7.140625" style="65" bestFit="1" customWidth="1"/>
    <col min="9" max="9" width="6.00390625" style="65" bestFit="1" customWidth="1"/>
    <col min="10" max="10" width="6.57421875" style="65" bestFit="1" customWidth="1"/>
    <col min="11" max="11" width="8.00390625" style="65" customWidth="1"/>
    <col min="12" max="12" width="7.140625" style="65" bestFit="1" customWidth="1"/>
    <col min="13" max="13" width="6.00390625" style="65" bestFit="1" customWidth="1"/>
    <col min="14" max="14" width="6.57421875" style="65" bestFit="1" customWidth="1"/>
    <col min="15" max="15" width="8.28125" style="65" bestFit="1" customWidth="1"/>
    <col min="16" max="16" width="7.140625" style="65" bestFit="1" customWidth="1"/>
    <col min="17" max="17" width="6.00390625" style="65" bestFit="1" customWidth="1"/>
    <col min="18" max="18" width="6.57421875" style="65" bestFit="1" customWidth="1"/>
    <col min="19" max="19" width="8.28125" style="65" customWidth="1"/>
    <col min="20" max="20" width="7.140625" style="65" bestFit="1" customWidth="1"/>
    <col min="21" max="21" width="6.00390625" style="65" bestFit="1" customWidth="1"/>
    <col min="22" max="22" width="11.421875" style="131" customWidth="1"/>
    <col min="23" max="16384" width="0" style="66" hidden="1" customWidth="1"/>
  </cols>
  <sheetData>
    <row r="1" spans="1:22" s="54" customFormat="1" ht="27" customHeight="1">
      <c r="A1" s="51" t="s">
        <v>0</v>
      </c>
      <c r="B1" s="51"/>
      <c r="C1" s="52"/>
      <c r="D1" s="53"/>
      <c r="E1" s="53"/>
      <c r="F1" s="53"/>
      <c r="G1" s="53"/>
      <c r="H1" s="53"/>
      <c r="I1" s="53"/>
      <c r="J1" s="53"/>
      <c r="K1" s="53"/>
      <c r="L1" s="53"/>
      <c r="M1" s="53"/>
      <c r="N1" s="53"/>
      <c r="O1" s="53"/>
      <c r="P1" s="53"/>
      <c r="Q1" s="53"/>
      <c r="R1" s="53"/>
      <c r="S1" s="53"/>
      <c r="T1" s="53"/>
      <c r="U1" s="53"/>
      <c r="V1" s="3"/>
    </row>
    <row r="2" spans="1:22" s="57" customFormat="1" ht="18" customHeight="1">
      <c r="A2" s="55" t="s">
        <v>36</v>
      </c>
      <c r="B2" s="55"/>
      <c r="C2" s="56"/>
      <c r="D2" s="56"/>
      <c r="E2" s="56"/>
      <c r="F2" s="56"/>
      <c r="G2" s="56"/>
      <c r="H2" s="56"/>
      <c r="I2" s="56"/>
      <c r="J2" s="56"/>
      <c r="K2" s="56"/>
      <c r="L2" s="56"/>
      <c r="M2" s="56"/>
      <c r="N2" s="56"/>
      <c r="O2" s="56"/>
      <c r="P2" s="56"/>
      <c r="Q2" s="56"/>
      <c r="R2" s="56"/>
      <c r="S2" s="56"/>
      <c r="T2" s="56"/>
      <c r="U2" s="56"/>
      <c r="V2" s="6"/>
    </row>
    <row r="3" spans="1:22" s="60" customFormat="1" ht="18" customHeight="1">
      <c r="A3" s="7" t="s">
        <v>39</v>
      </c>
      <c r="B3" s="58"/>
      <c r="C3" s="59"/>
      <c r="D3" s="59"/>
      <c r="E3" s="59"/>
      <c r="F3" s="59"/>
      <c r="G3" s="59"/>
      <c r="H3" s="59"/>
      <c r="I3" s="59"/>
      <c r="J3" s="59"/>
      <c r="K3" s="59"/>
      <c r="L3" s="58"/>
      <c r="M3" s="59"/>
      <c r="N3" s="59"/>
      <c r="O3" s="59"/>
      <c r="P3" s="59"/>
      <c r="Q3" s="59"/>
      <c r="R3" s="59"/>
      <c r="S3" s="59"/>
      <c r="T3" s="59"/>
      <c r="U3" s="59"/>
      <c r="V3" s="9"/>
    </row>
    <row r="4" spans="1:22" s="61" customFormat="1" ht="27" customHeight="1">
      <c r="A4" s="213" t="s">
        <v>49</v>
      </c>
      <c r="B4" s="214"/>
      <c r="C4" s="214"/>
      <c r="D4" s="214"/>
      <c r="E4" s="214"/>
      <c r="F4" s="214"/>
      <c r="G4" s="214"/>
      <c r="H4" s="214"/>
      <c r="I4" s="214"/>
      <c r="J4" s="214"/>
      <c r="K4" s="214"/>
      <c r="L4" s="214"/>
      <c r="M4" s="214"/>
      <c r="N4" s="214"/>
      <c r="O4" s="214"/>
      <c r="P4" s="214"/>
      <c r="Q4" s="214"/>
      <c r="R4" s="214"/>
      <c r="S4" s="214"/>
      <c r="T4" s="214"/>
      <c r="U4" s="214"/>
      <c r="V4" s="130"/>
    </row>
    <row r="5" spans="1:24" s="45" customFormat="1" ht="18" customHeight="1">
      <c r="A5" s="43" t="s">
        <v>33</v>
      </c>
      <c r="B5" s="43"/>
      <c r="C5" s="44"/>
      <c r="D5" s="43"/>
      <c r="E5" s="43"/>
      <c r="F5" s="43"/>
      <c r="G5" s="43"/>
      <c r="H5" s="43"/>
      <c r="I5" s="43"/>
      <c r="J5" s="43"/>
      <c r="K5" s="44"/>
      <c r="L5" s="44"/>
      <c r="M5" s="44"/>
      <c r="V5" s="31"/>
      <c r="W5" s="44"/>
      <c r="X5" s="44"/>
    </row>
    <row r="6" spans="2:24" s="46" customFormat="1" ht="29.25" customHeight="1">
      <c r="B6" s="218" t="s">
        <v>16</v>
      </c>
      <c r="C6" s="218"/>
      <c r="D6" s="218"/>
      <c r="E6" s="218"/>
      <c r="F6" s="218" t="s">
        <v>17</v>
      </c>
      <c r="G6" s="218"/>
      <c r="H6" s="218"/>
      <c r="I6" s="218"/>
      <c r="J6" s="218" t="s">
        <v>18</v>
      </c>
      <c r="K6" s="218"/>
      <c r="L6" s="218"/>
      <c r="M6" s="218"/>
      <c r="N6" s="218" t="s">
        <v>19</v>
      </c>
      <c r="O6" s="218"/>
      <c r="P6" s="218"/>
      <c r="Q6" s="218"/>
      <c r="R6" s="218" t="s">
        <v>20</v>
      </c>
      <c r="S6" s="218"/>
      <c r="T6" s="218"/>
      <c r="U6" s="218"/>
      <c r="V6" s="34"/>
      <c r="W6" s="67"/>
      <c r="X6" s="67"/>
    </row>
    <row r="7" spans="1:24" s="50" customFormat="1" ht="21.75" customHeight="1">
      <c r="A7" s="47" t="s">
        <v>1</v>
      </c>
      <c r="B7" s="48" t="s">
        <v>5</v>
      </c>
      <c r="C7" s="48" t="s">
        <v>2</v>
      </c>
      <c r="D7" s="48" t="s">
        <v>3</v>
      </c>
      <c r="E7" s="48" t="s">
        <v>4</v>
      </c>
      <c r="F7" s="49" t="s">
        <v>5</v>
      </c>
      <c r="G7" s="48" t="s">
        <v>2</v>
      </c>
      <c r="H7" s="48" t="s">
        <v>3</v>
      </c>
      <c r="I7" s="48" t="s">
        <v>4</v>
      </c>
      <c r="J7" s="49" t="s">
        <v>5</v>
      </c>
      <c r="K7" s="70" t="s">
        <v>2</v>
      </c>
      <c r="L7" s="48" t="s">
        <v>3</v>
      </c>
      <c r="M7" s="48" t="s">
        <v>4</v>
      </c>
      <c r="N7" s="49" t="s">
        <v>5</v>
      </c>
      <c r="O7" s="70" t="s">
        <v>2</v>
      </c>
      <c r="P7" s="48" t="s">
        <v>3</v>
      </c>
      <c r="Q7" s="48" t="s">
        <v>4</v>
      </c>
      <c r="R7" s="49" t="s">
        <v>5</v>
      </c>
      <c r="S7" s="70" t="s">
        <v>2</v>
      </c>
      <c r="T7" s="48" t="s">
        <v>3</v>
      </c>
      <c r="U7" s="48" t="s">
        <v>4</v>
      </c>
      <c r="V7" s="33"/>
      <c r="W7" s="48"/>
      <c r="X7" s="48"/>
    </row>
    <row r="8" spans="1:22" s="122" customFormat="1" ht="15" customHeight="1">
      <c r="A8" s="200" t="s">
        <v>61</v>
      </c>
      <c r="B8" s="201">
        <v>607334</v>
      </c>
      <c r="C8" s="201">
        <v>377573</v>
      </c>
      <c r="D8" s="201">
        <v>150579</v>
      </c>
      <c r="E8" s="201">
        <v>79182</v>
      </c>
      <c r="F8" s="201">
        <v>193575</v>
      </c>
      <c r="G8" s="201">
        <v>87640</v>
      </c>
      <c r="H8" s="201">
        <v>62069</v>
      </c>
      <c r="I8" s="201">
        <v>43867</v>
      </c>
      <c r="J8" s="201">
        <v>46235</v>
      </c>
      <c r="K8" s="201">
        <v>33424</v>
      </c>
      <c r="L8" s="201">
        <v>7266</v>
      </c>
      <c r="M8" s="201">
        <v>5545</v>
      </c>
      <c r="N8" s="201" t="s">
        <v>7</v>
      </c>
      <c r="O8" s="201" t="s">
        <v>7</v>
      </c>
      <c r="P8" s="201" t="s">
        <v>7</v>
      </c>
      <c r="Q8" s="201" t="s">
        <v>7</v>
      </c>
      <c r="R8" s="201" t="s">
        <v>7</v>
      </c>
      <c r="S8" s="201" t="s">
        <v>7</v>
      </c>
      <c r="T8" s="201" t="s">
        <v>7</v>
      </c>
      <c r="U8" s="201" t="s">
        <v>7</v>
      </c>
      <c r="V8" s="33"/>
    </row>
    <row r="9" spans="1:22" s="122" customFormat="1" ht="15" customHeight="1">
      <c r="A9" s="200" t="s">
        <v>54</v>
      </c>
      <c r="B9" s="201">
        <v>528126</v>
      </c>
      <c r="C9" s="201">
        <v>330767</v>
      </c>
      <c r="D9" s="201">
        <v>129052</v>
      </c>
      <c r="E9" s="201">
        <v>68307</v>
      </c>
      <c r="F9" s="201">
        <v>175823</v>
      </c>
      <c r="G9" s="201">
        <v>79650</v>
      </c>
      <c r="H9" s="201">
        <v>56638</v>
      </c>
      <c r="I9" s="201">
        <v>39535</v>
      </c>
      <c r="J9" s="201">
        <v>44931</v>
      </c>
      <c r="K9" s="201">
        <v>32525</v>
      </c>
      <c r="L9" s="201">
        <v>7000</v>
      </c>
      <c r="M9" s="201">
        <v>5407</v>
      </c>
      <c r="N9" s="201" t="s">
        <v>7</v>
      </c>
      <c r="O9" s="201" t="s">
        <v>7</v>
      </c>
      <c r="P9" s="201" t="s">
        <v>7</v>
      </c>
      <c r="Q9" s="201" t="s">
        <v>7</v>
      </c>
      <c r="R9" s="201" t="s">
        <v>7</v>
      </c>
      <c r="S9" s="201" t="s">
        <v>7</v>
      </c>
      <c r="T9" s="201" t="s">
        <v>7</v>
      </c>
      <c r="U9" s="201" t="s">
        <v>7</v>
      </c>
      <c r="V9" s="33"/>
    </row>
    <row r="10" spans="1:22" s="122" customFormat="1" ht="15" customHeight="1">
      <c r="A10" s="200" t="s">
        <v>55</v>
      </c>
      <c r="B10" s="201">
        <v>444823</v>
      </c>
      <c r="C10" s="201">
        <v>279618</v>
      </c>
      <c r="D10" s="201">
        <v>108147</v>
      </c>
      <c r="E10" s="201">
        <v>57058</v>
      </c>
      <c r="F10" s="201">
        <v>152332</v>
      </c>
      <c r="G10" s="201">
        <v>69152</v>
      </c>
      <c r="H10" s="201">
        <v>49127</v>
      </c>
      <c r="I10" s="201">
        <v>34053</v>
      </c>
      <c r="J10" s="201">
        <v>43325</v>
      </c>
      <c r="K10" s="201">
        <v>31392</v>
      </c>
      <c r="L10" s="201">
        <v>6710</v>
      </c>
      <c r="M10" s="201">
        <v>5223</v>
      </c>
      <c r="N10" s="201">
        <v>152</v>
      </c>
      <c r="O10" s="201">
        <v>152</v>
      </c>
      <c r="P10" s="201">
        <v>0</v>
      </c>
      <c r="Q10" s="201">
        <v>0</v>
      </c>
      <c r="R10" s="201" t="s">
        <v>7</v>
      </c>
      <c r="S10" s="201" t="s">
        <v>7</v>
      </c>
      <c r="T10" s="201" t="s">
        <v>7</v>
      </c>
      <c r="U10" s="201" t="s">
        <v>7</v>
      </c>
      <c r="V10" s="33"/>
    </row>
    <row r="11" spans="1:22" s="122" customFormat="1" ht="15" customHeight="1">
      <c r="A11" s="200" t="s">
        <v>50</v>
      </c>
      <c r="B11" s="201">
        <v>361463</v>
      </c>
      <c r="C11" s="201">
        <v>228011</v>
      </c>
      <c r="D11" s="201">
        <v>87043</v>
      </c>
      <c r="E11" s="201">
        <v>46410</v>
      </c>
      <c r="F11" s="201">
        <v>128587</v>
      </c>
      <c r="G11" s="201">
        <v>59058</v>
      </c>
      <c r="H11" s="201">
        <v>40577</v>
      </c>
      <c r="I11" s="201">
        <v>28951</v>
      </c>
      <c r="J11" s="201">
        <v>41752</v>
      </c>
      <c r="K11" s="201">
        <v>30411</v>
      </c>
      <c r="L11" s="201">
        <v>6380</v>
      </c>
      <c r="M11" s="201">
        <v>4961</v>
      </c>
      <c r="N11" s="201">
        <v>118</v>
      </c>
      <c r="O11" s="201">
        <v>118</v>
      </c>
      <c r="P11" s="201">
        <v>0</v>
      </c>
      <c r="Q11" s="201">
        <v>0</v>
      </c>
      <c r="R11" s="201">
        <v>0</v>
      </c>
      <c r="S11" s="201">
        <v>0</v>
      </c>
      <c r="T11" s="201">
        <v>0</v>
      </c>
      <c r="U11" s="201">
        <v>0</v>
      </c>
      <c r="V11" s="33"/>
    </row>
    <row r="12" spans="1:22" s="122" customFormat="1" ht="15" customHeight="1">
      <c r="A12" s="74">
        <v>2016</v>
      </c>
      <c r="B12" s="75">
        <v>899206</v>
      </c>
      <c r="C12" s="75">
        <v>560938</v>
      </c>
      <c r="D12" s="75">
        <v>223082</v>
      </c>
      <c r="E12" s="75">
        <v>115186</v>
      </c>
      <c r="F12" s="75">
        <v>288897</v>
      </c>
      <c r="G12" s="75">
        <v>129063</v>
      </c>
      <c r="H12" s="75">
        <v>96991</v>
      </c>
      <c r="I12" s="75">
        <v>62843</v>
      </c>
      <c r="J12" s="75">
        <v>94298</v>
      </c>
      <c r="K12" s="75">
        <v>67690</v>
      </c>
      <c r="L12" s="75">
        <v>16284</v>
      </c>
      <c r="M12" s="75">
        <v>10314</v>
      </c>
      <c r="N12" s="75">
        <v>337</v>
      </c>
      <c r="O12" s="75">
        <v>405</v>
      </c>
      <c r="P12" s="75">
        <v>0</v>
      </c>
      <c r="Q12" s="75">
        <v>0</v>
      </c>
      <c r="R12" s="75">
        <v>60</v>
      </c>
      <c r="S12" s="75">
        <v>25</v>
      </c>
      <c r="T12" s="75">
        <v>35</v>
      </c>
      <c r="U12" s="75">
        <v>0</v>
      </c>
      <c r="V12" s="33"/>
    </row>
    <row r="13" spans="1:22" s="122" customFormat="1" ht="15" customHeight="1">
      <c r="A13" s="74">
        <v>2015</v>
      </c>
      <c r="B13" s="75">
        <v>919846</v>
      </c>
      <c r="C13" s="75">
        <v>582838</v>
      </c>
      <c r="D13" s="75">
        <v>221321</v>
      </c>
      <c r="E13" s="75">
        <v>115687</v>
      </c>
      <c r="F13" s="75">
        <v>282168</v>
      </c>
      <c r="G13" s="75">
        <v>120926</v>
      </c>
      <c r="H13" s="75">
        <v>93283</v>
      </c>
      <c r="I13" s="75">
        <v>67960</v>
      </c>
      <c r="J13" s="75">
        <v>105535</v>
      </c>
      <c r="K13" s="75">
        <v>76015</v>
      </c>
      <c r="L13" s="75">
        <v>17886</v>
      </c>
      <c r="M13" s="75">
        <v>11634</v>
      </c>
      <c r="N13" s="75">
        <v>388</v>
      </c>
      <c r="O13" s="75">
        <v>388</v>
      </c>
      <c r="P13" s="75">
        <v>0</v>
      </c>
      <c r="Q13" s="75">
        <v>0</v>
      </c>
      <c r="R13" s="75">
        <v>217.5</v>
      </c>
      <c r="S13" s="75">
        <v>79.05</v>
      </c>
      <c r="T13" s="75">
        <v>138.47</v>
      </c>
      <c r="U13" s="75">
        <v>0</v>
      </c>
      <c r="V13" s="33"/>
    </row>
    <row r="14" spans="1:21" s="33" customFormat="1" ht="15" customHeight="1">
      <c r="A14" s="74">
        <v>2014</v>
      </c>
      <c r="B14" s="75">
        <v>895468.96</v>
      </c>
      <c r="C14" s="75">
        <v>580924</v>
      </c>
      <c r="D14" s="75">
        <v>204262</v>
      </c>
      <c r="E14" s="75">
        <v>110283</v>
      </c>
      <c r="F14" s="75">
        <v>258196</v>
      </c>
      <c r="G14" s="75">
        <v>114031</v>
      </c>
      <c r="H14" s="75">
        <v>82946</v>
      </c>
      <c r="I14" s="75">
        <v>61219</v>
      </c>
      <c r="J14" s="75">
        <v>99012</v>
      </c>
      <c r="K14" s="75">
        <v>69419</v>
      </c>
      <c r="L14" s="75">
        <v>17381</v>
      </c>
      <c r="M14" s="75">
        <v>12212</v>
      </c>
      <c r="N14" s="75">
        <v>371</v>
      </c>
      <c r="O14" s="75">
        <v>371</v>
      </c>
      <c r="P14" s="75">
        <v>0</v>
      </c>
      <c r="Q14" s="75">
        <v>0</v>
      </c>
      <c r="R14" s="75">
        <v>269</v>
      </c>
      <c r="S14" s="75">
        <v>179</v>
      </c>
      <c r="T14" s="75">
        <v>89</v>
      </c>
      <c r="U14" s="75">
        <v>0</v>
      </c>
    </row>
    <row r="15" spans="1:21" s="33" customFormat="1" ht="15" customHeight="1">
      <c r="A15" s="74">
        <v>2013</v>
      </c>
      <c r="B15" s="75">
        <v>864056</v>
      </c>
      <c r="C15" s="75">
        <v>556757</v>
      </c>
      <c r="D15" s="75">
        <v>197289</v>
      </c>
      <c r="E15" s="75">
        <v>110009</v>
      </c>
      <c r="F15" s="75">
        <v>272054</v>
      </c>
      <c r="G15" s="75">
        <v>121323</v>
      </c>
      <c r="H15" s="75">
        <v>88466</v>
      </c>
      <c r="I15" s="75">
        <v>62265</v>
      </c>
      <c r="J15" s="75">
        <v>120517</v>
      </c>
      <c r="K15" s="75">
        <v>86203</v>
      </c>
      <c r="L15" s="75">
        <v>19973</v>
      </c>
      <c r="M15" s="75">
        <v>14341</v>
      </c>
      <c r="N15" s="75">
        <v>337</v>
      </c>
      <c r="O15" s="75">
        <v>337</v>
      </c>
      <c r="P15" s="75">
        <v>0</v>
      </c>
      <c r="Q15" s="75">
        <v>0</v>
      </c>
      <c r="R15" s="75">
        <v>4259</v>
      </c>
      <c r="S15" s="75">
        <v>4144</v>
      </c>
      <c r="T15" s="75">
        <v>111</v>
      </c>
      <c r="U15" s="75">
        <v>4</v>
      </c>
    </row>
    <row r="16" spans="1:22" s="50" customFormat="1" ht="15" customHeight="1">
      <c r="A16" s="74">
        <v>2012</v>
      </c>
      <c r="B16" s="75">
        <v>855372</v>
      </c>
      <c r="C16" s="75">
        <v>547272</v>
      </c>
      <c r="D16" s="75">
        <v>193978</v>
      </c>
      <c r="E16" s="75">
        <v>114122</v>
      </c>
      <c r="F16" s="75">
        <v>264466</v>
      </c>
      <c r="G16" s="75">
        <v>119048</v>
      </c>
      <c r="H16" s="75">
        <v>83809</v>
      </c>
      <c r="I16" s="75">
        <v>61609</v>
      </c>
      <c r="J16" s="75">
        <v>122994</v>
      </c>
      <c r="K16" s="75">
        <v>87716</v>
      </c>
      <c r="L16" s="75">
        <v>20099</v>
      </c>
      <c r="M16" s="75">
        <v>15179</v>
      </c>
      <c r="N16" s="75">
        <v>383</v>
      </c>
      <c r="O16" s="75">
        <v>383</v>
      </c>
      <c r="P16" s="75">
        <v>0</v>
      </c>
      <c r="Q16" s="75">
        <v>0</v>
      </c>
      <c r="R16" s="75">
        <v>6324</v>
      </c>
      <c r="S16" s="75">
        <v>4901</v>
      </c>
      <c r="T16" s="75">
        <v>888</v>
      </c>
      <c r="U16" s="75">
        <v>535</v>
      </c>
      <c r="V16" s="33"/>
    </row>
    <row r="17" spans="1:21" s="77" customFormat="1" ht="15" customHeight="1">
      <c r="A17" s="94">
        <v>2011</v>
      </c>
      <c r="B17" s="75">
        <v>856986</v>
      </c>
      <c r="C17" s="107">
        <v>543252</v>
      </c>
      <c r="D17" s="107">
        <v>200414</v>
      </c>
      <c r="E17" s="107">
        <v>113320</v>
      </c>
      <c r="F17" s="107">
        <v>294423</v>
      </c>
      <c r="G17" s="107">
        <v>132882</v>
      </c>
      <c r="H17" s="107">
        <v>94069</v>
      </c>
      <c r="I17" s="107">
        <v>67472</v>
      </c>
      <c r="J17" s="107">
        <v>112144</v>
      </c>
      <c r="K17" s="107">
        <v>81733</v>
      </c>
      <c r="L17" s="107">
        <v>16951</v>
      </c>
      <c r="M17" s="107">
        <v>13461</v>
      </c>
      <c r="N17" s="75">
        <v>826</v>
      </c>
      <c r="O17" s="75">
        <v>826</v>
      </c>
      <c r="P17" s="75">
        <v>0</v>
      </c>
      <c r="Q17" s="75">
        <v>0</v>
      </c>
      <c r="R17" s="75">
        <v>5689</v>
      </c>
      <c r="S17" s="75">
        <v>4891</v>
      </c>
      <c r="T17" s="75">
        <v>514</v>
      </c>
      <c r="U17" s="75">
        <v>284</v>
      </c>
    </row>
    <row r="18" spans="1:21" ht="15" customHeight="1">
      <c r="A18" s="74">
        <v>2010</v>
      </c>
      <c r="B18" s="75">
        <v>901872</v>
      </c>
      <c r="C18" s="75">
        <v>567641</v>
      </c>
      <c r="D18" s="75">
        <v>216258</v>
      </c>
      <c r="E18" s="75">
        <v>117974</v>
      </c>
      <c r="F18" s="75">
        <v>332003</v>
      </c>
      <c r="G18" s="75">
        <v>151433</v>
      </c>
      <c r="H18" s="75">
        <v>105582</v>
      </c>
      <c r="I18" s="75">
        <v>74988</v>
      </c>
      <c r="J18" s="75">
        <v>138986</v>
      </c>
      <c r="K18" s="75">
        <v>100564</v>
      </c>
      <c r="L18" s="75">
        <v>21024</v>
      </c>
      <c r="M18" s="75">
        <v>17398</v>
      </c>
      <c r="N18" s="75">
        <v>454</v>
      </c>
      <c r="O18" s="75">
        <v>454</v>
      </c>
      <c r="P18" s="75">
        <v>0</v>
      </c>
      <c r="Q18" s="75">
        <v>0</v>
      </c>
      <c r="R18" s="75">
        <v>8068</v>
      </c>
      <c r="S18" s="75">
        <v>5716</v>
      </c>
      <c r="T18" s="75">
        <v>1247</v>
      </c>
      <c r="U18" s="75">
        <v>1105</v>
      </c>
    </row>
    <row r="19" spans="1:24" s="38" customFormat="1" ht="15" customHeight="1">
      <c r="A19" s="37">
        <v>2009</v>
      </c>
      <c r="B19" s="41">
        <v>895878</v>
      </c>
      <c r="C19" s="41">
        <v>568168</v>
      </c>
      <c r="D19" s="41">
        <v>207989</v>
      </c>
      <c r="E19" s="41">
        <v>119720</v>
      </c>
      <c r="F19" s="41">
        <v>327605</v>
      </c>
      <c r="G19" s="41">
        <v>149087</v>
      </c>
      <c r="H19" s="41">
        <v>99983</v>
      </c>
      <c r="I19" s="41">
        <v>78535</v>
      </c>
      <c r="J19" s="41">
        <v>132536</v>
      </c>
      <c r="K19" s="41">
        <v>95970</v>
      </c>
      <c r="L19" s="41">
        <v>20482</v>
      </c>
      <c r="M19" s="41">
        <v>16085</v>
      </c>
      <c r="N19" s="41">
        <v>203</v>
      </c>
      <c r="O19" s="41">
        <v>203</v>
      </c>
      <c r="P19" s="41">
        <v>0</v>
      </c>
      <c r="Q19" s="41">
        <v>0</v>
      </c>
      <c r="R19" s="41">
        <v>6015</v>
      </c>
      <c r="S19" s="41">
        <v>4875</v>
      </c>
      <c r="T19" s="41">
        <v>1012</v>
      </c>
      <c r="U19" s="41">
        <v>128</v>
      </c>
      <c r="V19" s="76"/>
      <c r="W19" s="42"/>
      <c r="X19" s="42"/>
    </row>
    <row r="20" spans="1:24" s="38" customFormat="1" ht="15" customHeight="1">
      <c r="A20" s="37">
        <v>2008</v>
      </c>
      <c r="B20" s="41">
        <f>C20+D20+E20</f>
        <v>962076</v>
      </c>
      <c r="C20" s="41">
        <v>618461</v>
      </c>
      <c r="D20" s="41">
        <v>219392</v>
      </c>
      <c r="E20" s="41">
        <v>124223</v>
      </c>
      <c r="F20" s="41">
        <f>G20+H20+I20</f>
        <v>322451</v>
      </c>
      <c r="G20" s="41">
        <v>152474</v>
      </c>
      <c r="H20" s="41">
        <v>94172</v>
      </c>
      <c r="I20" s="41">
        <v>75805</v>
      </c>
      <c r="J20" s="41">
        <f>K20+L20+M20</f>
        <v>142414</v>
      </c>
      <c r="K20" s="41">
        <v>102146</v>
      </c>
      <c r="L20" s="41">
        <v>22671</v>
      </c>
      <c r="M20" s="41">
        <v>17597</v>
      </c>
      <c r="N20" s="41">
        <v>994</v>
      </c>
      <c r="O20" s="41">
        <v>994</v>
      </c>
      <c r="P20" s="41">
        <v>0</v>
      </c>
      <c r="Q20" s="41">
        <v>0</v>
      </c>
      <c r="R20" s="41">
        <v>12402</v>
      </c>
      <c r="S20" s="41">
        <v>8666</v>
      </c>
      <c r="T20" s="41">
        <v>2266</v>
      </c>
      <c r="U20" s="41">
        <v>1471</v>
      </c>
      <c r="V20" s="76"/>
      <c r="W20" s="42"/>
      <c r="X20" s="42"/>
    </row>
    <row r="21" spans="1:24" s="14" customFormat="1" ht="15" customHeight="1">
      <c r="A21" s="74">
        <v>2007</v>
      </c>
      <c r="B21" s="75">
        <v>1000034</v>
      </c>
      <c r="C21" s="75">
        <v>652262</v>
      </c>
      <c r="D21" s="75">
        <v>218832</v>
      </c>
      <c r="E21" s="75">
        <v>128939</v>
      </c>
      <c r="F21" s="75">
        <v>340672</v>
      </c>
      <c r="G21" s="75">
        <v>154960</v>
      </c>
      <c r="H21" s="75">
        <v>103468</v>
      </c>
      <c r="I21" s="75">
        <v>82245</v>
      </c>
      <c r="J21" s="75">
        <v>147655</v>
      </c>
      <c r="K21" s="75">
        <v>107374</v>
      </c>
      <c r="L21" s="75">
        <v>22231</v>
      </c>
      <c r="M21" s="75">
        <v>18050</v>
      </c>
      <c r="N21" s="75">
        <v>1117</v>
      </c>
      <c r="O21" s="75">
        <v>1117</v>
      </c>
      <c r="P21" s="75">
        <v>0</v>
      </c>
      <c r="Q21" s="75">
        <v>0</v>
      </c>
      <c r="R21" s="75">
        <v>7995</v>
      </c>
      <c r="S21" s="75">
        <v>5047</v>
      </c>
      <c r="T21" s="75">
        <v>1720</v>
      </c>
      <c r="U21" s="75">
        <v>1228</v>
      </c>
      <c r="V21" s="76"/>
      <c r="W21" s="76"/>
      <c r="X21" s="76"/>
    </row>
    <row r="22" spans="1:24" s="96" customFormat="1" ht="15" customHeight="1">
      <c r="A22" s="97">
        <v>2006</v>
      </c>
      <c r="B22" s="98">
        <v>956058</v>
      </c>
      <c r="C22" s="98">
        <v>613836</v>
      </c>
      <c r="D22" s="98">
        <v>216521</v>
      </c>
      <c r="E22" s="98">
        <v>125701</v>
      </c>
      <c r="F22" s="75">
        <v>342777</v>
      </c>
      <c r="G22" s="75">
        <v>145938</v>
      </c>
      <c r="H22" s="75">
        <v>113695</v>
      </c>
      <c r="I22" s="75">
        <v>83143</v>
      </c>
      <c r="J22" s="75">
        <v>140408</v>
      </c>
      <c r="K22" s="75">
        <v>100028</v>
      </c>
      <c r="L22" s="75">
        <v>23577</v>
      </c>
      <c r="M22" s="75">
        <v>16803</v>
      </c>
      <c r="N22" s="75">
        <v>4362</v>
      </c>
      <c r="O22" s="75">
        <v>1806</v>
      </c>
      <c r="P22" s="75">
        <v>2388</v>
      </c>
      <c r="Q22" s="75">
        <v>167</v>
      </c>
      <c r="R22" s="75">
        <v>0</v>
      </c>
      <c r="S22" s="75">
        <v>0</v>
      </c>
      <c r="T22" s="75">
        <v>0</v>
      </c>
      <c r="U22" s="75">
        <v>0</v>
      </c>
      <c r="V22" s="76"/>
      <c r="W22" s="95"/>
      <c r="X22" s="95"/>
    </row>
    <row r="23" spans="1:24" s="14" customFormat="1" ht="15" customHeight="1">
      <c r="A23" s="74">
        <v>2005</v>
      </c>
      <c r="B23" s="75">
        <v>881341</v>
      </c>
      <c r="C23" s="75">
        <v>560712</v>
      </c>
      <c r="D23" s="75">
        <v>202667</v>
      </c>
      <c r="E23" s="75">
        <v>117962</v>
      </c>
      <c r="F23" s="75">
        <v>353498</v>
      </c>
      <c r="G23" s="75">
        <v>151109</v>
      </c>
      <c r="H23" s="75">
        <v>118152</v>
      </c>
      <c r="I23" s="75">
        <v>84237</v>
      </c>
      <c r="J23" s="75">
        <v>170544</v>
      </c>
      <c r="K23" s="75">
        <v>123727</v>
      </c>
      <c r="L23" s="75">
        <v>27778</v>
      </c>
      <c r="M23" s="75">
        <v>19039</v>
      </c>
      <c r="N23" s="75">
        <v>3557</v>
      </c>
      <c r="O23" s="75">
        <v>1228</v>
      </c>
      <c r="P23" s="75">
        <v>2324</v>
      </c>
      <c r="Q23" s="75">
        <v>4</v>
      </c>
      <c r="R23" s="75">
        <v>0</v>
      </c>
      <c r="S23" s="75">
        <v>0</v>
      </c>
      <c r="T23" s="75">
        <v>0</v>
      </c>
      <c r="U23" s="75">
        <v>0</v>
      </c>
      <c r="V23" s="76"/>
      <c r="W23" s="76"/>
      <c r="X23" s="76"/>
    </row>
    <row r="24" spans="1:24" s="14" customFormat="1" ht="15" customHeight="1">
      <c r="A24" s="74">
        <v>2004</v>
      </c>
      <c r="B24" s="75">
        <v>819224</v>
      </c>
      <c r="C24" s="75">
        <v>518916</v>
      </c>
      <c r="D24" s="75">
        <f>88142+99339</f>
        <v>187481</v>
      </c>
      <c r="E24" s="75">
        <f>53502+59213</f>
        <v>112715</v>
      </c>
      <c r="F24" s="75">
        <v>378887</v>
      </c>
      <c r="G24" s="75">
        <v>164219</v>
      </c>
      <c r="H24" s="75">
        <f>66525+68543</f>
        <v>135068</v>
      </c>
      <c r="I24" s="75">
        <f>44178+47535</f>
        <v>91713</v>
      </c>
      <c r="J24" s="75">
        <v>183295</v>
      </c>
      <c r="K24" s="75">
        <v>133325</v>
      </c>
      <c r="L24" s="75">
        <f>13341+8765</f>
        <v>22106</v>
      </c>
      <c r="M24" s="75">
        <f>10797+7250</f>
        <v>18047</v>
      </c>
      <c r="N24" s="75">
        <v>2624</v>
      </c>
      <c r="O24" s="75">
        <v>1287</v>
      </c>
      <c r="P24" s="75">
        <v>1328</v>
      </c>
      <c r="Q24" s="75">
        <v>8</v>
      </c>
      <c r="R24" s="75">
        <v>0</v>
      </c>
      <c r="S24" s="75">
        <v>0</v>
      </c>
      <c r="T24" s="75">
        <v>0</v>
      </c>
      <c r="U24" s="75">
        <v>0</v>
      </c>
      <c r="V24" s="76"/>
      <c r="W24" s="76"/>
      <c r="X24" s="76"/>
    </row>
    <row r="25" spans="1:24" s="96" customFormat="1" ht="15" customHeight="1">
      <c r="A25" s="74">
        <v>2003</v>
      </c>
      <c r="B25" s="75">
        <f aca="true" t="shared" si="0" ref="B25:B31">C25+D25+E25</f>
        <v>771007</v>
      </c>
      <c r="C25" s="75">
        <v>485626</v>
      </c>
      <c r="D25" s="75">
        <v>177965</v>
      </c>
      <c r="E25" s="75">
        <v>107416</v>
      </c>
      <c r="F25" s="75">
        <f aca="true" t="shared" si="1" ref="F25:F31">G25+H25+I25</f>
        <v>331081</v>
      </c>
      <c r="G25" s="75">
        <v>139295</v>
      </c>
      <c r="H25" s="75">
        <v>118123</v>
      </c>
      <c r="I25" s="75">
        <v>73663</v>
      </c>
      <c r="J25" s="75">
        <f aca="true" t="shared" si="2" ref="J25:J31">K25+L25+M25</f>
        <v>176859</v>
      </c>
      <c r="K25" s="75">
        <v>123743</v>
      </c>
      <c r="L25" s="75">
        <v>28635</v>
      </c>
      <c r="M25" s="75">
        <v>24481</v>
      </c>
      <c r="N25" s="75">
        <v>900</v>
      </c>
      <c r="O25" s="75">
        <v>478</v>
      </c>
      <c r="P25" s="75">
        <v>422</v>
      </c>
      <c r="Q25" s="75">
        <v>0</v>
      </c>
      <c r="R25" s="75">
        <v>0</v>
      </c>
      <c r="S25" s="75">
        <v>0</v>
      </c>
      <c r="T25" s="75">
        <v>0</v>
      </c>
      <c r="U25" s="75">
        <v>0</v>
      </c>
      <c r="V25" s="76"/>
      <c r="W25" s="95"/>
      <c r="X25" s="95"/>
    </row>
    <row r="26" spans="1:24" s="38" customFormat="1" ht="15" customHeight="1">
      <c r="A26" s="37">
        <v>2002</v>
      </c>
      <c r="B26" s="41">
        <f t="shared" si="0"/>
        <v>706297</v>
      </c>
      <c r="C26" s="41">
        <v>449866</v>
      </c>
      <c r="D26" s="41">
        <v>158872</v>
      </c>
      <c r="E26" s="41">
        <v>97559</v>
      </c>
      <c r="F26" s="41">
        <f t="shared" si="1"/>
        <v>299755</v>
      </c>
      <c r="G26" s="41">
        <v>128143</v>
      </c>
      <c r="H26" s="41">
        <v>103597</v>
      </c>
      <c r="I26" s="41">
        <v>68015</v>
      </c>
      <c r="J26" s="41">
        <f t="shared" si="2"/>
        <v>163521</v>
      </c>
      <c r="K26" s="41">
        <v>111963</v>
      </c>
      <c r="L26" s="41">
        <v>26687</v>
      </c>
      <c r="M26" s="41">
        <v>24871</v>
      </c>
      <c r="N26" s="41" t="s">
        <v>7</v>
      </c>
      <c r="O26" s="41" t="s">
        <v>7</v>
      </c>
      <c r="P26" s="41" t="s">
        <v>7</v>
      </c>
      <c r="Q26" s="41" t="s">
        <v>7</v>
      </c>
      <c r="R26" s="41" t="s">
        <v>7</v>
      </c>
      <c r="S26" s="41" t="s">
        <v>7</v>
      </c>
      <c r="T26" s="41" t="s">
        <v>7</v>
      </c>
      <c r="U26" s="41" t="s">
        <v>7</v>
      </c>
      <c r="V26" s="76"/>
      <c r="W26" s="42"/>
      <c r="X26" s="42"/>
    </row>
    <row r="27" spans="1:24" s="38" customFormat="1" ht="15" customHeight="1">
      <c r="A27" s="37">
        <v>2001</v>
      </c>
      <c r="B27" s="41">
        <f t="shared" si="0"/>
        <v>656000</v>
      </c>
      <c r="C27" s="41">
        <v>418152</v>
      </c>
      <c r="D27" s="41">
        <v>147277</v>
      </c>
      <c r="E27" s="41">
        <v>90571</v>
      </c>
      <c r="F27" s="41">
        <f t="shared" si="1"/>
        <v>296085</v>
      </c>
      <c r="G27" s="41">
        <v>130416</v>
      </c>
      <c r="H27" s="41">
        <v>101352</v>
      </c>
      <c r="I27" s="41">
        <v>64317</v>
      </c>
      <c r="J27" s="41">
        <f t="shared" si="2"/>
        <v>182384</v>
      </c>
      <c r="K27" s="41">
        <v>123809</v>
      </c>
      <c r="L27" s="41">
        <v>30030</v>
      </c>
      <c r="M27" s="41">
        <v>28545</v>
      </c>
      <c r="N27" s="41" t="s">
        <v>7</v>
      </c>
      <c r="O27" s="41" t="s">
        <v>7</v>
      </c>
      <c r="P27" s="41" t="s">
        <v>7</v>
      </c>
      <c r="Q27" s="41" t="s">
        <v>7</v>
      </c>
      <c r="R27" s="41" t="s">
        <v>7</v>
      </c>
      <c r="S27" s="41" t="s">
        <v>7</v>
      </c>
      <c r="T27" s="41" t="s">
        <v>7</v>
      </c>
      <c r="U27" s="41" t="s">
        <v>7</v>
      </c>
      <c r="V27" s="76"/>
      <c r="W27" s="42"/>
      <c r="X27" s="42"/>
    </row>
    <row r="28" spans="1:24" s="38" customFormat="1" ht="15" customHeight="1">
      <c r="A28" s="37">
        <v>2000</v>
      </c>
      <c r="B28" s="41">
        <f t="shared" si="0"/>
        <v>614506</v>
      </c>
      <c r="C28" s="41">
        <v>395861</v>
      </c>
      <c r="D28" s="41">
        <v>135740</v>
      </c>
      <c r="E28" s="41">
        <v>82905</v>
      </c>
      <c r="F28" s="41">
        <f t="shared" si="1"/>
        <v>283818</v>
      </c>
      <c r="G28" s="41">
        <v>130537</v>
      </c>
      <c r="H28" s="41">
        <v>89458</v>
      </c>
      <c r="I28" s="41">
        <v>63823</v>
      </c>
      <c r="J28" s="41">
        <f t="shared" si="2"/>
        <v>181129</v>
      </c>
      <c r="K28" s="41">
        <v>121034</v>
      </c>
      <c r="L28" s="41">
        <v>32154</v>
      </c>
      <c r="M28" s="41">
        <v>27941</v>
      </c>
      <c r="N28" s="41" t="s">
        <v>7</v>
      </c>
      <c r="O28" s="41" t="s">
        <v>7</v>
      </c>
      <c r="P28" s="41" t="s">
        <v>7</v>
      </c>
      <c r="Q28" s="41" t="s">
        <v>7</v>
      </c>
      <c r="R28" s="41" t="s">
        <v>7</v>
      </c>
      <c r="S28" s="41" t="s">
        <v>7</v>
      </c>
      <c r="T28" s="41" t="s">
        <v>7</v>
      </c>
      <c r="U28" s="41" t="s">
        <v>7</v>
      </c>
      <c r="V28" s="75"/>
      <c r="W28" s="40"/>
      <c r="X28" s="40"/>
    </row>
    <row r="29" spans="1:24" s="38" customFormat="1" ht="15" customHeight="1">
      <c r="A29" s="37">
        <v>1999</v>
      </c>
      <c r="B29" s="41">
        <f t="shared" si="0"/>
        <v>569475</v>
      </c>
      <c r="C29" s="39">
        <v>372978</v>
      </c>
      <c r="D29" s="39">
        <v>119348</v>
      </c>
      <c r="E29" s="39">
        <v>77149</v>
      </c>
      <c r="F29" s="39">
        <f t="shared" si="1"/>
        <v>273074</v>
      </c>
      <c r="G29" s="39">
        <v>126190</v>
      </c>
      <c r="H29" s="39">
        <v>88952</v>
      </c>
      <c r="I29" s="39">
        <v>57932</v>
      </c>
      <c r="J29" s="39">
        <f t="shared" si="2"/>
        <v>205666</v>
      </c>
      <c r="K29" s="39">
        <v>137512</v>
      </c>
      <c r="L29" s="39">
        <v>36644</v>
      </c>
      <c r="M29" s="39">
        <v>31510</v>
      </c>
      <c r="N29" s="41" t="s">
        <v>7</v>
      </c>
      <c r="O29" s="41" t="s">
        <v>7</v>
      </c>
      <c r="P29" s="41" t="s">
        <v>7</v>
      </c>
      <c r="Q29" s="41" t="s">
        <v>7</v>
      </c>
      <c r="R29" s="41" t="s">
        <v>7</v>
      </c>
      <c r="S29" s="41" t="s">
        <v>7</v>
      </c>
      <c r="T29" s="41" t="s">
        <v>7</v>
      </c>
      <c r="U29" s="41" t="s">
        <v>7</v>
      </c>
      <c r="V29" s="75"/>
      <c r="W29" s="40"/>
      <c r="X29" s="40"/>
    </row>
    <row r="30" spans="1:24" s="38" customFormat="1" ht="15" customHeight="1">
      <c r="A30" s="37">
        <v>1998</v>
      </c>
      <c r="B30" s="41">
        <f t="shared" si="0"/>
        <v>527723</v>
      </c>
      <c r="C30" s="39">
        <v>347746</v>
      </c>
      <c r="D30" s="39">
        <v>111905</v>
      </c>
      <c r="E30" s="39">
        <v>68072</v>
      </c>
      <c r="F30" s="39">
        <f t="shared" si="1"/>
        <v>269415</v>
      </c>
      <c r="G30" s="39">
        <v>114559</v>
      </c>
      <c r="H30" s="39">
        <v>103403</v>
      </c>
      <c r="I30" s="39">
        <v>51453</v>
      </c>
      <c r="J30" s="39">
        <f t="shared" si="2"/>
        <v>198908</v>
      </c>
      <c r="K30" s="39">
        <v>140746</v>
      </c>
      <c r="L30" s="39">
        <v>36042</v>
      </c>
      <c r="M30" s="39">
        <v>22120</v>
      </c>
      <c r="N30" s="41" t="s">
        <v>7</v>
      </c>
      <c r="O30" s="41" t="s">
        <v>7</v>
      </c>
      <c r="P30" s="41" t="s">
        <v>7</v>
      </c>
      <c r="Q30" s="41" t="s">
        <v>7</v>
      </c>
      <c r="R30" s="41" t="s">
        <v>7</v>
      </c>
      <c r="S30" s="41" t="s">
        <v>7</v>
      </c>
      <c r="T30" s="41" t="s">
        <v>7</v>
      </c>
      <c r="U30" s="41" t="s">
        <v>7</v>
      </c>
      <c r="V30" s="75"/>
      <c r="W30" s="40"/>
      <c r="X30" s="40"/>
    </row>
    <row r="31" spans="1:24" s="38" customFormat="1" ht="15" customHeight="1">
      <c r="A31" s="88">
        <v>1997</v>
      </c>
      <c r="B31" s="89">
        <f t="shared" si="0"/>
        <v>484026</v>
      </c>
      <c r="C31" s="89">
        <v>305356</v>
      </c>
      <c r="D31" s="89">
        <v>120011</v>
      </c>
      <c r="E31" s="89">
        <v>58659</v>
      </c>
      <c r="F31" s="89">
        <f t="shared" si="1"/>
        <v>205570</v>
      </c>
      <c r="G31" s="89">
        <v>85702</v>
      </c>
      <c r="H31" s="89">
        <v>78755</v>
      </c>
      <c r="I31" s="89">
        <v>41113</v>
      </c>
      <c r="J31" s="89">
        <f t="shared" si="2"/>
        <v>169787</v>
      </c>
      <c r="K31" s="89">
        <v>109442</v>
      </c>
      <c r="L31" s="89">
        <v>42048</v>
      </c>
      <c r="M31" s="89">
        <v>18297</v>
      </c>
      <c r="N31" s="89" t="s">
        <v>7</v>
      </c>
      <c r="O31" s="89" t="s">
        <v>7</v>
      </c>
      <c r="P31" s="89" t="s">
        <v>7</v>
      </c>
      <c r="Q31" s="89" t="s">
        <v>7</v>
      </c>
      <c r="R31" s="89" t="s">
        <v>7</v>
      </c>
      <c r="S31" s="89" t="s">
        <v>7</v>
      </c>
      <c r="T31" s="89" t="s">
        <v>7</v>
      </c>
      <c r="U31" s="89" t="s">
        <v>7</v>
      </c>
      <c r="V31" s="75"/>
      <c r="W31" s="40"/>
      <c r="X31" s="40"/>
    </row>
    <row r="32" spans="1:24" s="38" customFormat="1" ht="15" customHeight="1">
      <c r="A32" s="181" t="s">
        <v>65</v>
      </c>
      <c r="B32" s="41"/>
      <c r="C32" s="41"/>
      <c r="D32" s="41"/>
      <c r="E32" s="41"/>
      <c r="F32" s="41"/>
      <c r="G32" s="41"/>
      <c r="H32" s="41"/>
      <c r="I32" s="41"/>
      <c r="J32" s="41"/>
      <c r="K32" s="41"/>
      <c r="L32" s="41"/>
      <c r="M32" s="41"/>
      <c r="N32" s="41"/>
      <c r="O32" s="41"/>
      <c r="P32" s="41"/>
      <c r="Q32" s="41"/>
      <c r="R32" s="41"/>
      <c r="S32" s="41"/>
      <c r="T32" s="41"/>
      <c r="U32" s="41"/>
      <c r="V32" s="75"/>
      <c r="W32" s="40"/>
      <c r="X32" s="40"/>
    </row>
    <row r="33" spans="1:24" s="62" customFormat="1" ht="16.5" customHeight="1">
      <c r="A33" s="104" t="s">
        <v>40</v>
      </c>
      <c r="B33" s="105"/>
      <c r="C33" s="105"/>
      <c r="D33" s="105"/>
      <c r="E33" s="105"/>
      <c r="F33" s="105"/>
      <c r="G33" s="105"/>
      <c r="H33" s="105"/>
      <c r="I33" s="105"/>
      <c r="J33" s="105"/>
      <c r="K33" s="105"/>
      <c r="L33" s="105"/>
      <c r="M33" s="105"/>
      <c r="N33" s="105"/>
      <c r="O33" s="105"/>
      <c r="P33" s="105"/>
      <c r="Q33" s="105"/>
      <c r="R33" s="105"/>
      <c r="S33" s="105"/>
      <c r="T33" s="105"/>
      <c r="U33" s="105"/>
      <c r="V33" s="134"/>
      <c r="W33" s="106"/>
      <c r="X33" s="106"/>
    </row>
    <row r="34" spans="1:24" s="62" customFormat="1" ht="16.5" customHeight="1">
      <c r="A34" s="104" t="s">
        <v>46</v>
      </c>
      <c r="B34" s="105"/>
      <c r="C34" s="105"/>
      <c r="D34" s="105"/>
      <c r="E34" s="105"/>
      <c r="F34" s="105"/>
      <c r="G34" s="105"/>
      <c r="H34" s="105"/>
      <c r="I34" s="105"/>
      <c r="J34" s="105"/>
      <c r="K34" s="105"/>
      <c r="L34" s="105"/>
      <c r="M34" s="105"/>
      <c r="N34" s="105"/>
      <c r="O34" s="105"/>
      <c r="P34" s="105"/>
      <c r="Q34" s="105"/>
      <c r="R34" s="105"/>
      <c r="S34" s="105"/>
      <c r="T34" s="105"/>
      <c r="U34" s="105"/>
      <c r="V34" s="134"/>
      <c r="W34" s="106"/>
      <c r="X34" s="106"/>
    </row>
    <row r="35" spans="1:24" s="62" customFormat="1" ht="16.5" customHeight="1">
      <c r="A35" s="104" t="s">
        <v>44</v>
      </c>
      <c r="B35" s="105"/>
      <c r="C35" s="105"/>
      <c r="D35" s="105"/>
      <c r="E35" s="105"/>
      <c r="F35" s="105"/>
      <c r="G35" s="105"/>
      <c r="H35" s="105"/>
      <c r="I35" s="105"/>
      <c r="J35" s="105"/>
      <c r="K35" s="105"/>
      <c r="L35" s="105"/>
      <c r="M35" s="105"/>
      <c r="N35" s="105"/>
      <c r="O35" s="105"/>
      <c r="P35" s="105"/>
      <c r="Q35" s="105"/>
      <c r="R35" s="105"/>
      <c r="S35" s="105"/>
      <c r="T35" s="105"/>
      <c r="U35" s="105"/>
      <c r="V35" s="134"/>
      <c r="W35" s="106"/>
      <c r="X35" s="106"/>
    </row>
    <row r="36" spans="1:33" s="22" customFormat="1" ht="16.5" customHeight="1">
      <c r="A36" s="219" t="s">
        <v>66</v>
      </c>
      <c r="B36" s="220"/>
      <c r="C36" s="220"/>
      <c r="D36" s="220"/>
      <c r="E36" s="220"/>
      <c r="F36" s="220"/>
      <c r="G36" s="220"/>
      <c r="H36" s="220"/>
      <c r="I36" s="220"/>
      <c r="J36" s="220"/>
      <c r="K36" s="220"/>
      <c r="L36" s="220"/>
      <c r="M36" s="124"/>
      <c r="N36" s="124"/>
      <c r="O36" s="124"/>
      <c r="P36" s="124"/>
      <c r="Q36" s="124"/>
      <c r="R36" s="124"/>
      <c r="S36" s="124"/>
      <c r="T36" s="124"/>
      <c r="U36" s="124"/>
      <c r="V36" s="124"/>
      <c r="W36" s="124"/>
      <c r="X36" s="124"/>
      <c r="Y36" s="124"/>
      <c r="Z36" s="124"/>
      <c r="AA36" s="124"/>
      <c r="AB36" s="124"/>
      <c r="AC36" s="124"/>
      <c r="AD36" s="124"/>
      <c r="AE36" s="124"/>
      <c r="AF36" s="124"/>
      <c r="AG36" s="124"/>
    </row>
    <row r="37" spans="1:33" s="63" customFormat="1" ht="16.5" customHeight="1">
      <c r="A37" s="216" t="s">
        <v>15</v>
      </c>
      <c r="B37" s="216"/>
      <c r="C37" s="216"/>
      <c r="D37" s="216"/>
      <c r="E37" s="216"/>
      <c r="F37" s="216"/>
      <c r="G37" s="216"/>
      <c r="H37" s="216"/>
      <c r="I37" s="216"/>
      <c r="J37" s="216"/>
      <c r="K37" s="216"/>
      <c r="L37" s="216"/>
      <c r="M37" s="216"/>
      <c r="N37" s="217"/>
      <c r="O37" s="217"/>
      <c r="P37" s="217"/>
      <c r="Q37" s="217"/>
      <c r="R37" s="217"/>
      <c r="S37" s="217"/>
      <c r="T37" s="78"/>
      <c r="U37" s="78"/>
      <c r="V37" s="124"/>
      <c r="W37" s="64"/>
      <c r="X37" s="64"/>
      <c r="Y37" s="64"/>
      <c r="Z37" s="64"/>
      <c r="AA37" s="64"/>
      <c r="AB37" s="64"/>
      <c r="AC37" s="64"/>
      <c r="AD37" s="64"/>
      <c r="AE37" s="64"/>
      <c r="AF37" s="64"/>
      <c r="AG37" s="64"/>
    </row>
    <row r="38" spans="1:22" s="69" customFormat="1" ht="16.5" customHeight="1">
      <c r="A38" s="68" t="s">
        <v>56</v>
      </c>
      <c r="B38" s="68"/>
      <c r="C38" s="68"/>
      <c r="D38" s="68"/>
      <c r="E38" s="68"/>
      <c r="F38" s="68"/>
      <c r="G38" s="68"/>
      <c r="H38" s="68"/>
      <c r="I38" s="68"/>
      <c r="J38" s="68"/>
      <c r="K38" s="68"/>
      <c r="L38" s="68"/>
      <c r="M38" s="68"/>
      <c r="N38" s="68"/>
      <c r="O38" s="68"/>
      <c r="P38" s="68"/>
      <c r="Q38" s="68"/>
      <c r="R38" s="68"/>
      <c r="S38" s="68"/>
      <c r="T38" s="68"/>
      <c r="U38" s="68"/>
      <c r="V38" s="125"/>
    </row>
    <row r="39" spans="1:17" ht="15" customHeight="1">
      <c r="A39" s="215"/>
      <c r="B39" s="215"/>
      <c r="C39" s="215"/>
      <c r="D39" s="215"/>
      <c r="E39" s="215"/>
      <c r="F39" s="215"/>
      <c r="G39" s="215"/>
      <c r="H39" s="215"/>
      <c r="I39" s="215"/>
      <c r="J39" s="215"/>
      <c r="K39" s="215"/>
      <c r="L39" s="215"/>
      <c r="M39" s="215"/>
      <c r="N39" s="215"/>
      <c r="O39" s="215"/>
      <c r="P39" s="215"/>
      <c r="Q39" s="215"/>
    </row>
    <row r="40" ht="15" customHeight="1">
      <c r="A40" s="68"/>
    </row>
    <row r="41" ht="15" customHeight="1">
      <c r="A41" s="68"/>
    </row>
    <row r="43" ht="12.75">
      <c r="K43" s="65" t="s">
        <v>6</v>
      </c>
    </row>
  </sheetData>
  <mergeCells count="9">
    <mergeCell ref="A4:U4"/>
    <mergeCell ref="A39:Q39"/>
    <mergeCell ref="A37:S37"/>
    <mergeCell ref="N6:Q6"/>
    <mergeCell ref="R6:U6"/>
    <mergeCell ref="A36:L36"/>
    <mergeCell ref="B6:E6"/>
    <mergeCell ref="F6:I6"/>
    <mergeCell ref="J6:M6"/>
  </mergeCell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V47"/>
  <sheetViews>
    <sheetView showGridLines="0" workbookViewId="0" topLeftCell="A4">
      <selection activeCell="A35" sqref="A35:Q35"/>
    </sheetView>
  </sheetViews>
  <sheetFormatPr defaultColWidth="11.421875" defaultRowHeight="12.75"/>
  <cols>
    <col min="1" max="1" width="27.7109375" style="10" customWidth="1"/>
    <col min="2" max="18" width="8.140625" style="10" customWidth="1"/>
    <col min="19" max="26" width="8.140625" style="10" hidden="1" customWidth="1"/>
    <col min="27" max="28" width="0" style="11" hidden="1" customWidth="1"/>
    <col min="29" max="16384" width="11.421875" style="11" hidden="1" customWidth="1"/>
  </cols>
  <sheetData>
    <row r="1" spans="1:26" s="3" customFormat="1" ht="27" customHeight="1">
      <c r="A1" s="1" t="s">
        <v>0</v>
      </c>
      <c r="B1" s="1"/>
      <c r="C1" s="2"/>
      <c r="D1" s="2"/>
      <c r="E1" s="2"/>
      <c r="F1" s="2"/>
      <c r="G1" s="2"/>
      <c r="H1" s="2"/>
      <c r="I1" s="2"/>
      <c r="J1" s="2"/>
      <c r="K1" s="2"/>
      <c r="L1" s="2"/>
      <c r="M1" s="2"/>
      <c r="N1" s="2"/>
      <c r="O1" s="2"/>
      <c r="P1" s="2"/>
      <c r="Q1" s="2"/>
      <c r="R1" s="2"/>
      <c r="S1" s="2"/>
      <c r="T1" s="2"/>
      <c r="U1" s="2"/>
      <c r="V1" s="2"/>
      <c r="W1" s="2"/>
      <c r="X1" s="2"/>
      <c r="Y1" s="2"/>
      <c r="Z1" s="2"/>
    </row>
    <row r="2" spans="1:26" s="6" customFormat="1" ht="18" customHeight="1">
      <c r="A2" s="4" t="s">
        <v>37</v>
      </c>
      <c r="B2" s="4"/>
      <c r="C2" s="5"/>
      <c r="D2" s="5"/>
      <c r="E2" s="5"/>
      <c r="F2" s="5"/>
      <c r="G2" s="5"/>
      <c r="H2" s="5"/>
      <c r="I2" s="5"/>
      <c r="J2" s="5"/>
      <c r="K2" s="5"/>
      <c r="L2" s="5"/>
      <c r="M2" s="5"/>
      <c r="N2" s="5"/>
      <c r="O2" s="5"/>
      <c r="P2" s="5"/>
      <c r="Q2" s="5"/>
      <c r="R2" s="5"/>
      <c r="S2" s="5"/>
      <c r="T2" s="5"/>
      <c r="U2" s="5"/>
      <c r="V2" s="5"/>
      <c r="W2" s="5"/>
      <c r="X2" s="5"/>
      <c r="Y2" s="5"/>
      <c r="Z2" s="5"/>
    </row>
    <row r="3" spans="1:26" s="9" customFormat="1" ht="18" customHeight="1">
      <c r="A3" s="7" t="s">
        <v>39</v>
      </c>
      <c r="B3" s="7"/>
      <c r="C3" s="8"/>
      <c r="D3" s="8"/>
      <c r="E3" s="8"/>
      <c r="F3" s="8"/>
      <c r="G3" s="8"/>
      <c r="H3" s="8"/>
      <c r="I3" s="8"/>
      <c r="J3" s="8"/>
      <c r="K3" s="8"/>
      <c r="L3" s="8"/>
      <c r="M3" s="8"/>
      <c r="N3" s="8"/>
      <c r="O3" s="8"/>
      <c r="P3" s="8"/>
      <c r="Q3" s="8"/>
      <c r="R3" s="8"/>
      <c r="S3" s="8"/>
      <c r="T3" s="8"/>
      <c r="U3" s="8"/>
      <c r="V3" s="8"/>
      <c r="W3" s="8"/>
      <c r="X3" s="8"/>
      <c r="Y3" s="8"/>
      <c r="Z3" s="8"/>
    </row>
    <row r="4" spans="1:48" s="13" customFormat="1" ht="23.25" customHeight="1">
      <c r="A4" s="221" t="s">
        <v>48</v>
      </c>
      <c r="B4" s="214"/>
      <c r="C4" s="214"/>
      <c r="D4" s="214"/>
      <c r="E4" s="214"/>
      <c r="F4" s="214"/>
      <c r="G4" s="214"/>
      <c r="H4" s="214"/>
      <c r="I4" s="214"/>
      <c r="J4" s="214"/>
      <c r="K4" s="214"/>
      <c r="L4" s="214"/>
      <c r="M4" s="214"/>
      <c r="N4" s="214"/>
      <c r="O4" s="214"/>
      <c r="P4" s="214"/>
      <c r="Q4" s="214"/>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row>
    <row r="5" spans="1:26" s="31" customFormat="1" ht="18" customHeight="1">
      <c r="A5" s="27" t="s">
        <v>33</v>
      </c>
      <c r="B5" s="27"/>
      <c r="C5" s="29"/>
      <c r="D5" s="27"/>
      <c r="E5" s="27"/>
      <c r="F5" s="27"/>
      <c r="G5" s="27"/>
      <c r="H5" s="27"/>
      <c r="I5" s="27"/>
      <c r="J5" s="27"/>
      <c r="K5" s="28"/>
      <c r="L5" s="28"/>
      <c r="M5" s="28"/>
      <c r="N5" s="28"/>
      <c r="O5" s="28"/>
      <c r="P5" s="28"/>
      <c r="Q5" s="28"/>
      <c r="R5" s="30"/>
      <c r="S5" s="30"/>
      <c r="T5" s="30"/>
      <c r="U5" s="30"/>
      <c r="V5" s="30"/>
      <c r="W5" s="30"/>
      <c r="X5" s="30"/>
      <c r="Y5" s="30"/>
      <c r="Z5" s="30"/>
    </row>
    <row r="6" spans="1:17" s="34" customFormat="1" ht="25.5" customHeight="1">
      <c r="A6" s="32"/>
      <c r="B6" s="222" t="s">
        <v>21</v>
      </c>
      <c r="C6" s="222"/>
      <c r="D6" s="222"/>
      <c r="E6" s="222"/>
      <c r="F6" s="222" t="s">
        <v>22</v>
      </c>
      <c r="G6" s="222"/>
      <c r="H6" s="222"/>
      <c r="I6" s="222"/>
      <c r="J6" s="222" t="s">
        <v>23</v>
      </c>
      <c r="K6" s="222"/>
      <c r="L6" s="222"/>
      <c r="M6" s="222"/>
      <c r="N6" s="222" t="s">
        <v>42</v>
      </c>
      <c r="O6" s="222"/>
      <c r="P6" s="222"/>
      <c r="Q6" s="222"/>
    </row>
    <row r="7" spans="1:17" s="33" customFormat="1" ht="22.5" customHeight="1">
      <c r="A7" s="108"/>
      <c r="B7" s="35" t="s">
        <v>5</v>
      </c>
      <c r="C7" s="35" t="s">
        <v>2</v>
      </c>
      <c r="D7" s="35" t="s">
        <v>3</v>
      </c>
      <c r="E7" s="35" t="s">
        <v>4</v>
      </c>
      <c r="F7" s="36" t="s">
        <v>5</v>
      </c>
      <c r="G7" s="71" t="s">
        <v>2</v>
      </c>
      <c r="H7" s="35" t="s">
        <v>3</v>
      </c>
      <c r="I7" s="35" t="s">
        <v>4</v>
      </c>
      <c r="J7" s="36" t="s">
        <v>5</v>
      </c>
      <c r="K7" s="71" t="s">
        <v>2</v>
      </c>
      <c r="L7" s="35" t="s">
        <v>3</v>
      </c>
      <c r="M7" s="35" t="s">
        <v>4</v>
      </c>
      <c r="N7" s="36" t="s">
        <v>5</v>
      </c>
      <c r="O7" s="71" t="s">
        <v>2</v>
      </c>
      <c r="P7" s="35" t="s">
        <v>3</v>
      </c>
      <c r="Q7" s="35" t="s">
        <v>4</v>
      </c>
    </row>
    <row r="8" spans="1:17" s="33" customFormat="1" ht="17.25" customHeight="1">
      <c r="A8" s="202" t="s">
        <v>61</v>
      </c>
      <c r="B8" s="201">
        <v>0</v>
      </c>
      <c r="C8" s="201">
        <v>0</v>
      </c>
      <c r="D8" s="201">
        <v>0</v>
      </c>
      <c r="E8" s="201">
        <v>0</v>
      </c>
      <c r="F8" s="203">
        <v>88325</v>
      </c>
      <c r="G8" s="203">
        <v>56424</v>
      </c>
      <c r="H8" s="203">
        <v>22251</v>
      </c>
      <c r="I8" s="203">
        <v>9649</v>
      </c>
      <c r="J8" s="203">
        <v>5298</v>
      </c>
      <c r="K8" s="203">
        <v>3267</v>
      </c>
      <c r="L8" s="203">
        <v>1234</v>
      </c>
      <c r="M8" s="203">
        <v>197</v>
      </c>
      <c r="N8" s="203">
        <v>93623</v>
      </c>
      <c r="O8" s="203">
        <v>59691</v>
      </c>
      <c r="P8" s="203">
        <v>23486</v>
      </c>
      <c r="Q8" s="203">
        <v>10446</v>
      </c>
    </row>
    <row r="9" spans="1:17" s="33" customFormat="1" ht="17.25" customHeight="1">
      <c r="A9" s="202" t="s">
        <v>54</v>
      </c>
      <c r="B9" s="201">
        <v>0</v>
      </c>
      <c r="C9" s="201">
        <v>0</v>
      </c>
      <c r="D9" s="201">
        <v>0</v>
      </c>
      <c r="E9" s="201">
        <v>0</v>
      </c>
      <c r="F9" s="203">
        <v>74631</v>
      </c>
      <c r="G9" s="203">
        <v>48575</v>
      </c>
      <c r="H9" s="203">
        <v>18166</v>
      </c>
      <c r="I9" s="203">
        <v>7890</v>
      </c>
      <c r="J9" s="203">
        <v>4377</v>
      </c>
      <c r="K9" s="203">
        <v>2741</v>
      </c>
      <c r="L9" s="203">
        <v>984</v>
      </c>
      <c r="M9" s="203">
        <v>652</v>
      </c>
      <c r="N9" s="203">
        <f>F9+J9</f>
        <v>79008</v>
      </c>
      <c r="O9" s="203">
        <f>G9+K9</f>
        <v>51316</v>
      </c>
      <c r="P9" s="203">
        <f>H9+L9</f>
        <v>19150</v>
      </c>
      <c r="Q9" s="203">
        <f>I9+M9</f>
        <v>8542</v>
      </c>
    </row>
    <row r="10" spans="1:17" s="33" customFormat="1" ht="17.25" customHeight="1">
      <c r="A10" s="202" t="s">
        <v>57</v>
      </c>
      <c r="B10" s="201">
        <v>0</v>
      </c>
      <c r="C10" s="201">
        <v>0</v>
      </c>
      <c r="D10" s="201">
        <v>0</v>
      </c>
      <c r="E10" s="201">
        <v>0</v>
      </c>
      <c r="F10" s="203">
        <v>61958</v>
      </c>
      <c r="G10" s="203">
        <v>40826</v>
      </c>
      <c r="H10" s="203">
        <v>14687</v>
      </c>
      <c r="I10" s="203">
        <v>6446</v>
      </c>
      <c r="J10" s="203">
        <v>3524</v>
      </c>
      <c r="K10" s="203">
        <v>2206</v>
      </c>
      <c r="L10" s="203">
        <v>796</v>
      </c>
      <c r="M10" s="203">
        <v>522</v>
      </c>
      <c r="N10" s="203">
        <v>65482</v>
      </c>
      <c r="O10" s="203">
        <v>43031</v>
      </c>
      <c r="P10" s="203">
        <v>15483</v>
      </c>
      <c r="Q10" s="203">
        <v>6968</v>
      </c>
    </row>
    <row r="11" spans="1:17" s="33" customFormat="1" ht="17.25" customHeight="1">
      <c r="A11" s="202" t="s">
        <v>50</v>
      </c>
      <c r="B11" s="201">
        <v>0</v>
      </c>
      <c r="C11" s="201">
        <v>0</v>
      </c>
      <c r="D11" s="201">
        <v>0</v>
      </c>
      <c r="E11" s="201">
        <v>0</v>
      </c>
      <c r="F11" s="203">
        <v>56028</v>
      </c>
      <c r="G11" s="203">
        <v>38367</v>
      </c>
      <c r="H11" s="203">
        <v>12292</v>
      </c>
      <c r="I11" s="203">
        <v>5370</v>
      </c>
      <c r="J11" s="203">
        <v>2818</v>
      </c>
      <c r="K11" s="203">
        <v>1774</v>
      </c>
      <c r="L11" s="203">
        <v>636</v>
      </c>
      <c r="M11" s="203">
        <v>407</v>
      </c>
      <c r="N11" s="203">
        <v>58875</v>
      </c>
      <c r="O11" s="203">
        <v>40146</v>
      </c>
      <c r="P11" s="203">
        <v>12932</v>
      </c>
      <c r="Q11" s="203">
        <v>5797</v>
      </c>
    </row>
    <row r="12" spans="1:17" s="33" customFormat="1" ht="18.75" customHeight="1">
      <c r="A12" s="108">
        <v>2016</v>
      </c>
      <c r="B12" s="75">
        <v>0</v>
      </c>
      <c r="C12" s="75">
        <v>0</v>
      </c>
      <c r="D12" s="75">
        <v>0</v>
      </c>
      <c r="E12" s="75">
        <v>0</v>
      </c>
      <c r="F12" s="98">
        <v>128849</v>
      </c>
      <c r="G12" s="98">
        <v>83084</v>
      </c>
      <c r="H12" s="98">
        <v>31791</v>
      </c>
      <c r="I12" s="98">
        <v>13974</v>
      </c>
      <c r="J12" s="98">
        <v>7811</v>
      </c>
      <c r="K12" s="98">
        <v>4786</v>
      </c>
      <c r="L12" s="98">
        <v>1900</v>
      </c>
      <c r="M12" s="98">
        <v>1125</v>
      </c>
      <c r="N12" s="98">
        <v>136727</v>
      </c>
      <c r="O12" s="98">
        <v>87892</v>
      </c>
      <c r="P12" s="98">
        <v>33716</v>
      </c>
      <c r="Q12" s="98">
        <v>15119</v>
      </c>
    </row>
    <row r="13" spans="1:17" s="33" customFormat="1" ht="17.25" customHeight="1">
      <c r="A13" s="108">
        <v>2015</v>
      </c>
      <c r="B13" s="75">
        <v>0</v>
      </c>
      <c r="C13" s="75">
        <v>0</v>
      </c>
      <c r="D13" s="75">
        <v>0</v>
      </c>
      <c r="E13" s="75">
        <v>0</v>
      </c>
      <c r="F13" s="98">
        <v>126133</v>
      </c>
      <c r="G13" s="98">
        <v>82750</v>
      </c>
      <c r="H13" s="98">
        <v>29116</v>
      </c>
      <c r="I13" s="98">
        <v>14267</v>
      </c>
      <c r="J13" s="98">
        <v>6902</v>
      </c>
      <c r="K13" s="98">
        <v>4244</v>
      </c>
      <c r="L13" s="98">
        <v>1692</v>
      </c>
      <c r="M13" s="98">
        <v>966</v>
      </c>
      <c r="N13" s="98">
        <v>133080</v>
      </c>
      <c r="O13" s="98">
        <v>87017</v>
      </c>
      <c r="P13" s="98">
        <v>30827</v>
      </c>
      <c r="Q13" s="98">
        <v>15237</v>
      </c>
    </row>
    <row r="14" spans="1:17" s="33" customFormat="1" ht="17.25" customHeight="1">
      <c r="A14" s="108">
        <v>2014</v>
      </c>
      <c r="B14" s="75">
        <v>0</v>
      </c>
      <c r="C14" s="75">
        <v>0</v>
      </c>
      <c r="D14" s="75">
        <v>0</v>
      </c>
      <c r="E14" s="75">
        <v>0</v>
      </c>
      <c r="F14" s="75">
        <v>126247</v>
      </c>
      <c r="G14" s="75">
        <v>82972</v>
      </c>
      <c r="H14" s="75">
        <v>28946</v>
      </c>
      <c r="I14" s="75">
        <v>14329</v>
      </c>
      <c r="J14" s="75">
        <v>6070</v>
      </c>
      <c r="K14" s="75">
        <v>3740</v>
      </c>
      <c r="L14" s="75">
        <v>1459</v>
      </c>
      <c r="M14" s="75">
        <v>871</v>
      </c>
      <c r="N14" s="75">
        <v>132340</v>
      </c>
      <c r="O14" s="75">
        <v>86729</v>
      </c>
      <c r="P14" s="75">
        <v>30411</v>
      </c>
      <c r="Q14" s="75">
        <v>15200</v>
      </c>
    </row>
    <row r="15" spans="1:17" s="33" customFormat="1" ht="17.25" customHeight="1">
      <c r="A15" s="108">
        <v>2013</v>
      </c>
      <c r="B15" s="107">
        <v>0</v>
      </c>
      <c r="C15" s="107">
        <v>0</v>
      </c>
      <c r="D15" s="107">
        <v>0</v>
      </c>
      <c r="E15" s="107">
        <v>0</v>
      </c>
      <c r="F15" s="107">
        <v>127647</v>
      </c>
      <c r="G15" s="107">
        <v>83209</v>
      </c>
      <c r="H15" s="107">
        <v>29684</v>
      </c>
      <c r="I15" s="107">
        <v>14755</v>
      </c>
      <c r="J15" s="107">
        <v>6220</v>
      </c>
      <c r="K15" s="107">
        <v>3769</v>
      </c>
      <c r="L15" s="107">
        <v>1527</v>
      </c>
      <c r="M15" s="107">
        <v>923</v>
      </c>
      <c r="N15" s="107">
        <v>133867</v>
      </c>
      <c r="O15" s="107">
        <v>86978</v>
      </c>
      <c r="P15" s="107">
        <v>31211</v>
      </c>
      <c r="Q15" s="107">
        <v>15678</v>
      </c>
    </row>
    <row r="16" spans="1:17" s="33" customFormat="1" ht="15" customHeight="1">
      <c r="A16" s="74">
        <v>2012</v>
      </c>
      <c r="B16" s="75">
        <v>0</v>
      </c>
      <c r="C16" s="75">
        <v>0</v>
      </c>
      <c r="D16" s="75">
        <v>0</v>
      </c>
      <c r="E16" s="75">
        <v>0</v>
      </c>
      <c r="F16" s="75">
        <v>139077</v>
      </c>
      <c r="G16" s="75">
        <v>92001</v>
      </c>
      <c r="H16" s="75">
        <v>31692</v>
      </c>
      <c r="I16" s="75">
        <v>15384</v>
      </c>
      <c r="J16" s="75">
        <v>7787</v>
      </c>
      <c r="K16" s="33">
        <v>5076</v>
      </c>
      <c r="L16" s="75">
        <v>1749</v>
      </c>
      <c r="M16" s="75">
        <v>962</v>
      </c>
      <c r="N16" s="75">
        <v>146911</v>
      </c>
      <c r="O16" s="75">
        <v>97109</v>
      </c>
      <c r="P16" s="75">
        <v>33455</v>
      </c>
      <c r="Q16" s="75">
        <v>16347</v>
      </c>
    </row>
    <row r="17" spans="1:17" s="14" customFormat="1" ht="15" customHeight="1">
      <c r="A17" s="74">
        <v>2011</v>
      </c>
      <c r="B17" s="107">
        <v>0</v>
      </c>
      <c r="C17" s="107">
        <v>0</v>
      </c>
      <c r="D17" s="107">
        <v>0</v>
      </c>
      <c r="E17" s="107">
        <v>0</v>
      </c>
      <c r="F17" s="107">
        <v>143424</v>
      </c>
      <c r="G17" s="107">
        <v>93941</v>
      </c>
      <c r="H17" s="107">
        <v>33233</v>
      </c>
      <c r="I17" s="107">
        <v>16251</v>
      </c>
      <c r="J17" s="107">
        <v>9322</v>
      </c>
      <c r="K17" s="107">
        <v>5714</v>
      </c>
      <c r="L17" s="107">
        <v>2268</v>
      </c>
      <c r="M17" s="107">
        <v>1341</v>
      </c>
      <c r="N17" s="107">
        <v>152811</v>
      </c>
      <c r="O17" s="107">
        <v>99699</v>
      </c>
      <c r="P17" s="107">
        <v>35520</v>
      </c>
      <c r="Q17" s="107">
        <v>17591</v>
      </c>
    </row>
    <row r="18" spans="1:17" s="14" customFormat="1" ht="15" customHeight="1">
      <c r="A18" s="74">
        <v>2010</v>
      </c>
      <c r="B18" s="75">
        <v>0</v>
      </c>
      <c r="C18" s="75">
        <v>0</v>
      </c>
      <c r="D18" s="75">
        <v>0</v>
      </c>
      <c r="E18" s="75">
        <v>0</v>
      </c>
      <c r="F18" s="75">
        <v>154150</v>
      </c>
      <c r="G18" s="75">
        <v>100680</v>
      </c>
      <c r="H18" s="75">
        <v>35808</v>
      </c>
      <c r="I18" s="75">
        <v>17661</v>
      </c>
      <c r="J18" s="75">
        <v>12168</v>
      </c>
      <c r="K18" s="75">
        <v>7605</v>
      </c>
      <c r="L18" s="75">
        <v>2871</v>
      </c>
      <c r="M18" s="75">
        <v>1691</v>
      </c>
      <c r="N18" s="75">
        <v>166405</v>
      </c>
      <c r="O18" s="75">
        <v>108335</v>
      </c>
      <c r="P18" s="75">
        <v>38679</v>
      </c>
      <c r="Q18" s="75">
        <v>19352</v>
      </c>
    </row>
    <row r="19" spans="1:17" s="14" customFormat="1" ht="15" customHeight="1">
      <c r="A19" s="15">
        <v>2009</v>
      </c>
      <c r="B19" s="18">
        <v>0</v>
      </c>
      <c r="C19" s="18">
        <v>0</v>
      </c>
      <c r="D19" s="18">
        <v>0</v>
      </c>
      <c r="E19" s="18">
        <v>0</v>
      </c>
      <c r="F19" s="18">
        <v>160972</v>
      </c>
      <c r="G19" s="18">
        <v>104730</v>
      </c>
      <c r="H19" s="18">
        <v>37649</v>
      </c>
      <c r="I19" s="18">
        <v>18593</v>
      </c>
      <c r="J19" s="18">
        <v>13951</v>
      </c>
      <c r="K19" s="18">
        <v>8613</v>
      </c>
      <c r="L19" s="18">
        <v>3520</v>
      </c>
      <c r="M19" s="18">
        <v>1818</v>
      </c>
      <c r="N19" s="18">
        <v>175084</v>
      </c>
      <c r="O19" s="18">
        <f>C19+G19+K19</f>
        <v>113343</v>
      </c>
      <c r="P19" s="18">
        <f>D19+H19+L19</f>
        <v>41169</v>
      </c>
      <c r="Q19" s="18">
        <f aca="true" t="shared" si="0" ref="Q19:Q27">E19+I19+M19</f>
        <v>20411</v>
      </c>
    </row>
    <row r="20" spans="1:17" s="14" customFormat="1" ht="15" customHeight="1">
      <c r="A20" s="74">
        <v>2008</v>
      </c>
      <c r="B20" s="75">
        <v>0</v>
      </c>
      <c r="C20" s="75">
        <v>0</v>
      </c>
      <c r="D20" s="75">
        <v>0</v>
      </c>
      <c r="E20" s="75">
        <v>0</v>
      </c>
      <c r="F20" s="75">
        <v>167725</v>
      </c>
      <c r="G20" s="75">
        <v>110690</v>
      </c>
      <c r="H20" s="75">
        <v>38151</v>
      </c>
      <c r="I20" s="75">
        <v>18885</v>
      </c>
      <c r="J20" s="75">
        <v>15079</v>
      </c>
      <c r="K20" s="75">
        <v>9414</v>
      </c>
      <c r="L20" s="75">
        <v>3836</v>
      </c>
      <c r="M20" s="75">
        <v>1830</v>
      </c>
      <c r="N20" s="75">
        <v>182936</v>
      </c>
      <c r="O20" s="75">
        <v>120190</v>
      </c>
      <c r="P20" s="75">
        <v>41987</v>
      </c>
      <c r="Q20" s="75">
        <v>20714</v>
      </c>
    </row>
    <row r="21" spans="1:18" s="99" customFormat="1" ht="15" customHeight="1">
      <c r="A21" s="74">
        <v>2007</v>
      </c>
      <c r="B21" s="75">
        <v>0</v>
      </c>
      <c r="C21" s="75">
        <v>0</v>
      </c>
      <c r="D21" s="75">
        <v>0</v>
      </c>
      <c r="E21" s="75">
        <v>0</v>
      </c>
      <c r="F21" s="75">
        <f aca="true" t="shared" si="1" ref="F21:F31">G21+H21+I21</f>
        <v>177104</v>
      </c>
      <c r="G21" s="75">
        <v>116232</v>
      </c>
      <c r="H21" s="75">
        <v>41523</v>
      </c>
      <c r="I21" s="75">
        <v>19349</v>
      </c>
      <c r="J21" s="75">
        <v>18388</v>
      </c>
      <c r="K21" s="75">
        <v>11374</v>
      </c>
      <c r="L21" s="75">
        <v>4912</v>
      </c>
      <c r="M21" s="75">
        <v>2101</v>
      </c>
      <c r="N21" s="75">
        <v>195652</v>
      </c>
      <c r="O21" s="75">
        <v>127697</v>
      </c>
      <c r="P21" s="75">
        <v>46504</v>
      </c>
      <c r="Q21" s="75">
        <f t="shared" si="0"/>
        <v>21450</v>
      </c>
      <c r="R21" s="14"/>
    </row>
    <row r="22" spans="1:17" s="14" customFormat="1" ht="15" customHeight="1">
      <c r="A22" s="74">
        <v>2006</v>
      </c>
      <c r="B22" s="75">
        <v>0</v>
      </c>
      <c r="C22" s="75">
        <v>0</v>
      </c>
      <c r="D22" s="75">
        <v>0</v>
      </c>
      <c r="E22" s="75">
        <v>0</v>
      </c>
      <c r="F22" s="75">
        <v>184914</v>
      </c>
      <c r="G22" s="75">
        <v>120259</v>
      </c>
      <c r="H22" s="75">
        <v>44479</v>
      </c>
      <c r="I22" s="75">
        <v>20175</v>
      </c>
      <c r="J22" s="75">
        <v>18991</v>
      </c>
      <c r="K22" s="75">
        <v>11640</v>
      </c>
      <c r="L22" s="75">
        <v>5292</v>
      </c>
      <c r="M22" s="75">
        <v>2060</v>
      </c>
      <c r="N22" s="75">
        <v>204093</v>
      </c>
      <c r="O22" s="75">
        <v>131994</v>
      </c>
      <c r="P22" s="75">
        <v>49865</v>
      </c>
      <c r="Q22" s="75">
        <v>22235</v>
      </c>
    </row>
    <row r="23" spans="1:17" s="14" customFormat="1" ht="15" customHeight="1">
      <c r="A23" s="15">
        <v>2005</v>
      </c>
      <c r="B23" s="18">
        <f aca="true" t="shared" si="2" ref="B23:B31">C23+D23+E23</f>
        <v>14396</v>
      </c>
      <c r="C23" s="18">
        <v>8190</v>
      </c>
      <c r="D23" s="18">
        <v>3328</v>
      </c>
      <c r="E23" s="18">
        <v>2878</v>
      </c>
      <c r="F23" s="18">
        <v>181284</v>
      </c>
      <c r="G23" s="18">
        <v>119128</v>
      </c>
      <c r="H23" s="18">
        <v>43865</v>
      </c>
      <c r="I23" s="18">
        <v>18290</v>
      </c>
      <c r="J23" s="18">
        <f aca="true" t="shared" si="3" ref="J23:J31">K23+L23+M23</f>
        <v>19432</v>
      </c>
      <c r="K23" s="18">
        <v>12231</v>
      </c>
      <c r="L23" s="18">
        <v>5420</v>
      </c>
      <c r="M23" s="18">
        <v>1781</v>
      </c>
      <c r="N23" s="18">
        <v>215111</v>
      </c>
      <c r="O23" s="18">
        <v>139549</v>
      </c>
      <c r="P23" s="18">
        <v>52614</v>
      </c>
      <c r="Q23" s="18">
        <v>22949</v>
      </c>
    </row>
    <row r="24" spans="1:17" s="14" customFormat="1" ht="15" customHeight="1">
      <c r="A24" s="74">
        <v>2004</v>
      </c>
      <c r="B24" s="75">
        <v>31177</v>
      </c>
      <c r="C24" s="75">
        <v>18744</v>
      </c>
      <c r="D24" s="75">
        <v>7395</v>
      </c>
      <c r="E24" s="75">
        <v>5039</v>
      </c>
      <c r="F24" s="75">
        <v>178781</v>
      </c>
      <c r="G24" s="75">
        <v>118036</v>
      </c>
      <c r="H24" s="75">
        <v>42962</v>
      </c>
      <c r="I24" s="75">
        <v>17783</v>
      </c>
      <c r="J24" s="75">
        <v>20091</v>
      </c>
      <c r="K24" s="75">
        <v>12506</v>
      </c>
      <c r="L24" s="75">
        <v>5857</v>
      </c>
      <c r="M24" s="75">
        <v>1728</v>
      </c>
      <c r="N24" s="75">
        <v>230049</v>
      </c>
      <c r="O24" s="75">
        <v>149285</v>
      </c>
      <c r="P24" s="75">
        <v>56215</v>
      </c>
      <c r="Q24" s="75">
        <v>24549</v>
      </c>
    </row>
    <row r="25" spans="1:18" s="99" customFormat="1" ht="15" customHeight="1">
      <c r="A25" s="74">
        <v>2003</v>
      </c>
      <c r="B25" s="75">
        <v>42308</v>
      </c>
      <c r="C25" s="75">
        <v>24477</v>
      </c>
      <c r="D25" s="75">
        <v>9501</v>
      </c>
      <c r="E25" s="75">
        <v>6330</v>
      </c>
      <c r="F25" s="75">
        <f t="shared" si="1"/>
        <v>183205</v>
      </c>
      <c r="G25" s="75">
        <v>124878</v>
      </c>
      <c r="H25" s="75">
        <v>40409</v>
      </c>
      <c r="I25" s="75">
        <v>17918</v>
      </c>
      <c r="J25" s="75">
        <v>21053</v>
      </c>
      <c r="K25" s="75">
        <v>13546</v>
      </c>
      <c r="L25" s="75">
        <v>5893</v>
      </c>
      <c r="M25" s="75">
        <v>1615</v>
      </c>
      <c r="N25" s="75">
        <v>246567</v>
      </c>
      <c r="O25" s="75">
        <v>164900</v>
      </c>
      <c r="P25" s="75">
        <v>55803</v>
      </c>
      <c r="Q25" s="75">
        <v>25863</v>
      </c>
      <c r="R25" s="14"/>
    </row>
    <row r="26" spans="1:17" s="14" customFormat="1" ht="15" customHeight="1">
      <c r="A26" s="15">
        <v>2002</v>
      </c>
      <c r="B26" s="18">
        <f t="shared" si="2"/>
        <v>52882</v>
      </c>
      <c r="C26" s="18">
        <f>16150+16285</f>
        <v>32435</v>
      </c>
      <c r="D26" s="18">
        <f>6348+6003</f>
        <v>12351</v>
      </c>
      <c r="E26" s="18">
        <f>4244+3852</f>
        <v>8096</v>
      </c>
      <c r="F26" s="18">
        <f t="shared" si="1"/>
        <v>178305</v>
      </c>
      <c r="G26" s="18">
        <f>63809+58033</f>
        <v>121842</v>
      </c>
      <c r="H26" s="18">
        <f>20902+18304</f>
        <v>39206</v>
      </c>
      <c r="I26" s="18">
        <f>7666+9591</f>
        <v>17257</v>
      </c>
      <c r="J26" s="18">
        <f t="shared" si="3"/>
        <v>21269</v>
      </c>
      <c r="K26" s="18">
        <f>5948+7319</f>
        <v>13267</v>
      </c>
      <c r="L26" s="18">
        <f>2928+3355</f>
        <v>6283</v>
      </c>
      <c r="M26" s="18">
        <f>862+857</f>
        <v>1719</v>
      </c>
      <c r="N26" s="18">
        <f aca="true" t="shared" si="4" ref="N26:N31">O26+P26+Q26</f>
        <v>252456</v>
      </c>
      <c r="O26" s="18">
        <f>C26+G26+K26</f>
        <v>167544</v>
      </c>
      <c r="P26" s="18">
        <f>D26+H26+L26</f>
        <v>57840</v>
      </c>
      <c r="Q26" s="18">
        <f t="shared" si="0"/>
        <v>27072</v>
      </c>
    </row>
    <row r="27" spans="1:17" s="14" customFormat="1" ht="15" customHeight="1">
      <c r="A27" s="15">
        <v>2001</v>
      </c>
      <c r="B27" s="18">
        <f t="shared" si="2"/>
        <v>67383</v>
      </c>
      <c r="C27" s="18">
        <f>22554+20293</f>
        <v>42847</v>
      </c>
      <c r="D27" s="18">
        <f>7568+7707</f>
        <v>15275</v>
      </c>
      <c r="E27" s="18">
        <f>4643+4618</f>
        <v>9261</v>
      </c>
      <c r="F27" s="18">
        <f t="shared" si="1"/>
        <v>170533</v>
      </c>
      <c r="G27" s="18">
        <f>61828+54464</f>
        <v>116292</v>
      </c>
      <c r="H27" s="18">
        <f>20713+17318</f>
        <v>38031</v>
      </c>
      <c r="I27" s="18">
        <f>9179+7031</f>
        <v>16210</v>
      </c>
      <c r="J27" s="18">
        <f t="shared" si="3"/>
        <v>18641</v>
      </c>
      <c r="K27" s="18">
        <f>6858+5113</f>
        <v>11971</v>
      </c>
      <c r="L27" s="18">
        <f>3055+2309</f>
        <v>5364</v>
      </c>
      <c r="M27" s="18">
        <f>795+511</f>
        <v>1306</v>
      </c>
      <c r="N27" s="18">
        <f t="shared" si="4"/>
        <v>256557</v>
      </c>
      <c r="O27" s="18">
        <f>C27+G27+K27</f>
        <v>171110</v>
      </c>
      <c r="P27" s="18">
        <f>D27+H27+L27</f>
        <v>58670</v>
      </c>
      <c r="Q27" s="18">
        <f t="shared" si="0"/>
        <v>26777</v>
      </c>
    </row>
    <row r="28" spans="1:17" s="14" customFormat="1" ht="15" customHeight="1">
      <c r="A28" s="15">
        <v>2000</v>
      </c>
      <c r="B28" s="18">
        <f t="shared" si="2"/>
        <v>91598</v>
      </c>
      <c r="C28" s="18">
        <v>59238</v>
      </c>
      <c r="D28" s="18">
        <v>20647</v>
      </c>
      <c r="E28" s="18">
        <v>11713</v>
      </c>
      <c r="F28" s="18">
        <f t="shared" si="1"/>
        <v>149434</v>
      </c>
      <c r="G28" s="18">
        <v>102304</v>
      </c>
      <c r="H28" s="18">
        <v>33461</v>
      </c>
      <c r="I28" s="18">
        <v>13669</v>
      </c>
      <c r="J28" s="18">
        <f t="shared" si="3"/>
        <v>18307</v>
      </c>
      <c r="K28" s="18">
        <v>11705</v>
      </c>
      <c r="L28" s="18">
        <v>5380</v>
      </c>
      <c r="M28" s="18">
        <v>1222</v>
      </c>
      <c r="N28" s="18">
        <f t="shared" si="4"/>
        <v>259339</v>
      </c>
      <c r="O28" s="18">
        <v>173247</v>
      </c>
      <c r="P28" s="17">
        <v>59488</v>
      </c>
      <c r="Q28" s="17">
        <v>26604</v>
      </c>
    </row>
    <row r="29" spans="1:17" s="14" customFormat="1" ht="15" customHeight="1">
      <c r="A29" s="15">
        <v>1999</v>
      </c>
      <c r="B29" s="16">
        <f t="shared" si="2"/>
        <v>120310</v>
      </c>
      <c r="C29" s="16">
        <v>78083</v>
      </c>
      <c r="D29" s="16">
        <v>27193</v>
      </c>
      <c r="E29" s="16">
        <v>15034</v>
      </c>
      <c r="F29" s="16">
        <f t="shared" si="1"/>
        <v>128128</v>
      </c>
      <c r="G29" s="16">
        <v>87757</v>
      </c>
      <c r="H29" s="16">
        <v>28145</v>
      </c>
      <c r="I29" s="16">
        <v>12226</v>
      </c>
      <c r="J29" s="16">
        <f t="shared" si="3"/>
        <v>23842</v>
      </c>
      <c r="K29" s="16">
        <v>14886</v>
      </c>
      <c r="L29" s="16">
        <v>7147</v>
      </c>
      <c r="M29" s="16">
        <v>1809</v>
      </c>
      <c r="N29" s="16">
        <f t="shared" si="4"/>
        <v>272280</v>
      </c>
      <c r="O29" s="16">
        <v>180726</v>
      </c>
      <c r="P29" s="17">
        <v>62485</v>
      </c>
      <c r="Q29" s="17">
        <v>29069</v>
      </c>
    </row>
    <row r="30" spans="1:17" s="14" customFormat="1" ht="15" customHeight="1">
      <c r="A30" s="15">
        <v>1998</v>
      </c>
      <c r="B30" s="16">
        <f t="shared" si="2"/>
        <v>136605</v>
      </c>
      <c r="C30" s="16">
        <v>89354</v>
      </c>
      <c r="D30" s="16">
        <v>30839</v>
      </c>
      <c r="E30" s="16">
        <v>16412</v>
      </c>
      <c r="F30" s="16">
        <f t="shared" si="1"/>
        <v>109657</v>
      </c>
      <c r="G30" s="16">
        <v>75554</v>
      </c>
      <c r="H30" s="16">
        <v>23444</v>
      </c>
      <c r="I30" s="16">
        <v>10659</v>
      </c>
      <c r="J30" s="16">
        <f t="shared" si="3"/>
        <v>23949</v>
      </c>
      <c r="K30" s="16">
        <v>15221</v>
      </c>
      <c r="L30" s="16">
        <v>7092</v>
      </c>
      <c r="M30" s="16">
        <v>1636</v>
      </c>
      <c r="N30" s="16">
        <f t="shared" si="4"/>
        <v>270211</v>
      </c>
      <c r="O30" s="16">
        <v>180129</v>
      </c>
      <c r="P30" s="17">
        <v>61375</v>
      </c>
      <c r="Q30" s="17">
        <v>28707</v>
      </c>
    </row>
    <row r="31" spans="1:17" s="14" customFormat="1" ht="15" customHeight="1">
      <c r="A31" s="82">
        <v>1997</v>
      </c>
      <c r="B31" s="90">
        <f t="shared" si="2"/>
        <v>143005</v>
      </c>
      <c r="C31" s="90">
        <v>93829</v>
      </c>
      <c r="D31" s="90">
        <v>33345</v>
      </c>
      <c r="E31" s="90">
        <v>15831</v>
      </c>
      <c r="F31" s="90">
        <f t="shared" si="1"/>
        <v>80437</v>
      </c>
      <c r="G31" s="90">
        <v>54346</v>
      </c>
      <c r="H31" s="90">
        <v>18219</v>
      </c>
      <c r="I31" s="90">
        <v>7872</v>
      </c>
      <c r="J31" s="90">
        <f t="shared" si="3"/>
        <v>24057</v>
      </c>
      <c r="K31" s="90">
        <v>15435</v>
      </c>
      <c r="L31" s="90">
        <v>7208</v>
      </c>
      <c r="M31" s="90">
        <v>1414</v>
      </c>
      <c r="N31" s="90">
        <f t="shared" si="4"/>
        <v>247499</v>
      </c>
      <c r="O31" s="90">
        <v>163610</v>
      </c>
      <c r="P31" s="91">
        <v>58772</v>
      </c>
      <c r="Q31" s="91">
        <v>25117</v>
      </c>
    </row>
    <row r="32" spans="1:17" s="14" customFormat="1" ht="15" customHeight="1">
      <c r="A32" s="181" t="s">
        <v>64</v>
      </c>
      <c r="B32" s="18"/>
      <c r="C32" s="18"/>
      <c r="D32" s="18"/>
      <c r="E32" s="18"/>
      <c r="F32" s="18"/>
      <c r="G32" s="18"/>
      <c r="H32" s="18"/>
      <c r="I32" s="18"/>
      <c r="J32" s="18"/>
      <c r="K32" s="18"/>
      <c r="L32" s="18"/>
      <c r="M32" s="18"/>
      <c r="N32" s="18"/>
      <c r="O32" s="18"/>
      <c r="P32" s="17"/>
      <c r="Q32" s="17"/>
    </row>
    <row r="33" spans="1:17" s="100" customFormat="1" ht="16.5" customHeight="1">
      <c r="A33" s="101" t="s">
        <v>41</v>
      </c>
      <c r="B33" s="102"/>
      <c r="C33" s="102"/>
      <c r="D33" s="102"/>
      <c r="E33" s="102"/>
      <c r="F33" s="102"/>
      <c r="G33" s="102"/>
      <c r="H33" s="102"/>
      <c r="I33" s="102"/>
      <c r="J33" s="102"/>
      <c r="K33" s="102"/>
      <c r="L33" s="102"/>
      <c r="M33" s="102"/>
      <c r="N33" s="102"/>
      <c r="O33" s="102"/>
      <c r="P33" s="103"/>
      <c r="Q33" s="103"/>
    </row>
    <row r="34" spans="1:26" s="22" customFormat="1" ht="16.5" customHeight="1">
      <c r="A34" s="22" t="s">
        <v>67</v>
      </c>
      <c r="B34" s="19"/>
      <c r="C34" s="21"/>
      <c r="D34" s="21"/>
      <c r="E34" s="21"/>
      <c r="F34" s="21"/>
      <c r="G34" s="21"/>
      <c r="H34" s="21"/>
      <c r="I34" s="21"/>
      <c r="J34" s="21"/>
      <c r="K34" s="21"/>
      <c r="L34" s="21"/>
      <c r="M34" s="21"/>
      <c r="N34" s="21"/>
      <c r="O34" s="21"/>
      <c r="P34" s="21"/>
      <c r="Q34" s="21"/>
      <c r="R34" s="21"/>
      <c r="S34" s="21"/>
      <c r="T34" s="21"/>
      <c r="U34" s="21"/>
      <c r="V34" s="21"/>
      <c r="W34" s="21"/>
      <c r="X34" s="20"/>
      <c r="Y34" s="20"/>
      <c r="Z34" s="20"/>
    </row>
    <row r="35" spans="1:25" s="63" customFormat="1" ht="16.5" customHeight="1">
      <c r="A35" s="215" t="s">
        <v>15</v>
      </c>
      <c r="B35" s="215"/>
      <c r="C35" s="215"/>
      <c r="D35" s="215"/>
      <c r="E35" s="215"/>
      <c r="F35" s="215"/>
      <c r="G35" s="215"/>
      <c r="H35" s="215"/>
      <c r="I35" s="215"/>
      <c r="J35" s="215"/>
      <c r="K35" s="215"/>
      <c r="L35" s="215"/>
      <c r="M35" s="215"/>
      <c r="N35" s="215"/>
      <c r="O35" s="215"/>
      <c r="P35" s="215"/>
      <c r="Q35" s="215"/>
      <c r="R35" s="64"/>
      <c r="S35" s="64"/>
      <c r="T35" s="64"/>
      <c r="U35" s="64"/>
      <c r="V35" s="64"/>
      <c r="W35" s="64"/>
      <c r="X35" s="64"/>
      <c r="Y35" s="64"/>
    </row>
    <row r="36" spans="1:13" s="69" customFormat="1" ht="16.5" customHeight="1">
      <c r="A36" s="68" t="s">
        <v>58</v>
      </c>
      <c r="B36" s="68"/>
      <c r="C36" s="68"/>
      <c r="D36" s="68"/>
      <c r="E36" s="68"/>
      <c r="F36" s="68"/>
      <c r="G36" s="68"/>
      <c r="H36" s="68"/>
      <c r="I36" s="68"/>
      <c r="J36" s="68"/>
      <c r="K36" s="68"/>
      <c r="L36" s="68"/>
      <c r="M36" s="68"/>
    </row>
    <row r="37" spans="1:23" ht="15.75" customHeight="1">
      <c r="A37" s="215"/>
      <c r="B37" s="215"/>
      <c r="C37" s="215"/>
      <c r="D37" s="215"/>
      <c r="E37" s="215"/>
      <c r="F37" s="215"/>
      <c r="G37" s="215"/>
      <c r="H37" s="215"/>
      <c r="I37" s="215"/>
      <c r="J37" s="215"/>
      <c r="K37" s="215"/>
      <c r="L37" s="215"/>
      <c r="M37" s="215"/>
      <c r="N37" s="215"/>
      <c r="O37" s="215"/>
      <c r="P37" s="215"/>
      <c r="Q37" s="215"/>
      <c r="R37" s="24"/>
      <c r="S37" s="24"/>
      <c r="T37" s="24"/>
      <c r="U37" s="24"/>
      <c r="V37" s="24"/>
      <c r="W37" s="24"/>
    </row>
    <row r="38" spans="3:23" ht="12.75">
      <c r="C38" s="24"/>
      <c r="D38" s="24"/>
      <c r="E38" s="24"/>
      <c r="F38" s="24"/>
      <c r="K38" s="24"/>
      <c r="L38" s="24"/>
      <c r="M38" s="24"/>
      <c r="N38" s="24"/>
      <c r="O38" s="24"/>
      <c r="P38" s="24"/>
      <c r="Q38" s="24"/>
      <c r="R38" s="24"/>
      <c r="S38" s="24"/>
      <c r="T38" s="24"/>
      <c r="U38" s="24"/>
      <c r="V38" s="24"/>
      <c r="W38" s="24"/>
    </row>
    <row r="39" spans="3:23" ht="12.75">
      <c r="C39" s="24"/>
      <c r="D39" s="24"/>
      <c r="E39" s="24"/>
      <c r="F39" s="24"/>
      <c r="G39" s="24"/>
      <c r="H39" s="24"/>
      <c r="I39" s="24"/>
      <c r="J39" s="24"/>
      <c r="K39" s="24"/>
      <c r="L39" s="24"/>
      <c r="M39" s="24"/>
      <c r="N39" s="24"/>
      <c r="O39" s="24"/>
      <c r="P39" s="24"/>
      <c r="Q39" s="24"/>
      <c r="R39" s="24"/>
      <c r="S39" s="24"/>
      <c r="T39" s="24"/>
      <c r="U39" s="24"/>
      <c r="V39" s="24"/>
      <c r="W39" s="24"/>
    </row>
    <row r="40" spans="3:23" ht="12.75">
      <c r="C40" s="24"/>
      <c r="D40" s="24"/>
      <c r="E40" s="24"/>
      <c r="F40" s="24"/>
      <c r="G40" s="24"/>
      <c r="H40" s="24"/>
      <c r="I40" s="24"/>
      <c r="J40" s="24"/>
      <c r="K40" s="24"/>
      <c r="L40" s="24"/>
      <c r="M40" s="24"/>
      <c r="N40" s="24"/>
      <c r="O40" s="24"/>
      <c r="P40" s="24"/>
      <c r="Q40" s="24"/>
      <c r="R40" s="24"/>
      <c r="S40" s="24"/>
      <c r="T40" s="24"/>
      <c r="U40" s="24"/>
      <c r="V40" s="24"/>
      <c r="W40" s="24"/>
    </row>
    <row r="41" spans="3:23" ht="12.75">
      <c r="C41" s="24"/>
      <c r="D41" s="24"/>
      <c r="E41" s="24"/>
      <c r="F41" s="24"/>
      <c r="G41" s="24"/>
      <c r="H41" s="24"/>
      <c r="I41" s="24"/>
      <c r="J41" s="24"/>
      <c r="K41" s="24"/>
      <c r="L41" s="24"/>
      <c r="M41" s="24"/>
      <c r="N41" s="24"/>
      <c r="O41" s="24"/>
      <c r="P41" s="24"/>
      <c r="Q41" s="24"/>
      <c r="R41" s="24"/>
      <c r="S41" s="24"/>
      <c r="T41" s="24"/>
      <c r="U41" s="24"/>
      <c r="V41" s="24"/>
      <c r="W41" s="24"/>
    </row>
    <row r="42" spans="3:23" ht="12.75">
      <c r="C42" s="24"/>
      <c r="D42" s="24"/>
      <c r="E42" s="24"/>
      <c r="F42" s="24"/>
      <c r="G42" s="24"/>
      <c r="H42" s="24"/>
      <c r="I42" s="24"/>
      <c r="J42" s="24"/>
      <c r="K42" s="24"/>
      <c r="L42" s="24"/>
      <c r="M42" s="24"/>
      <c r="N42" s="24"/>
      <c r="O42" s="24"/>
      <c r="P42" s="24"/>
      <c r="Q42" s="24"/>
      <c r="R42" s="24"/>
      <c r="S42" s="24"/>
      <c r="T42" s="24"/>
      <c r="U42" s="24"/>
      <c r="V42" s="24"/>
      <c r="W42" s="24"/>
    </row>
    <row r="43" spans="1:26" ht="12.75">
      <c r="A43" s="23"/>
      <c r="B43" s="23"/>
      <c r="C43" s="25"/>
      <c r="D43" s="25"/>
      <c r="E43" s="25"/>
      <c r="F43" s="25"/>
      <c r="G43" s="25"/>
      <c r="H43" s="25"/>
      <c r="I43" s="24"/>
      <c r="J43" s="25"/>
      <c r="K43" s="25"/>
      <c r="L43" s="25"/>
      <c r="M43" s="25"/>
      <c r="N43" s="25"/>
      <c r="O43" s="25"/>
      <c r="P43" s="25"/>
      <c r="Q43" s="25"/>
      <c r="R43" s="25"/>
      <c r="S43" s="25"/>
      <c r="T43" s="25"/>
      <c r="U43" s="25"/>
      <c r="V43" s="25"/>
      <c r="W43" s="25"/>
      <c r="X43" s="23"/>
      <c r="Y43" s="23"/>
      <c r="Z43" s="23"/>
    </row>
    <row r="44" spans="1:26" ht="12.75">
      <c r="A44" s="26"/>
      <c r="B44" s="26"/>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ht="12.75">
      <c r="A45" s="23"/>
      <c r="B45" s="23"/>
      <c r="C45" s="25"/>
      <c r="D45" s="25"/>
      <c r="E45" s="25"/>
      <c r="F45" s="25"/>
      <c r="G45" s="25"/>
      <c r="H45" s="25"/>
      <c r="I45" s="25"/>
      <c r="J45" s="25"/>
      <c r="K45" s="25"/>
      <c r="L45" s="25"/>
      <c r="M45" s="25"/>
      <c r="N45" s="25"/>
      <c r="O45" s="25"/>
      <c r="P45" s="25"/>
      <c r="Q45" s="25"/>
      <c r="R45" s="25"/>
      <c r="S45" s="25"/>
      <c r="T45" s="25"/>
      <c r="U45" s="25"/>
      <c r="V45" s="25"/>
      <c r="W45" s="25"/>
      <c r="X45" s="23"/>
      <c r="Y45" s="23"/>
      <c r="Z45" s="23"/>
    </row>
    <row r="46" spans="1:26" ht="12.75">
      <c r="A46" s="23"/>
      <c r="B46" s="23"/>
      <c r="C46" s="25"/>
      <c r="D46" s="25"/>
      <c r="E46" s="25"/>
      <c r="F46" s="25"/>
      <c r="G46" s="25"/>
      <c r="H46" s="25"/>
      <c r="I46" s="25"/>
      <c r="J46" s="25"/>
      <c r="K46" s="25"/>
      <c r="L46" s="25"/>
      <c r="M46" s="25"/>
      <c r="N46" s="25"/>
      <c r="O46" s="25"/>
      <c r="P46" s="25"/>
      <c r="Q46" s="25"/>
      <c r="R46" s="25"/>
      <c r="S46" s="25"/>
      <c r="T46" s="25"/>
      <c r="U46" s="25"/>
      <c r="V46" s="25"/>
      <c r="W46" s="25"/>
      <c r="X46" s="23"/>
      <c r="Y46" s="23"/>
      <c r="Z46" s="23"/>
    </row>
    <row r="47" spans="1:26" ht="12.75">
      <c r="A47" s="23"/>
      <c r="B47" s="23"/>
      <c r="C47" s="25"/>
      <c r="D47" s="25"/>
      <c r="E47" s="25"/>
      <c r="F47" s="25"/>
      <c r="G47" s="25"/>
      <c r="H47" s="25"/>
      <c r="I47" s="25"/>
      <c r="J47" s="25"/>
      <c r="K47" s="25"/>
      <c r="L47" s="25"/>
      <c r="M47" s="25"/>
      <c r="N47" s="25"/>
      <c r="O47" s="25"/>
      <c r="P47" s="25"/>
      <c r="Q47" s="25"/>
      <c r="R47" s="25"/>
      <c r="S47" s="25"/>
      <c r="T47" s="25"/>
      <c r="U47" s="25"/>
      <c r="V47" s="25"/>
      <c r="W47" s="25"/>
      <c r="X47" s="23"/>
      <c r="Y47" s="23"/>
      <c r="Z47" s="23"/>
    </row>
  </sheetData>
  <mergeCells count="7">
    <mergeCell ref="A4:Q4"/>
    <mergeCell ref="A37:Q37"/>
    <mergeCell ref="N6:Q6"/>
    <mergeCell ref="A35:Q35"/>
    <mergeCell ref="B6:E6"/>
    <mergeCell ref="F6:I6"/>
    <mergeCell ref="J6:M6"/>
  </mergeCells>
  <printOptions/>
  <pageMargins left="0.75" right="0.75" top="1" bottom="1"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U38"/>
  <sheetViews>
    <sheetView showGridLines="0" workbookViewId="0" topLeftCell="A1">
      <selection activeCell="A27" sqref="A27"/>
    </sheetView>
  </sheetViews>
  <sheetFormatPr defaultColWidth="11.421875" defaultRowHeight="12.75"/>
  <cols>
    <col min="1" max="1" width="19.00390625" style="65" customWidth="1"/>
    <col min="2" max="12" width="8.57421875" style="155" customWidth="1"/>
    <col min="13" max="13" width="9.7109375" style="155" customWidth="1"/>
    <col min="14" max="16" width="8.57421875" style="155" customWidth="1"/>
    <col min="17" max="17" width="8.57421875" style="156" customWidth="1"/>
    <col min="18" max="16384" width="8.57421875" style="131" customWidth="1"/>
  </cols>
  <sheetData>
    <row r="1" spans="1:17" s="3" customFormat="1" ht="27" customHeight="1">
      <c r="A1" s="51" t="s">
        <v>0</v>
      </c>
      <c r="B1" s="136"/>
      <c r="C1" s="137"/>
      <c r="D1" s="138"/>
      <c r="E1" s="138"/>
      <c r="F1" s="138"/>
      <c r="G1" s="138"/>
      <c r="H1" s="138"/>
      <c r="I1" s="138"/>
      <c r="J1" s="136"/>
      <c r="K1" s="137"/>
      <c r="L1" s="138"/>
      <c r="M1" s="138"/>
      <c r="N1" s="138"/>
      <c r="O1" s="138"/>
      <c r="P1" s="138"/>
      <c r="Q1" s="139"/>
    </row>
    <row r="2" spans="1:17" s="6" customFormat="1" ht="18" customHeight="1">
      <c r="A2" s="4" t="s">
        <v>37</v>
      </c>
      <c r="B2" s="140"/>
      <c r="C2" s="141"/>
      <c r="D2" s="141"/>
      <c r="E2" s="141"/>
      <c r="F2" s="141"/>
      <c r="G2" s="141"/>
      <c r="H2" s="141"/>
      <c r="I2" s="141"/>
      <c r="J2" s="140"/>
      <c r="K2" s="141"/>
      <c r="L2" s="141"/>
      <c r="M2" s="141"/>
      <c r="N2" s="141"/>
      <c r="O2" s="141"/>
      <c r="P2" s="141"/>
      <c r="Q2" s="142"/>
    </row>
    <row r="3" spans="1:17" s="9" customFormat="1" ht="18" customHeight="1">
      <c r="A3" s="7" t="s">
        <v>39</v>
      </c>
      <c r="B3" s="143"/>
      <c r="C3" s="144"/>
      <c r="D3" s="144"/>
      <c r="E3" s="144"/>
      <c r="F3" s="144"/>
      <c r="G3" s="144"/>
      <c r="H3" s="144"/>
      <c r="I3" s="144"/>
      <c r="J3" s="143"/>
      <c r="K3" s="144"/>
      <c r="L3" s="144"/>
      <c r="M3" s="144"/>
      <c r="N3" s="144"/>
      <c r="O3" s="144"/>
      <c r="P3" s="144"/>
      <c r="Q3" s="145"/>
    </row>
    <row r="4" spans="1:17" s="130" customFormat="1" ht="22.5" customHeight="1">
      <c r="A4" s="223" t="s">
        <v>51</v>
      </c>
      <c r="B4" s="223"/>
      <c r="C4" s="223"/>
      <c r="D4" s="223"/>
      <c r="E4" s="223"/>
      <c r="F4" s="223"/>
      <c r="G4" s="223"/>
      <c r="H4" s="223"/>
      <c r="I4" s="223"/>
      <c r="J4" s="223"/>
      <c r="K4" s="223"/>
      <c r="L4" s="223"/>
      <c r="M4" s="223"/>
      <c r="N4" s="223"/>
      <c r="O4" s="223"/>
      <c r="P4" s="223"/>
      <c r="Q4" s="223"/>
    </row>
    <row r="5" spans="1:17" s="31" customFormat="1" ht="18" customHeight="1">
      <c r="A5" s="43" t="s">
        <v>33</v>
      </c>
      <c r="B5" s="146"/>
      <c r="C5" s="147"/>
      <c r="D5" s="146"/>
      <c r="E5" s="146"/>
      <c r="F5" s="146"/>
      <c r="G5" s="146"/>
      <c r="H5" s="146"/>
      <c r="I5" s="146"/>
      <c r="J5" s="146"/>
      <c r="K5" s="147"/>
      <c r="L5" s="146"/>
      <c r="M5" s="146"/>
      <c r="N5" s="148"/>
      <c r="O5" s="148"/>
      <c r="P5" s="148"/>
      <c r="Q5" s="149"/>
    </row>
    <row r="6" spans="1:17" s="34" customFormat="1" ht="34.5" customHeight="1">
      <c r="A6" s="46"/>
      <c r="B6" s="224" t="s">
        <v>24</v>
      </c>
      <c r="C6" s="224"/>
      <c r="D6" s="224"/>
      <c r="E6" s="224"/>
      <c r="F6" s="224" t="s">
        <v>34</v>
      </c>
      <c r="G6" s="224"/>
      <c r="H6" s="224"/>
      <c r="I6" s="224"/>
      <c r="J6" s="224" t="s">
        <v>25</v>
      </c>
      <c r="K6" s="224"/>
      <c r="L6" s="224"/>
      <c r="M6" s="224"/>
      <c r="N6" s="224" t="s">
        <v>12</v>
      </c>
      <c r="O6" s="224"/>
      <c r="P6" s="224"/>
      <c r="Q6" s="224"/>
    </row>
    <row r="7" spans="1:17" s="33" customFormat="1" ht="18.75" customHeight="1">
      <c r="A7" s="47" t="s">
        <v>1</v>
      </c>
      <c r="B7" s="150" t="s">
        <v>5</v>
      </c>
      <c r="C7" s="150" t="s">
        <v>2</v>
      </c>
      <c r="D7" s="150" t="s">
        <v>3</v>
      </c>
      <c r="E7" s="150" t="s">
        <v>4</v>
      </c>
      <c r="F7" s="150" t="s">
        <v>13</v>
      </c>
      <c r="G7" s="150" t="s">
        <v>14</v>
      </c>
      <c r="H7" s="150" t="s">
        <v>3</v>
      </c>
      <c r="I7" s="150" t="s">
        <v>4</v>
      </c>
      <c r="J7" s="151" t="s">
        <v>5</v>
      </c>
      <c r="K7" s="150" t="s">
        <v>2</v>
      </c>
      <c r="L7" s="150" t="s">
        <v>3</v>
      </c>
      <c r="M7" s="150" t="s">
        <v>4</v>
      </c>
      <c r="N7" s="151" t="s">
        <v>5</v>
      </c>
      <c r="O7" s="150" t="s">
        <v>2</v>
      </c>
      <c r="P7" s="150" t="s">
        <v>3</v>
      </c>
      <c r="Q7" s="150" t="s">
        <v>4</v>
      </c>
    </row>
    <row r="8" spans="1:17" s="121" customFormat="1" ht="15" customHeight="1">
      <c r="A8" s="202" t="s">
        <v>61</v>
      </c>
      <c r="B8" s="204">
        <v>2355</v>
      </c>
      <c r="C8" s="204">
        <v>400</v>
      </c>
      <c r="D8" s="204">
        <v>582</v>
      </c>
      <c r="E8" s="204">
        <v>1373</v>
      </c>
      <c r="F8" s="212"/>
      <c r="G8" s="212"/>
      <c r="H8" s="212"/>
      <c r="I8" s="212"/>
      <c r="J8" s="212"/>
      <c r="K8" s="212"/>
      <c r="L8" s="212"/>
      <c r="M8" s="212"/>
      <c r="N8" s="212"/>
      <c r="O8" s="212"/>
      <c r="P8" s="212"/>
      <c r="Q8" s="212"/>
    </row>
    <row r="9" spans="1:17" s="121" customFormat="1" ht="15" customHeight="1">
      <c r="A9" s="202" t="s">
        <v>54</v>
      </c>
      <c r="B9" s="204">
        <v>2254</v>
      </c>
      <c r="C9" s="204">
        <v>369</v>
      </c>
      <c r="D9" s="204">
        <v>582</v>
      </c>
      <c r="E9" s="204">
        <v>1261</v>
      </c>
      <c r="F9" s="212" t="s">
        <v>7</v>
      </c>
      <c r="G9" s="212" t="s">
        <v>7</v>
      </c>
      <c r="H9" s="212" t="s">
        <v>7</v>
      </c>
      <c r="I9" s="212" t="s">
        <v>7</v>
      </c>
      <c r="J9" s="212" t="s">
        <v>7</v>
      </c>
      <c r="K9" s="212" t="s">
        <v>7</v>
      </c>
      <c r="L9" s="212" t="s">
        <v>7</v>
      </c>
      <c r="M9" s="212" t="s">
        <v>7</v>
      </c>
      <c r="N9" s="212" t="s">
        <v>7</v>
      </c>
      <c r="O9" s="212" t="s">
        <v>7</v>
      </c>
      <c r="P9" s="212" t="s">
        <v>7</v>
      </c>
      <c r="Q9" s="212" t="s">
        <v>7</v>
      </c>
    </row>
    <row r="10" spans="1:17" s="121" customFormat="1" ht="15" customHeight="1">
      <c r="A10" s="202" t="s">
        <v>52</v>
      </c>
      <c r="B10" s="204">
        <v>1867</v>
      </c>
      <c r="C10" s="204">
        <v>316</v>
      </c>
      <c r="D10" s="204">
        <v>507</v>
      </c>
      <c r="E10" s="204">
        <v>1044</v>
      </c>
      <c r="F10" s="212" t="s">
        <v>7</v>
      </c>
      <c r="G10" s="212" t="s">
        <v>7</v>
      </c>
      <c r="H10" s="212" t="s">
        <v>7</v>
      </c>
      <c r="I10" s="212" t="s">
        <v>7</v>
      </c>
      <c r="J10" s="212" t="s">
        <v>7</v>
      </c>
      <c r="K10" s="212" t="s">
        <v>7</v>
      </c>
      <c r="L10" s="212" t="s">
        <v>7</v>
      </c>
      <c r="M10" s="212" t="s">
        <v>7</v>
      </c>
      <c r="N10" s="212" t="s">
        <v>7</v>
      </c>
      <c r="O10" s="212" t="s">
        <v>7</v>
      </c>
      <c r="P10" s="212" t="s">
        <v>7</v>
      </c>
      <c r="Q10" s="212" t="s">
        <v>7</v>
      </c>
    </row>
    <row r="11" spans="1:17" s="121" customFormat="1" ht="15" customHeight="1">
      <c r="A11" s="202" t="s">
        <v>50</v>
      </c>
      <c r="B11" s="204">
        <v>1612</v>
      </c>
      <c r="C11" s="204">
        <v>257</v>
      </c>
      <c r="D11" s="204">
        <v>441</v>
      </c>
      <c r="E11" s="204">
        <v>914</v>
      </c>
      <c r="F11" s="204">
        <v>0</v>
      </c>
      <c r="G11" s="204">
        <v>0</v>
      </c>
      <c r="H11" s="204">
        <v>0</v>
      </c>
      <c r="I11" s="204">
        <v>0</v>
      </c>
      <c r="J11" s="204">
        <v>26177</v>
      </c>
      <c r="K11" s="204">
        <v>25242</v>
      </c>
      <c r="L11" s="204">
        <v>59</v>
      </c>
      <c r="M11" s="204">
        <v>876</v>
      </c>
      <c r="N11" s="204">
        <v>4</v>
      </c>
      <c r="O11" s="204">
        <v>4</v>
      </c>
      <c r="P11" s="204">
        <v>0</v>
      </c>
      <c r="Q11" s="204">
        <v>0</v>
      </c>
    </row>
    <row r="12" spans="1:17" s="121" customFormat="1" ht="15" customHeight="1">
      <c r="A12" s="108">
        <v>2016</v>
      </c>
      <c r="B12" s="135">
        <v>3188</v>
      </c>
      <c r="C12" s="135">
        <v>449</v>
      </c>
      <c r="D12" s="135">
        <v>789</v>
      </c>
      <c r="E12" s="135">
        <v>1950</v>
      </c>
      <c r="F12" s="135">
        <v>0</v>
      </c>
      <c r="G12" s="135">
        <v>0</v>
      </c>
      <c r="H12" s="135">
        <v>0</v>
      </c>
      <c r="I12" s="135">
        <v>0</v>
      </c>
      <c r="J12" s="135">
        <v>62209</v>
      </c>
      <c r="K12" s="135">
        <v>58733</v>
      </c>
      <c r="L12" s="135">
        <v>0</v>
      </c>
      <c r="M12" s="135">
        <v>3354</v>
      </c>
      <c r="N12" s="135">
        <v>12</v>
      </c>
      <c r="O12" s="135">
        <v>10</v>
      </c>
      <c r="P12" s="135">
        <v>0</v>
      </c>
      <c r="Q12" s="135">
        <v>2</v>
      </c>
    </row>
    <row r="13" spans="1:17" s="121" customFormat="1" ht="15" customHeight="1">
      <c r="A13" s="108">
        <v>2015</v>
      </c>
      <c r="B13" s="135">
        <v>4257</v>
      </c>
      <c r="C13" s="135">
        <v>389</v>
      </c>
      <c r="D13" s="135">
        <v>1232</v>
      </c>
      <c r="E13" s="135">
        <v>2636</v>
      </c>
      <c r="F13" s="135">
        <v>0</v>
      </c>
      <c r="G13" s="135">
        <v>0</v>
      </c>
      <c r="H13" s="135">
        <v>0</v>
      </c>
      <c r="I13" s="135">
        <v>0</v>
      </c>
      <c r="J13" s="135">
        <v>55738</v>
      </c>
      <c r="K13" s="135">
        <v>55573</v>
      </c>
      <c r="L13" s="135">
        <v>14</v>
      </c>
      <c r="M13" s="135">
        <v>151</v>
      </c>
      <c r="N13" s="135">
        <v>12</v>
      </c>
      <c r="O13" s="135">
        <v>9.31</v>
      </c>
      <c r="P13" s="135">
        <v>0</v>
      </c>
      <c r="Q13" s="135">
        <v>2.4</v>
      </c>
    </row>
    <row r="14" spans="1:17" s="121" customFormat="1" ht="15" customHeight="1">
      <c r="A14" s="108">
        <v>2014</v>
      </c>
      <c r="B14" s="135">
        <v>4671</v>
      </c>
      <c r="C14" s="135">
        <v>509</v>
      </c>
      <c r="D14" s="135">
        <v>1631</v>
      </c>
      <c r="E14" s="135">
        <v>2531</v>
      </c>
      <c r="F14" s="135">
        <v>0</v>
      </c>
      <c r="G14" s="135">
        <v>0</v>
      </c>
      <c r="H14" s="135">
        <v>0</v>
      </c>
      <c r="I14" s="135">
        <v>0</v>
      </c>
      <c r="J14" s="135">
        <v>77789</v>
      </c>
      <c r="K14" s="135">
        <v>77776</v>
      </c>
      <c r="L14" s="135">
        <v>0</v>
      </c>
      <c r="M14" s="135">
        <v>12.75</v>
      </c>
      <c r="N14" s="135">
        <v>16</v>
      </c>
      <c r="O14" s="135">
        <v>14</v>
      </c>
      <c r="P14" s="135">
        <v>0</v>
      </c>
      <c r="Q14" s="135">
        <v>2</v>
      </c>
    </row>
    <row r="15" spans="1:17" s="110" customFormat="1" ht="15" customHeight="1">
      <c r="A15" s="108">
        <v>2013</v>
      </c>
      <c r="B15" s="109">
        <v>7050</v>
      </c>
      <c r="C15" s="109">
        <v>3448</v>
      </c>
      <c r="D15" s="109">
        <v>1628</v>
      </c>
      <c r="E15" s="109">
        <v>1974</v>
      </c>
      <c r="F15" s="109">
        <v>0</v>
      </c>
      <c r="G15" s="109">
        <v>0</v>
      </c>
      <c r="H15" s="109">
        <v>0</v>
      </c>
      <c r="I15" s="109">
        <v>0</v>
      </c>
      <c r="J15" s="109">
        <v>79202</v>
      </c>
      <c r="K15" s="109">
        <v>79202</v>
      </c>
      <c r="L15" s="109">
        <v>0</v>
      </c>
      <c r="M15" s="109">
        <v>0</v>
      </c>
      <c r="N15" s="109">
        <v>17.32</v>
      </c>
      <c r="O15" s="109">
        <v>14.1</v>
      </c>
      <c r="P15" s="109">
        <v>0</v>
      </c>
      <c r="Q15" s="109">
        <v>3.22</v>
      </c>
    </row>
    <row r="16" spans="1:17" s="110" customFormat="1" ht="15" customHeight="1">
      <c r="A16" s="108">
        <v>2012</v>
      </c>
      <c r="B16" s="109">
        <v>7597</v>
      </c>
      <c r="C16" s="109">
        <v>4685</v>
      </c>
      <c r="D16" s="109">
        <v>1384</v>
      </c>
      <c r="E16" s="109">
        <v>1528</v>
      </c>
      <c r="F16" s="109">
        <v>27</v>
      </c>
      <c r="G16" s="109">
        <v>0</v>
      </c>
      <c r="H16" s="109">
        <v>0</v>
      </c>
      <c r="I16" s="109">
        <v>27</v>
      </c>
      <c r="J16" s="109">
        <v>49194</v>
      </c>
      <c r="K16" s="109">
        <v>49162</v>
      </c>
      <c r="L16" s="109">
        <v>16</v>
      </c>
      <c r="M16" s="109">
        <v>17</v>
      </c>
      <c r="N16" s="109">
        <v>16</v>
      </c>
      <c r="O16" s="109">
        <v>13</v>
      </c>
      <c r="P16" s="109">
        <v>0</v>
      </c>
      <c r="Q16" s="109">
        <v>3</v>
      </c>
    </row>
    <row r="17" spans="1:19" s="14" customFormat="1" ht="15" customHeight="1">
      <c r="A17" s="74">
        <v>2011</v>
      </c>
      <c r="B17" s="107">
        <v>14012</v>
      </c>
      <c r="C17" s="107">
        <v>8963</v>
      </c>
      <c r="D17" s="107">
        <v>2236</v>
      </c>
      <c r="E17" s="107">
        <v>3508</v>
      </c>
      <c r="F17" s="107">
        <v>0</v>
      </c>
      <c r="G17" s="107">
        <v>0</v>
      </c>
      <c r="H17" s="107">
        <v>0</v>
      </c>
      <c r="I17" s="152">
        <v>0</v>
      </c>
      <c r="J17" s="41">
        <v>49477</v>
      </c>
      <c r="K17" s="41">
        <v>49432</v>
      </c>
      <c r="L17" s="107">
        <v>36</v>
      </c>
      <c r="M17" s="107">
        <v>10</v>
      </c>
      <c r="N17" s="75">
        <v>16</v>
      </c>
      <c r="O17" s="107">
        <v>16</v>
      </c>
      <c r="P17" s="107">
        <v>0</v>
      </c>
      <c r="Q17" s="107">
        <v>0</v>
      </c>
      <c r="R17" s="76"/>
      <c r="S17" s="76"/>
    </row>
    <row r="18" spans="1:19" s="14" customFormat="1" ht="15" customHeight="1">
      <c r="A18" s="74">
        <v>2010</v>
      </c>
      <c r="B18" s="75">
        <v>25299</v>
      </c>
      <c r="C18" s="75">
        <v>16388</v>
      </c>
      <c r="D18" s="75">
        <v>3424</v>
      </c>
      <c r="E18" s="75">
        <v>5415</v>
      </c>
      <c r="F18" s="75">
        <v>0</v>
      </c>
      <c r="G18" s="75">
        <v>0</v>
      </c>
      <c r="H18" s="75">
        <v>0</v>
      </c>
      <c r="I18" s="152">
        <v>0</v>
      </c>
      <c r="J18" s="75">
        <v>34723</v>
      </c>
      <c r="K18" s="107">
        <v>34672</v>
      </c>
      <c r="L18" s="75">
        <v>43</v>
      </c>
      <c r="M18" s="75">
        <v>8</v>
      </c>
      <c r="N18" s="75">
        <v>31</v>
      </c>
      <c r="O18" s="75">
        <v>28</v>
      </c>
      <c r="P18" s="75">
        <v>0</v>
      </c>
      <c r="Q18" s="75">
        <v>3</v>
      </c>
      <c r="R18" s="76"/>
      <c r="S18" s="76"/>
    </row>
    <row r="19" spans="1:19" s="14" customFormat="1" ht="15" customHeight="1">
      <c r="A19" s="74">
        <v>2009</v>
      </c>
      <c r="B19" s="107">
        <v>28430</v>
      </c>
      <c r="C19" s="107">
        <v>19162</v>
      </c>
      <c r="D19" s="107">
        <v>1287</v>
      </c>
      <c r="E19" s="107">
        <v>6946</v>
      </c>
      <c r="F19" s="107">
        <v>0</v>
      </c>
      <c r="G19" s="107">
        <v>0</v>
      </c>
      <c r="H19" s="107">
        <v>0</v>
      </c>
      <c r="I19" s="152">
        <v>0</v>
      </c>
      <c r="J19" s="75">
        <v>53392</v>
      </c>
      <c r="K19" s="107">
        <v>53311</v>
      </c>
      <c r="L19" s="107">
        <v>49</v>
      </c>
      <c r="M19" s="107">
        <v>33</v>
      </c>
      <c r="N19" s="75">
        <v>32</v>
      </c>
      <c r="O19" s="107">
        <v>31</v>
      </c>
      <c r="P19" s="107">
        <v>0</v>
      </c>
      <c r="Q19" s="107">
        <v>0</v>
      </c>
      <c r="R19" s="76"/>
      <c r="S19" s="76"/>
    </row>
    <row r="20" spans="1:19" s="14" customFormat="1" ht="15" customHeight="1">
      <c r="A20" s="74">
        <v>2008</v>
      </c>
      <c r="B20" s="75">
        <v>39298</v>
      </c>
      <c r="C20" s="75">
        <v>26027</v>
      </c>
      <c r="D20" s="75">
        <v>5806</v>
      </c>
      <c r="E20" s="75">
        <v>7466</v>
      </c>
      <c r="F20" s="75">
        <v>0</v>
      </c>
      <c r="G20" s="75">
        <v>0</v>
      </c>
      <c r="H20" s="75">
        <v>0</v>
      </c>
      <c r="I20" s="152">
        <v>0</v>
      </c>
      <c r="J20" s="75">
        <v>29344</v>
      </c>
      <c r="K20" s="75">
        <v>29308</v>
      </c>
      <c r="L20" s="75">
        <v>19</v>
      </c>
      <c r="M20" s="75">
        <v>16</v>
      </c>
      <c r="N20" s="75">
        <v>94</v>
      </c>
      <c r="O20" s="75">
        <v>85</v>
      </c>
      <c r="P20" s="75">
        <v>9</v>
      </c>
      <c r="Q20" s="75">
        <v>0</v>
      </c>
      <c r="R20" s="76"/>
      <c r="S20" s="76"/>
    </row>
    <row r="21" spans="1:19" s="14" customFormat="1" ht="15" customHeight="1">
      <c r="A21" s="74">
        <v>2007</v>
      </c>
      <c r="B21" s="75">
        <v>49056</v>
      </c>
      <c r="C21" s="75">
        <v>32319</v>
      </c>
      <c r="D21" s="75">
        <v>9026</v>
      </c>
      <c r="E21" s="75">
        <v>7711</v>
      </c>
      <c r="F21" s="75">
        <v>0</v>
      </c>
      <c r="G21" s="75">
        <v>0</v>
      </c>
      <c r="H21" s="75">
        <v>0</v>
      </c>
      <c r="I21" s="152">
        <v>0</v>
      </c>
      <c r="J21" s="75">
        <v>44138</v>
      </c>
      <c r="K21" s="75">
        <v>44119</v>
      </c>
      <c r="L21" s="75">
        <v>19</v>
      </c>
      <c r="M21" s="75">
        <v>0</v>
      </c>
      <c r="N21" s="75">
        <v>144</v>
      </c>
      <c r="O21" s="75">
        <v>139</v>
      </c>
      <c r="P21" s="75">
        <v>5</v>
      </c>
      <c r="Q21" s="75">
        <v>0</v>
      </c>
      <c r="R21" s="76"/>
      <c r="S21" s="76"/>
    </row>
    <row r="22" spans="1:19" s="14" customFormat="1" ht="15" customHeight="1">
      <c r="A22" s="74">
        <v>2006</v>
      </c>
      <c r="B22" s="75">
        <f>C22+D22+E22</f>
        <v>50408</v>
      </c>
      <c r="C22" s="75">
        <v>34572</v>
      </c>
      <c r="D22" s="75">
        <v>10387</v>
      </c>
      <c r="E22" s="75">
        <v>5449</v>
      </c>
      <c r="F22" s="75">
        <v>0</v>
      </c>
      <c r="G22" s="75">
        <v>0</v>
      </c>
      <c r="H22" s="75">
        <v>0</v>
      </c>
      <c r="I22" s="152">
        <v>0</v>
      </c>
      <c r="J22" s="75">
        <v>35516</v>
      </c>
      <c r="K22" s="75">
        <v>35516</v>
      </c>
      <c r="L22" s="75">
        <v>0</v>
      </c>
      <c r="M22" s="75">
        <v>0</v>
      </c>
      <c r="N22" s="75">
        <v>51</v>
      </c>
      <c r="O22" s="75">
        <v>45</v>
      </c>
      <c r="P22" s="75">
        <v>6</v>
      </c>
      <c r="Q22" s="75">
        <v>0</v>
      </c>
      <c r="R22" s="76"/>
      <c r="S22" s="76"/>
    </row>
    <row r="23" spans="1:17" s="110" customFormat="1" ht="15" customHeight="1">
      <c r="A23" s="72">
        <v>2005</v>
      </c>
      <c r="B23" s="73">
        <v>56878</v>
      </c>
      <c r="C23" s="73">
        <v>38564</v>
      </c>
      <c r="D23" s="73">
        <v>9234</v>
      </c>
      <c r="E23" s="73">
        <v>9079</v>
      </c>
      <c r="F23" s="73">
        <v>0</v>
      </c>
      <c r="G23" s="73">
        <v>0</v>
      </c>
      <c r="H23" s="73">
        <v>0</v>
      </c>
      <c r="I23" s="73">
        <v>0</v>
      </c>
      <c r="J23" s="73">
        <v>51626</v>
      </c>
      <c r="K23" s="73">
        <v>51626</v>
      </c>
      <c r="L23" s="73">
        <v>0</v>
      </c>
      <c r="M23" s="73">
        <v>0</v>
      </c>
      <c r="N23" s="73">
        <v>68</v>
      </c>
      <c r="O23" s="73">
        <v>61</v>
      </c>
      <c r="P23" s="73">
        <v>4</v>
      </c>
      <c r="Q23" s="73">
        <v>3</v>
      </c>
    </row>
    <row r="24" spans="1:17" s="110" customFormat="1" ht="15" customHeight="1">
      <c r="A24" s="72">
        <v>2004</v>
      </c>
      <c r="B24" s="73">
        <v>64749</v>
      </c>
      <c r="C24" s="73">
        <v>41613</v>
      </c>
      <c r="D24" s="73">
        <v>13917</v>
      </c>
      <c r="E24" s="73">
        <v>9219</v>
      </c>
      <c r="F24" s="73">
        <v>0</v>
      </c>
      <c r="G24" s="73">
        <v>0</v>
      </c>
      <c r="H24" s="73">
        <v>0</v>
      </c>
      <c r="I24" s="73">
        <v>0</v>
      </c>
      <c r="J24" s="73">
        <v>57566</v>
      </c>
      <c r="K24" s="73">
        <v>57566</v>
      </c>
      <c r="L24" s="73">
        <v>0</v>
      </c>
      <c r="M24" s="73">
        <v>0</v>
      </c>
      <c r="N24" s="73">
        <v>65</v>
      </c>
      <c r="O24" s="73">
        <v>64</v>
      </c>
      <c r="P24" s="73">
        <v>1</v>
      </c>
      <c r="Q24" s="73">
        <v>0</v>
      </c>
    </row>
    <row r="25" spans="1:17" s="110" customFormat="1" ht="15" customHeight="1">
      <c r="A25" s="92">
        <v>2003</v>
      </c>
      <c r="B25" s="93">
        <v>69761</v>
      </c>
      <c r="C25" s="93">
        <v>45614</v>
      </c>
      <c r="D25" s="93">
        <v>15345</v>
      </c>
      <c r="E25" s="93">
        <v>8802</v>
      </c>
      <c r="F25" s="93">
        <v>0</v>
      </c>
      <c r="G25" s="93">
        <v>0</v>
      </c>
      <c r="H25" s="93">
        <v>0</v>
      </c>
      <c r="I25" s="93">
        <v>0</v>
      </c>
      <c r="J25" s="93">
        <v>44037</v>
      </c>
      <c r="K25" s="93">
        <v>44037</v>
      </c>
      <c r="L25" s="93">
        <v>0</v>
      </c>
      <c r="M25" s="93">
        <v>0</v>
      </c>
      <c r="N25" s="93">
        <v>138</v>
      </c>
      <c r="O25" s="93">
        <v>118</v>
      </c>
      <c r="P25" s="93">
        <v>20</v>
      </c>
      <c r="Q25" s="93">
        <v>0</v>
      </c>
    </row>
    <row r="26" spans="1:17" s="110" customFormat="1" ht="15" customHeight="1">
      <c r="A26" s="225" t="s">
        <v>63</v>
      </c>
      <c r="B26" s="226"/>
      <c r="C26" s="226"/>
      <c r="D26" s="226"/>
      <c r="E26" s="226"/>
      <c r="F26" s="226"/>
      <c r="G26" s="226"/>
      <c r="H26" s="226"/>
      <c r="I26" s="226"/>
      <c r="J26" s="226"/>
      <c r="K26" s="226"/>
      <c r="L26" s="226"/>
      <c r="M26" s="226"/>
      <c r="N26" s="226"/>
      <c r="O26" s="226"/>
      <c r="P26" s="226"/>
      <c r="Q26" s="226"/>
    </row>
    <row r="27" spans="1:21" s="125" customFormat="1" ht="15" customHeight="1">
      <c r="A27" s="22" t="s">
        <v>62</v>
      </c>
      <c r="B27" s="129"/>
      <c r="C27" s="129"/>
      <c r="D27" s="129"/>
      <c r="E27" s="129"/>
      <c r="F27" s="129"/>
      <c r="G27" s="129"/>
      <c r="H27" s="129"/>
      <c r="I27" s="129"/>
      <c r="J27" s="129"/>
      <c r="K27" s="129"/>
      <c r="L27" s="129"/>
      <c r="M27" s="129"/>
      <c r="N27" s="129"/>
      <c r="O27" s="129"/>
      <c r="P27" s="129"/>
      <c r="Q27" s="129"/>
      <c r="R27" s="129"/>
      <c r="S27" s="129"/>
      <c r="T27" s="129"/>
      <c r="U27" s="129"/>
    </row>
    <row r="28" spans="1:17" s="125" customFormat="1" ht="16.5" customHeight="1">
      <c r="A28" s="68" t="s">
        <v>45</v>
      </c>
      <c r="B28" s="153"/>
      <c r="C28" s="153"/>
      <c r="D28" s="153"/>
      <c r="E28" s="153"/>
      <c r="F28" s="153"/>
      <c r="G28" s="153"/>
      <c r="H28" s="153"/>
      <c r="I28" s="153"/>
      <c r="J28" s="153"/>
      <c r="K28" s="153"/>
      <c r="L28" s="153"/>
      <c r="M28" s="153"/>
      <c r="N28" s="153"/>
      <c r="O28" s="153"/>
      <c r="P28" s="153"/>
      <c r="Q28" s="154"/>
    </row>
    <row r="29" spans="1:17" ht="15" customHeight="1">
      <c r="A29" s="215"/>
      <c r="B29" s="215"/>
      <c r="C29" s="215"/>
      <c r="D29" s="215"/>
      <c r="E29" s="215"/>
      <c r="F29" s="215"/>
      <c r="G29" s="215"/>
      <c r="H29" s="215"/>
      <c r="I29" s="215"/>
      <c r="J29" s="215"/>
      <c r="K29" s="215"/>
      <c r="L29" s="215"/>
      <c r="M29" s="215"/>
      <c r="N29" s="215"/>
      <c r="O29" s="215"/>
      <c r="P29" s="215"/>
      <c r="Q29" s="215"/>
    </row>
    <row r="30" ht="15" customHeight="1">
      <c r="A30" s="68"/>
    </row>
    <row r="31" spans="1:4" ht="15" customHeight="1">
      <c r="A31" s="68"/>
      <c r="D31"/>
    </row>
    <row r="32" ht="12.75">
      <c r="D32"/>
    </row>
    <row r="33" ht="12.75">
      <c r="D33"/>
    </row>
    <row r="34" ht="12.75">
      <c r="D34"/>
    </row>
    <row r="35" ht="12.75">
      <c r="D35"/>
    </row>
    <row r="36" ht="12.75">
      <c r="D36"/>
    </row>
    <row r="37" ht="12.75">
      <c r="D37"/>
    </row>
    <row r="38" ht="12.75">
      <c r="D38"/>
    </row>
  </sheetData>
  <mergeCells count="7">
    <mergeCell ref="A4:Q4"/>
    <mergeCell ref="A29:Q29"/>
    <mergeCell ref="J6:M6"/>
    <mergeCell ref="N6:Q6"/>
    <mergeCell ref="B6:E6"/>
    <mergeCell ref="F6:I6"/>
    <mergeCell ref="A26:Q26"/>
  </mergeCells>
  <printOptions/>
  <pageMargins left="0.75" right="0.75" top="1" bottom="1" header="0" footer="0"/>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AR137"/>
  <sheetViews>
    <sheetView showGridLines="0" tabSelected="1" workbookViewId="0" topLeftCell="A1">
      <selection activeCell="A11" sqref="A11"/>
    </sheetView>
  </sheetViews>
  <sheetFormatPr defaultColWidth="11.421875" defaultRowHeight="12.75"/>
  <cols>
    <col min="1" max="1" width="24.8515625" style="10" customWidth="1"/>
    <col min="2" max="2" width="9.8515625" style="10" customWidth="1"/>
    <col min="3" max="3" width="11.421875" style="120" customWidth="1"/>
    <col min="4" max="6" width="11.421875" style="10" customWidth="1"/>
    <col min="7" max="10" width="13.28125" style="10" customWidth="1"/>
    <col min="11" max="13" width="11.421875" style="10" customWidth="1"/>
    <col min="14" max="14" width="8.140625" style="11" customWidth="1"/>
    <col min="15" max="22" width="8.140625" style="10" hidden="1" customWidth="1"/>
    <col min="23" max="24" width="0" style="11" hidden="1" customWidth="1"/>
    <col min="25" max="16384" width="11.421875" style="11" hidden="1" customWidth="1"/>
  </cols>
  <sheetData>
    <row r="1" spans="1:22" s="3" customFormat="1" ht="27" customHeight="1">
      <c r="A1" s="1" t="s">
        <v>0</v>
      </c>
      <c r="B1" s="1"/>
      <c r="C1" s="114"/>
      <c r="D1" s="2"/>
      <c r="E1" s="2"/>
      <c r="F1" s="2"/>
      <c r="G1" s="2"/>
      <c r="H1" s="2"/>
      <c r="I1" s="2"/>
      <c r="J1" s="2"/>
      <c r="K1" s="2"/>
      <c r="L1" s="2"/>
      <c r="M1" s="2"/>
      <c r="O1" s="2"/>
      <c r="P1" s="2"/>
      <c r="Q1" s="2"/>
      <c r="R1" s="2"/>
      <c r="S1" s="2"/>
      <c r="T1" s="2"/>
      <c r="U1" s="2"/>
      <c r="V1" s="2"/>
    </row>
    <row r="2" spans="1:22" s="6" customFormat="1" ht="18" customHeight="1">
      <c r="A2" s="4" t="s">
        <v>37</v>
      </c>
      <c r="B2" s="4"/>
      <c r="C2" s="115"/>
      <c r="D2" s="5"/>
      <c r="E2" s="5"/>
      <c r="F2" s="5"/>
      <c r="G2" s="5"/>
      <c r="H2" s="5"/>
      <c r="I2" s="5"/>
      <c r="J2" s="5"/>
      <c r="K2" s="5"/>
      <c r="L2" s="5"/>
      <c r="M2" s="5"/>
      <c r="O2" s="5"/>
      <c r="P2" s="5"/>
      <c r="Q2" s="5"/>
      <c r="R2" s="5"/>
      <c r="S2" s="5"/>
      <c r="T2" s="5"/>
      <c r="U2" s="5"/>
      <c r="V2" s="5"/>
    </row>
    <row r="3" spans="1:22" s="9" customFormat="1" ht="18" customHeight="1">
      <c r="A3" s="7" t="s">
        <v>39</v>
      </c>
      <c r="B3" s="7"/>
      <c r="C3" s="116"/>
      <c r="D3" s="8"/>
      <c r="E3" s="8"/>
      <c r="F3" s="8"/>
      <c r="G3" s="8"/>
      <c r="H3" s="8"/>
      <c r="I3" s="8"/>
      <c r="J3" s="8"/>
      <c r="K3" s="8"/>
      <c r="L3" s="8"/>
      <c r="M3" s="8"/>
      <c r="O3" s="8"/>
      <c r="P3" s="8"/>
      <c r="Q3" s="8"/>
      <c r="R3" s="8"/>
      <c r="S3" s="8"/>
      <c r="T3" s="8"/>
      <c r="U3" s="8"/>
      <c r="V3" s="8"/>
    </row>
    <row r="4" spans="1:44" s="13" customFormat="1" ht="22.5" customHeight="1">
      <c r="A4" s="221" t="s">
        <v>53</v>
      </c>
      <c r="B4" s="214"/>
      <c r="C4" s="214"/>
      <c r="D4" s="214"/>
      <c r="E4" s="214"/>
      <c r="F4" s="214"/>
      <c r="G4" s="214"/>
      <c r="H4" s="214"/>
      <c r="I4" s="214"/>
      <c r="J4" s="214"/>
      <c r="K4" s="214"/>
      <c r="L4" s="214"/>
      <c r="M4" s="214"/>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row>
    <row r="5" spans="1:22" s="31" customFormat="1" ht="18" customHeight="1">
      <c r="A5" s="27" t="s">
        <v>33</v>
      </c>
      <c r="B5" s="27"/>
      <c r="C5" s="117"/>
      <c r="D5" s="27"/>
      <c r="E5" s="27"/>
      <c r="F5" s="27"/>
      <c r="G5" s="27"/>
      <c r="H5" s="27"/>
      <c r="I5" s="27"/>
      <c r="J5" s="28"/>
      <c r="K5" s="28"/>
      <c r="L5" s="28"/>
      <c r="M5" s="28"/>
      <c r="O5" s="30"/>
      <c r="P5" s="30"/>
      <c r="Q5" s="30"/>
      <c r="R5" s="30"/>
      <c r="S5" s="30"/>
      <c r="T5" s="30"/>
      <c r="U5" s="30"/>
      <c r="V5" s="30"/>
    </row>
    <row r="6" spans="1:13" s="81" customFormat="1" ht="111" customHeight="1">
      <c r="A6" s="159" t="s">
        <v>1</v>
      </c>
      <c r="B6" s="159" t="s">
        <v>8</v>
      </c>
      <c r="C6" s="132" t="s">
        <v>11</v>
      </c>
      <c r="D6" s="132" t="s">
        <v>26</v>
      </c>
      <c r="E6" s="132" t="s">
        <v>30</v>
      </c>
      <c r="F6" s="132" t="s">
        <v>31</v>
      </c>
      <c r="G6" s="132" t="s">
        <v>38</v>
      </c>
      <c r="H6" s="132" t="s">
        <v>27</v>
      </c>
      <c r="I6" s="132" t="s">
        <v>28</v>
      </c>
      <c r="J6" s="132" t="s">
        <v>29</v>
      </c>
      <c r="K6" s="132" t="s">
        <v>47</v>
      </c>
      <c r="L6" s="132" t="s">
        <v>35</v>
      </c>
      <c r="M6" s="133" t="s">
        <v>10</v>
      </c>
    </row>
    <row r="7" spans="1:14" s="191" customFormat="1" ht="15" customHeight="1">
      <c r="A7" s="200" t="s">
        <v>61</v>
      </c>
      <c r="B7" s="205" t="s">
        <v>2</v>
      </c>
      <c r="C7" s="206">
        <v>8.85</v>
      </c>
      <c r="D7" s="206">
        <v>6220.45</v>
      </c>
      <c r="E7" s="206">
        <v>65.59</v>
      </c>
      <c r="F7" s="206">
        <v>1039.89</v>
      </c>
      <c r="G7" s="206">
        <v>0</v>
      </c>
      <c r="H7" s="206">
        <v>2956.66</v>
      </c>
      <c r="I7" s="206">
        <v>4229.49</v>
      </c>
      <c r="J7" s="206">
        <v>524.18</v>
      </c>
      <c r="K7" s="206">
        <v>6294.89</v>
      </c>
      <c r="L7" s="206">
        <v>8750.22</v>
      </c>
      <c r="M7" s="206">
        <v>15045.11</v>
      </c>
      <c r="N7" s="81"/>
    </row>
    <row r="8" spans="1:14" s="191" customFormat="1" ht="15" customHeight="1">
      <c r="A8" s="200" t="s">
        <v>61</v>
      </c>
      <c r="B8" s="205" t="s">
        <v>4</v>
      </c>
      <c r="C8" s="206">
        <v>0.9</v>
      </c>
      <c r="D8" s="206">
        <v>1593.99</v>
      </c>
      <c r="E8" s="206">
        <v>3.78</v>
      </c>
      <c r="F8" s="206">
        <v>117.78</v>
      </c>
      <c r="G8" s="207">
        <v>0</v>
      </c>
      <c r="H8" s="206">
        <v>998.22</v>
      </c>
      <c r="I8" s="206">
        <v>1513.22</v>
      </c>
      <c r="J8" s="206">
        <v>21.07</v>
      </c>
      <c r="K8" s="206">
        <v>1598.67</v>
      </c>
      <c r="L8" s="206">
        <v>2650.29</v>
      </c>
      <c r="M8" s="206">
        <v>4248.96</v>
      </c>
      <c r="N8" s="81"/>
    </row>
    <row r="9" spans="1:14" s="191" customFormat="1" ht="15" customHeight="1">
      <c r="A9" s="200" t="s">
        <v>61</v>
      </c>
      <c r="B9" s="205" t="s">
        <v>9</v>
      </c>
      <c r="C9" s="207">
        <v>0.54</v>
      </c>
      <c r="D9" s="207">
        <v>799.39</v>
      </c>
      <c r="E9" s="207">
        <v>0.35</v>
      </c>
      <c r="F9" s="207">
        <v>70.95</v>
      </c>
      <c r="G9" s="207">
        <v>0</v>
      </c>
      <c r="H9" s="208">
        <v>7134.78</v>
      </c>
      <c r="I9" s="207">
        <v>4190.34</v>
      </c>
      <c r="J9" s="207">
        <v>1445.87</v>
      </c>
      <c r="K9" s="207">
        <v>800.28</v>
      </c>
      <c r="L9" s="208">
        <v>12841.94</v>
      </c>
      <c r="M9" s="208">
        <v>13642.22</v>
      </c>
      <c r="N9" s="81"/>
    </row>
    <row r="10" spans="1:14" s="191" customFormat="1" ht="15" customHeight="1">
      <c r="A10" s="210" t="s">
        <v>61</v>
      </c>
      <c r="B10" s="210" t="s">
        <v>5</v>
      </c>
      <c r="C10" s="211">
        <v>10.29</v>
      </c>
      <c r="D10" s="211">
        <v>8613.83</v>
      </c>
      <c r="E10" s="211">
        <v>69.72</v>
      </c>
      <c r="F10" s="211">
        <v>1228.62</v>
      </c>
      <c r="G10" s="211">
        <v>0</v>
      </c>
      <c r="H10" s="211">
        <v>11089.66</v>
      </c>
      <c r="I10" s="211">
        <v>9933.05</v>
      </c>
      <c r="J10" s="211">
        <v>1991.12</v>
      </c>
      <c r="K10" s="211">
        <v>8693.84</v>
      </c>
      <c r="L10" s="211">
        <v>24242.45</v>
      </c>
      <c r="M10" s="211">
        <v>32936.29</v>
      </c>
      <c r="N10" s="81"/>
    </row>
    <row r="11" spans="1:14" s="191" customFormat="1" ht="15" customHeight="1">
      <c r="A11" s="200" t="s">
        <v>52</v>
      </c>
      <c r="B11" s="205" t="s">
        <v>2</v>
      </c>
      <c r="C11" s="206">
        <v>6.93</v>
      </c>
      <c r="D11" s="206">
        <v>5118.75</v>
      </c>
      <c r="E11" s="206">
        <v>49.79</v>
      </c>
      <c r="F11" s="206">
        <v>801.01</v>
      </c>
      <c r="G11" s="206">
        <v>0</v>
      </c>
      <c r="H11" s="206">
        <v>2890.65</v>
      </c>
      <c r="I11" s="206">
        <v>3529.45</v>
      </c>
      <c r="J11" s="206">
        <v>507.62</v>
      </c>
      <c r="K11" s="206">
        <v>5175.47</v>
      </c>
      <c r="L11" s="206">
        <v>7728.73</v>
      </c>
      <c r="M11" s="206">
        <v>12904.2</v>
      </c>
      <c r="N11" s="81"/>
    </row>
    <row r="12" spans="1:14" s="191" customFormat="1" ht="15" customHeight="1">
      <c r="A12" s="200" t="s">
        <v>52</v>
      </c>
      <c r="B12" s="205" t="s">
        <v>4</v>
      </c>
      <c r="C12" s="206">
        <v>0.63</v>
      </c>
      <c r="D12" s="206">
        <v>1154.75</v>
      </c>
      <c r="E12" s="206">
        <v>2.84</v>
      </c>
      <c r="F12" s="206">
        <v>89.11</v>
      </c>
      <c r="G12" s="207">
        <v>0</v>
      </c>
      <c r="H12" s="206">
        <v>940.61</v>
      </c>
      <c r="I12" s="206">
        <v>1239.73</v>
      </c>
      <c r="J12" s="206">
        <v>20.19</v>
      </c>
      <c r="K12" s="206">
        <v>1158.22</v>
      </c>
      <c r="L12" s="206">
        <v>2289.64</v>
      </c>
      <c r="M12" s="206">
        <v>3447.86</v>
      </c>
      <c r="N12" s="81"/>
    </row>
    <row r="13" spans="1:14" s="191" customFormat="1" ht="15" customHeight="1">
      <c r="A13" s="200" t="s">
        <v>52</v>
      </c>
      <c r="B13" s="205" t="s">
        <v>9</v>
      </c>
      <c r="C13" s="207">
        <v>0</v>
      </c>
      <c r="D13" s="207">
        <v>589.07</v>
      </c>
      <c r="E13" s="207">
        <v>0.34</v>
      </c>
      <c r="F13" s="207">
        <v>46.33</v>
      </c>
      <c r="G13" s="207">
        <v>0</v>
      </c>
      <c r="H13" s="208">
        <v>6796</v>
      </c>
      <c r="I13" s="207">
        <v>3619.4</v>
      </c>
      <c r="J13" s="207">
        <v>1392.44</v>
      </c>
      <c r="K13" s="207">
        <v>589.41</v>
      </c>
      <c r="L13" s="208">
        <v>11854.17</v>
      </c>
      <c r="M13" s="208">
        <v>12443.58</v>
      </c>
      <c r="N13" s="81"/>
    </row>
    <row r="14" spans="1:14" s="191" customFormat="1" ht="15" customHeight="1">
      <c r="A14" s="209" t="s">
        <v>52</v>
      </c>
      <c r="B14" s="210" t="s">
        <v>5</v>
      </c>
      <c r="C14" s="211">
        <v>7.56</v>
      </c>
      <c r="D14" s="211">
        <v>6862.57</v>
      </c>
      <c r="E14" s="211">
        <v>52.97</v>
      </c>
      <c r="F14" s="211">
        <v>936.45</v>
      </c>
      <c r="G14" s="211">
        <v>0</v>
      </c>
      <c r="H14" s="211">
        <v>10627.26</v>
      </c>
      <c r="I14" s="211">
        <v>8388.58</v>
      </c>
      <c r="J14" s="211">
        <v>1920.25</v>
      </c>
      <c r="K14" s="211">
        <v>6923.1</v>
      </c>
      <c r="L14" s="211">
        <v>21872.54</v>
      </c>
      <c r="M14" s="211">
        <v>28795.64</v>
      </c>
      <c r="N14" s="81"/>
    </row>
    <row r="15" spans="1:14" s="123" customFormat="1" ht="15" customHeight="1">
      <c r="A15" s="74">
        <v>2016</v>
      </c>
      <c r="B15" s="182" t="s">
        <v>2</v>
      </c>
      <c r="C15" s="163">
        <v>14.81</v>
      </c>
      <c r="D15" s="163">
        <v>10313.49</v>
      </c>
      <c r="E15" s="163">
        <v>87.73</v>
      </c>
      <c r="F15" s="163">
        <v>1436.5</v>
      </c>
      <c r="G15" s="163">
        <v>0</v>
      </c>
      <c r="H15" s="163">
        <v>2895.99</v>
      </c>
      <c r="I15" s="163">
        <v>6450.54</v>
      </c>
      <c r="J15" s="163">
        <v>2279.03</v>
      </c>
      <c r="K15" s="163">
        <v>10416.03</v>
      </c>
      <c r="L15" s="163">
        <v>13062.06</v>
      </c>
      <c r="M15" s="163">
        <v>23478.09</v>
      </c>
      <c r="N15" s="81"/>
    </row>
    <row r="16" spans="1:14" s="123" customFormat="1" ht="15" customHeight="1">
      <c r="A16" s="74">
        <v>2016</v>
      </c>
      <c r="B16" s="182" t="s">
        <v>9</v>
      </c>
      <c r="C16" s="167">
        <v>0</v>
      </c>
      <c r="D16" s="167">
        <v>1261.82</v>
      </c>
      <c r="E16" s="167">
        <v>0.13</v>
      </c>
      <c r="F16" s="167">
        <v>73.99</v>
      </c>
      <c r="G16" s="167">
        <v>0</v>
      </c>
      <c r="H16" s="76">
        <v>3317.06</v>
      </c>
      <c r="I16" s="167">
        <v>7006.99</v>
      </c>
      <c r="J16" s="167">
        <v>6347.41</v>
      </c>
      <c r="K16" s="167">
        <v>1261.95</v>
      </c>
      <c r="L16" s="76">
        <v>16745.45</v>
      </c>
      <c r="M16" s="76">
        <v>18007.4</v>
      </c>
      <c r="N16" s="81"/>
    </row>
    <row r="17" spans="1:14" s="123" customFormat="1" ht="15" customHeight="1">
      <c r="A17" s="74">
        <v>2016</v>
      </c>
      <c r="B17" s="182" t="s">
        <v>4</v>
      </c>
      <c r="C17" s="163">
        <v>1.62</v>
      </c>
      <c r="D17" s="163">
        <v>2602.33</v>
      </c>
      <c r="E17" s="163">
        <v>6.74</v>
      </c>
      <c r="F17" s="163">
        <v>125.42</v>
      </c>
      <c r="G17" s="167">
        <v>0</v>
      </c>
      <c r="H17" s="163">
        <v>640.28</v>
      </c>
      <c r="I17" s="163">
        <v>2325.24</v>
      </c>
      <c r="J17" s="163">
        <v>664.22</v>
      </c>
      <c r="K17" s="163">
        <v>2610.69</v>
      </c>
      <c r="L17" s="163">
        <v>3755.16</v>
      </c>
      <c r="M17" s="163">
        <v>6365.85</v>
      </c>
      <c r="N17" s="81"/>
    </row>
    <row r="18" spans="1:14" s="123" customFormat="1" ht="15" customHeight="1">
      <c r="A18" s="74">
        <v>2016</v>
      </c>
      <c r="B18" s="160" t="s">
        <v>5</v>
      </c>
      <c r="C18" s="163">
        <v>16.43</v>
      </c>
      <c r="D18" s="163">
        <v>14177.64</v>
      </c>
      <c r="E18" s="163">
        <v>94.6</v>
      </c>
      <c r="F18" s="163">
        <v>1635.91</v>
      </c>
      <c r="G18" s="163">
        <v>0</v>
      </c>
      <c r="H18" s="163">
        <v>6853.33</v>
      </c>
      <c r="I18" s="163">
        <v>15782.77</v>
      </c>
      <c r="J18" s="163">
        <v>9290.66</v>
      </c>
      <c r="K18" s="190">
        <v>14288.67</v>
      </c>
      <c r="L18" s="190">
        <v>33562.67</v>
      </c>
      <c r="M18" s="163">
        <v>47851.34</v>
      </c>
      <c r="N18" s="81"/>
    </row>
    <row r="19" spans="1:13" s="81" customFormat="1" ht="15" customHeight="1">
      <c r="A19" s="184">
        <v>2015</v>
      </c>
      <c r="B19" s="182" t="s">
        <v>2</v>
      </c>
      <c r="C19" s="185">
        <v>13.65</v>
      </c>
      <c r="D19" s="185">
        <v>10286.93</v>
      </c>
      <c r="E19" s="185">
        <v>69.06</v>
      </c>
      <c r="F19" s="185">
        <v>2343.189</v>
      </c>
      <c r="G19" s="186">
        <v>0</v>
      </c>
      <c r="H19" s="187"/>
      <c r="I19" s="185">
        <v>6260.03</v>
      </c>
      <c r="J19" s="185">
        <v>2730.79</v>
      </c>
      <c r="K19" s="185">
        <v>10369.64</v>
      </c>
      <c r="L19" s="163">
        <v>13496.24</v>
      </c>
      <c r="M19" s="185">
        <v>23865.88</v>
      </c>
    </row>
    <row r="20" spans="1:13" s="81" customFormat="1" ht="15" customHeight="1">
      <c r="A20" s="74">
        <v>2015</v>
      </c>
      <c r="B20" s="182" t="s">
        <v>9</v>
      </c>
      <c r="C20" s="183">
        <v>0</v>
      </c>
      <c r="D20" s="183">
        <v>1246.7</v>
      </c>
      <c r="E20" s="183">
        <v>0.82</v>
      </c>
      <c r="F20" s="183">
        <v>57.87</v>
      </c>
      <c r="G20" s="183">
        <v>0</v>
      </c>
      <c r="H20" s="183">
        <v>1523.93</v>
      </c>
      <c r="I20" s="183">
        <v>7024.36</v>
      </c>
      <c r="J20" s="183">
        <v>7011</v>
      </c>
      <c r="K20" s="183">
        <v>1247.52</v>
      </c>
      <c r="L20" s="183">
        <v>15617.16</v>
      </c>
      <c r="M20" s="183">
        <v>16864.68</v>
      </c>
    </row>
    <row r="21" spans="1:13" s="81" customFormat="1" ht="15" customHeight="1">
      <c r="A21" s="74">
        <v>2015</v>
      </c>
      <c r="B21" s="182" t="s">
        <v>4</v>
      </c>
      <c r="C21" s="163">
        <v>1.47</v>
      </c>
      <c r="D21" s="163">
        <v>2547.88</v>
      </c>
      <c r="E21" s="163">
        <v>6.49</v>
      </c>
      <c r="F21" s="163">
        <v>81.99</v>
      </c>
      <c r="G21" s="163">
        <v>0</v>
      </c>
      <c r="H21" s="163">
        <v>199.36</v>
      </c>
      <c r="I21" s="163">
        <v>2245.75</v>
      </c>
      <c r="J21" s="163">
        <v>934.78</v>
      </c>
      <c r="K21" s="163">
        <v>2555.84</v>
      </c>
      <c r="L21" s="163">
        <v>3461.88</v>
      </c>
      <c r="M21" s="163">
        <v>6017.72</v>
      </c>
    </row>
    <row r="22" spans="1:13" s="81" customFormat="1" ht="15" customHeight="1">
      <c r="A22" s="74">
        <v>2015</v>
      </c>
      <c r="B22" s="160" t="s">
        <v>5</v>
      </c>
      <c r="C22" s="164">
        <v>15.12</v>
      </c>
      <c r="D22" s="164">
        <v>14081.51</v>
      </c>
      <c r="E22" s="164">
        <v>76.37</v>
      </c>
      <c r="F22" s="164">
        <v>2483.05</v>
      </c>
      <c r="G22" s="164">
        <v>0</v>
      </c>
      <c r="H22" s="165">
        <v>3885.52</v>
      </c>
      <c r="I22" s="164">
        <v>15530.14</v>
      </c>
      <c r="J22" s="164">
        <v>10676.57</v>
      </c>
      <c r="K22" s="164">
        <v>14173</v>
      </c>
      <c r="L22" s="164">
        <v>32575.28</v>
      </c>
      <c r="M22" s="166">
        <v>46748.28</v>
      </c>
    </row>
    <row r="23" spans="1:13" s="81" customFormat="1" ht="15" customHeight="1">
      <c r="A23" s="161">
        <v>2014</v>
      </c>
      <c r="B23" s="158" t="s">
        <v>2</v>
      </c>
      <c r="C23" s="167">
        <v>12.76</v>
      </c>
      <c r="D23" s="167">
        <v>9820.86</v>
      </c>
      <c r="E23" s="167">
        <v>65.84</v>
      </c>
      <c r="F23" s="167">
        <v>1098.58</v>
      </c>
      <c r="G23" s="167">
        <v>14</v>
      </c>
      <c r="H23" s="76">
        <v>1876.44</v>
      </c>
      <c r="I23" s="167">
        <v>7254.96</v>
      </c>
      <c r="J23" s="167">
        <v>2678.7</v>
      </c>
      <c r="K23" s="167">
        <v>9899.46</v>
      </c>
      <c r="L23" s="167">
        <v>12922.68</v>
      </c>
      <c r="M23" s="168">
        <v>22822.14</v>
      </c>
    </row>
    <row r="24" spans="1:13" s="81" customFormat="1" ht="15" customHeight="1">
      <c r="A24" s="157">
        <v>2014</v>
      </c>
      <c r="B24" s="158" t="s">
        <v>9</v>
      </c>
      <c r="C24" s="167">
        <v>0</v>
      </c>
      <c r="D24" s="167">
        <v>1280.48</v>
      </c>
      <c r="E24" s="167">
        <v>0.42</v>
      </c>
      <c r="F24" s="167">
        <v>49.54</v>
      </c>
      <c r="G24" s="167">
        <v>0</v>
      </c>
      <c r="H24" s="76">
        <v>1118.67</v>
      </c>
      <c r="I24" s="167">
        <v>7135.9</v>
      </c>
      <c r="J24" s="167">
        <v>6592.88</v>
      </c>
      <c r="K24" s="167">
        <v>1280.9</v>
      </c>
      <c r="L24" s="167">
        <v>14896.99</v>
      </c>
      <c r="M24" s="168">
        <v>16177.89</v>
      </c>
    </row>
    <row r="25" spans="1:13" s="81" customFormat="1" ht="15" customHeight="1">
      <c r="A25" s="157">
        <v>2014</v>
      </c>
      <c r="B25" s="158" t="s">
        <v>4</v>
      </c>
      <c r="C25" s="167">
        <v>1.46</v>
      </c>
      <c r="D25" s="167">
        <v>2546.34</v>
      </c>
      <c r="E25" s="167">
        <v>4.85</v>
      </c>
      <c r="F25" s="167">
        <v>42.28</v>
      </c>
      <c r="G25" s="167">
        <v>0</v>
      </c>
      <c r="H25" s="76">
        <v>138.19</v>
      </c>
      <c r="I25" s="167">
        <v>2094.42</v>
      </c>
      <c r="J25" s="167">
        <v>836.58</v>
      </c>
      <c r="K25" s="167">
        <v>2552.65</v>
      </c>
      <c r="L25" s="167">
        <v>3111.47</v>
      </c>
      <c r="M25" s="168">
        <v>5664.12</v>
      </c>
    </row>
    <row r="26" spans="1:13" s="81" customFormat="1" ht="15" customHeight="1">
      <c r="A26" s="157">
        <v>2014</v>
      </c>
      <c r="B26" s="160" t="s">
        <v>5</v>
      </c>
      <c r="C26" s="164">
        <v>14.22</v>
      </c>
      <c r="D26" s="164">
        <v>13647.68</v>
      </c>
      <c r="E26" s="164">
        <v>71.11</v>
      </c>
      <c r="F26" s="164">
        <v>1190.4</v>
      </c>
      <c r="G26" s="164">
        <v>14</v>
      </c>
      <c r="H26" s="165">
        <v>3133.3</v>
      </c>
      <c r="I26" s="164">
        <v>16485.28</v>
      </c>
      <c r="J26" s="164">
        <v>10108.16</v>
      </c>
      <c r="K26" s="164">
        <v>13733.01</v>
      </c>
      <c r="L26" s="164">
        <v>30931.14</v>
      </c>
      <c r="M26" s="166">
        <v>44664.15</v>
      </c>
    </row>
    <row r="27" spans="1:13" s="81" customFormat="1" ht="16.5" customHeight="1">
      <c r="A27" s="162">
        <v>2013</v>
      </c>
      <c r="B27" s="84" t="s">
        <v>2</v>
      </c>
      <c r="C27" s="163">
        <v>15</v>
      </c>
      <c r="D27" s="163">
        <v>11031</v>
      </c>
      <c r="E27" s="163">
        <v>59</v>
      </c>
      <c r="F27" s="163">
        <v>761</v>
      </c>
      <c r="G27" s="163">
        <v>0</v>
      </c>
      <c r="H27" s="163">
        <v>2936</v>
      </c>
      <c r="I27" s="163">
        <v>7724</v>
      </c>
      <c r="J27" s="163">
        <v>3046</v>
      </c>
      <c r="K27" s="163">
        <v>11106</v>
      </c>
      <c r="L27" s="163">
        <v>14468</v>
      </c>
      <c r="M27" s="163">
        <v>25574</v>
      </c>
    </row>
    <row r="28" spans="1:13" s="81" customFormat="1" ht="15" customHeight="1">
      <c r="A28" s="15">
        <v>2013</v>
      </c>
      <c r="B28" s="80" t="s">
        <v>9</v>
      </c>
      <c r="C28" s="169">
        <v>0</v>
      </c>
      <c r="D28" s="169">
        <v>1388.36</v>
      </c>
      <c r="E28" s="169">
        <v>0.38</v>
      </c>
      <c r="F28" s="169">
        <v>30.07</v>
      </c>
      <c r="G28" s="169">
        <v>0</v>
      </c>
      <c r="H28" s="169">
        <v>1309.4</v>
      </c>
      <c r="I28" s="169">
        <v>8056.29</v>
      </c>
      <c r="J28" s="169">
        <v>7339.39</v>
      </c>
      <c r="K28" s="169">
        <v>1389</v>
      </c>
      <c r="L28" s="169">
        <v>16726</v>
      </c>
      <c r="M28" s="169">
        <v>18115</v>
      </c>
    </row>
    <row r="29" spans="1:13" s="81" customFormat="1" ht="16.5" customHeight="1">
      <c r="A29" s="15">
        <v>2013</v>
      </c>
      <c r="B29" s="80" t="s">
        <v>4</v>
      </c>
      <c r="C29" s="163">
        <v>1</v>
      </c>
      <c r="D29" s="163">
        <v>2921</v>
      </c>
      <c r="E29" s="163">
        <v>4</v>
      </c>
      <c r="F29" s="163">
        <v>35</v>
      </c>
      <c r="G29" s="163">
        <v>24</v>
      </c>
      <c r="H29" s="163">
        <v>123</v>
      </c>
      <c r="I29" s="163">
        <v>2280</v>
      </c>
      <c r="J29" s="163">
        <v>955</v>
      </c>
      <c r="K29" s="163">
        <v>2925</v>
      </c>
      <c r="L29" s="163">
        <v>3416</v>
      </c>
      <c r="M29" s="163">
        <v>6341</v>
      </c>
    </row>
    <row r="30" spans="1:13" s="81" customFormat="1" ht="15.75" customHeight="1">
      <c r="A30" s="127">
        <v>2013</v>
      </c>
      <c r="B30" s="128" t="s">
        <v>5</v>
      </c>
      <c r="C30" s="170">
        <v>18</v>
      </c>
      <c r="D30" s="170">
        <v>15341</v>
      </c>
      <c r="E30" s="170">
        <v>65</v>
      </c>
      <c r="F30" s="169">
        <v>826</v>
      </c>
      <c r="G30" s="170">
        <v>24</v>
      </c>
      <c r="H30" s="171">
        <v>4370</v>
      </c>
      <c r="I30" s="170">
        <v>18062</v>
      </c>
      <c r="J30" s="170">
        <v>11331</v>
      </c>
      <c r="K30" s="170">
        <v>15424</v>
      </c>
      <c r="L30" s="170">
        <v>34613</v>
      </c>
      <c r="M30" s="170">
        <v>50037</v>
      </c>
    </row>
    <row r="31" spans="1:13" s="14" customFormat="1" ht="15" customHeight="1">
      <c r="A31" s="15">
        <v>2012</v>
      </c>
      <c r="B31" s="84" t="s">
        <v>2</v>
      </c>
      <c r="C31" s="169">
        <v>12</v>
      </c>
      <c r="D31" s="172">
        <v>9520</v>
      </c>
      <c r="E31" s="172">
        <v>63</v>
      </c>
      <c r="F31" s="173">
        <v>488</v>
      </c>
      <c r="G31" s="172">
        <v>22</v>
      </c>
      <c r="H31" s="172">
        <v>5008</v>
      </c>
      <c r="I31" s="172">
        <v>9285</v>
      </c>
      <c r="J31" s="172">
        <v>3268</v>
      </c>
      <c r="K31" s="172">
        <v>9595</v>
      </c>
      <c r="L31" s="172">
        <v>18071</v>
      </c>
      <c r="M31" s="172">
        <v>27666</v>
      </c>
    </row>
    <row r="32" spans="1:13" s="14" customFormat="1" ht="15" customHeight="1">
      <c r="A32" s="15">
        <v>2012</v>
      </c>
      <c r="B32" s="80" t="s">
        <v>9</v>
      </c>
      <c r="C32" s="169">
        <v>4</v>
      </c>
      <c r="D32" s="172">
        <v>3066</v>
      </c>
      <c r="E32" s="172">
        <v>0</v>
      </c>
      <c r="F32" s="172">
        <v>30</v>
      </c>
      <c r="G32" s="172">
        <v>0</v>
      </c>
      <c r="H32" s="172">
        <v>1455</v>
      </c>
      <c r="I32" s="172">
        <v>7839</v>
      </c>
      <c r="J32" s="172">
        <v>7402</v>
      </c>
      <c r="K32" s="172">
        <v>3070</v>
      </c>
      <c r="L32" s="172">
        <v>16726</v>
      </c>
      <c r="M32" s="172">
        <v>19796</v>
      </c>
    </row>
    <row r="33" spans="1:13" s="14" customFormat="1" ht="15" customHeight="1">
      <c r="A33" s="15">
        <v>2012</v>
      </c>
      <c r="B33" s="80" t="s">
        <v>4</v>
      </c>
      <c r="C33" s="169">
        <v>0</v>
      </c>
      <c r="D33" s="172">
        <v>2887</v>
      </c>
      <c r="E33" s="172">
        <v>1</v>
      </c>
      <c r="F33" s="172">
        <v>18</v>
      </c>
      <c r="G33" s="172">
        <v>11</v>
      </c>
      <c r="H33" s="172">
        <v>125</v>
      </c>
      <c r="I33" s="172">
        <v>2369</v>
      </c>
      <c r="J33" s="172">
        <v>918</v>
      </c>
      <c r="K33" s="172">
        <v>2888</v>
      </c>
      <c r="L33" s="172">
        <v>3441</v>
      </c>
      <c r="M33" s="172">
        <v>6329</v>
      </c>
    </row>
    <row r="34" spans="1:13" s="14" customFormat="1" ht="15" customHeight="1">
      <c r="A34" s="86">
        <v>2012</v>
      </c>
      <c r="B34" s="80" t="s">
        <v>5</v>
      </c>
      <c r="C34" s="170">
        <v>17</v>
      </c>
      <c r="D34" s="174">
        <v>15471</v>
      </c>
      <c r="E34" s="174">
        <v>70</v>
      </c>
      <c r="F34" s="172">
        <v>538</v>
      </c>
      <c r="G34" s="174">
        <v>33</v>
      </c>
      <c r="H34" s="175">
        <v>6583</v>
      </c>
      <c r="I34" s="176">
        <v>19491</v>
      </c>
      <c r="J34" s="172">
        <v>11591</v>
      </c>
      <c r="K34" s="174">
        <v>15558</v>
      </c>
      <c r="L34" s="174">
        <v>38236</v>
      </c>
      <c r="M34" s="174">
        <v>53794</v>
      </c>
    </row>
    <row r="35" spans="1:13" s="14" customFormat="1" ht="15" customHeight="1">
      <c r="A35" s="15">
        <v>2011</v>
      </c>
      <c r="B35" s="79" t="s">
        <v>2</v>
      </c>
      <c r="C35" s="169">
        <v>12</v>
      </c>
      <c r="D35" s="172">
        <v>9279</v>
      </c>
      <c r="E35" s="172">
        <v>73</v>
      </c>
      <c r="F35" s="173">
        <v>474</v>
      </c>
      <c r="G35" s="172">
        <v>1110</v>
      </c>
      <c r="H35" s="172">
        <v>4711</v>
      </c>
      <c r="I35" s="172">
        <v>10650</v>
      </c>
      <c r="J35" s="173">
        <v>3427</v>
      </c>
      <c r="K35" s="172">
        <v>9364</v>
      </c>
      <c r="L35" s="172">
        <v>20372</v>
      </c>
      <c r="M35" s="172">
        <v>29736</v>
      </c>
    </row>
    <row r="36" spans="1:13" s="14" customFormat="1" ht="15" customHeight="1">
      <c r="A36" s="15">
        <v>2011</v>
      </c>
      <c r="B36" s="80" t="s">
        <v>9</v>
      </c>
      <c r="C36" s="169">
        <v>4</v>
      </c>
      <c r="D36" s="172">
        <v>3811</v>
      </c>
      <c r="E36" s="172">
        <v>2</v>
      </c>
      <c r="F36" s="172">
        <v>23</v>
      </c>
      <c r="G36" s="172">
        <v>50</v>
      </c>
      <c r="H36" s="172">
        <v>1345</v>
      </c>
      <c r="I36" s="172">
        <v>8044</v>
      </c>
      <c r="J36" s="172">
        <v>7667</v>
      </c>
      <c r="K36" s="172">
        <v>3817</v>
      </c>
      <c r="L36" s="172">
        <v>17129</v>
      </c>
      <c r="M36" s="172">
        <v>20946</v>
      </c>
    </row>
    <row r="37" spans="1:13" s="14" customFormat="1" ht="15" customHeight="1">
      <c r="A37" s="15">
        <v>2011</v>
      </c>
      <c r="B37" s="80" t="s">
        <v>4</v>
      </c>
      <c r="C37" s="169">
        <v>0</v>
      </c>
      <c r="D37" s="172">
        <v>2977</v>
      </c>
      <c r="E37" s="172">
        <v>1</v>
      </c>
      <c r="F37" s="172">
        <v>24</v>
      </c>
      <c r="G37" s="172">
        <v>5</v>
      </c>
      <c r="H37" s="172">
        <v>99</v>
      </c>
      <c r="I37" s="172">
        <v>2307</v>
      </c>
      <c r="J37" s="172">
        <v>844</v>
      </c>
      <c r="K37" s="172">
        <v>2978</v>
      </c>
      <c r="L37" s="172">
        <v>3279</v>
      </c>
      <c r="M37" s="172">
        <v>6257</v>
      </c>
    </row>
    <row r="38" spans="1:13" s="14" customFormat="1" ht="15" customHeight="1">
      <c r="A38" s="86">
        <v>2011</v>
      </c>
      <c r="B38" s="80" t="s">
        <v>5</v>
      </c>
      <c r="C38" s="170">
        <v>18</v>
      </c>
      <c r="D38" s="174">
        <v>16068</v>
      </c>
      <c r="E38" s="174">
        <v>78</v>
      </c>
      <c r="F38" s="174">
        <v>519</v>
      </c>
      <c r="G38" s="174">
        <v>1166</v>
      </c>
      <c r="H38" s="174">
        <v>6155</v>
      </c>
      <c r="I38" s="174">
        <v>21003</v>
      </c>
      <c r="J38" s="174">
        <v>11936</v>
      </c>
      <c r="K38" s="174">
        <v>16164</v>
      </c>
      <c r="L38" s="174">
        <v>40779</v>
      </c>
      <c r="M38" s="174">
        <v>56943</v>
      </c>
    </row>
    <row r="39" spans="1:13" s="14" customFormat="1" ht="15" customHeight="1">
      <c r="A39" s="15">
        <v>2010</v>
      </c>
      <c r="B39" s="79" t="s">
        <v>2</v>
      </c>
      <c r="C39" s="169">
        <v>13</v>
      </c>
      <c r="D39" s="172">
        <v>10725</v>
      </c>
      <c r="E39" s="172">
        <v>74</v>
      </c>
      <c r="F39" s="172">
        <v>302</v>
      </c>
      <c r="G39" s="172">
        <v>0</v>
      </c>
      <c r="H39" s="172">
        <v>7097</v>
      </c>
      <c r="I39" s="172">
        <v>12780</v>
      </c>
      <c r="J39" s="172">
        <v>4177</v>
      </c>
      <c r="K39" s="172">
        <v>10812</v>
      </c>
      <c r="L39" s="172">
        <v>24356</v>
      </c>
      <c r="M39" s="172">
        <v>35168</v>
      </c>
    </row>
    <row r="40" spans="1:13" s="14" customFormat="1" ht="15" customHeight="1">
      <c r="A40" s="15">
        <v>2010</v>
      </c>
      <c r="B40" s="80" t="s">
        <v>9</v>
      </c>
      <c r="C40" s="169">
        <v>5</v>
      </c>
      <c r="D40" s="172">
        <v>4443</v>
      </c>
      <c r="E40" s="172">
        <v>1</v>
      </c>
      <c r="F40" s="172">
        <v>11</v>
      </c>
      <c r="G40" s="172">
        <v>0</v>
      </c>
      <c r="H40" s="172">
        <v>2032</v>
      </c>
      <c r="I40" s="172">
        <v>9473</v>
      </c>
      <c r="J40" s="172">
        <v>8847</v>
      </c>
      <c r="K40" s="172">
        <v>4449</v>
      </c>
      <c r="L40" s="172">
        <v>20363</v>
      </c>
      <c r="M40" s="172">
        <v>24812</v>
      </c>
    </row>
    <row r="41" spans="1:13" s="14" customFormat="1" ht="15" customHeight="1">
      <c r="A41" s="15">
        <v>2010</v>
      </c>
      <c r="B41" s="80" t="s">
        <v>4</v>
      </c>
      <c r="C41" s="169">
        <v>0</v>
      </c>
      <c r="D41" s="172">
        <v>3545</v>
      </c>
      <c r="E41" s="172">
        <v>2</v>
      </c>
      <c r="F41" s="172">
        <v>13</v>
      </c>
      <c r="G41" s="172">
        <v>0</v>
      </c>
      <c r="H41" s="172">
        <v>115</v>
      </c>
      <c r="I41" s="172">
        <v>2887</v>
      </c>
      <c r="J41" s="172">
        <v>996</v>
      </c>
      <c r="K41" s="172">
        <v>3547</v>
      </c>
      <c r="L41" s="172">
        <v>4011</v>
      </c>
      <c r="M41" s="172">
        <v>7558</v>
      </c>
    </row>
    <row r="42" spans="1:13" s="14" customFormat="1" ht="15" customHeight="1">
      <c r="A42" s="86">
        <v>2010</v>
      </c>
      <c r="B42" s="85" t="s">
        <v>5</v>
      </c>
      <c r="C42" s="170">
        <v>20</v>
      </c>
      <c r="D42" s="174">
        <v>18712</v>
      </c>
      <c r="E42" s="174">
        <v>81</v>
      </c>
      <c r="F42" s="174">
        <v>328</v>
      </c>
      <c r="G42" s="174">
        <v>0</v>
      </c>
      <c r="H42" s="174">
        <v>9241</v>
      </c>
      <c r="I42" s="174">
        <v>25142</v>
      </c>
      <c r="J42" s="174">
        <v>14020</v>
      </c>
      <c r="K42" s="174">
        <v>18813</v>
      </c>
      <c r="L42" s="174">
        <v>48731</v>
      </c>
      <c r="M42" s="174">
        <v>67544</v>
      </c>
    </row>
    <row r="43" spans="1:13" s="14" customFormat="1" ht="15" customHeight="1">
      <c r="A43" s="15">
        <v>2009</v>
      </c>
      <c r="B43" s="84" t="s">
        <v>2</v>
      </c>
      <c r="C43" s="169">
        <v>11</v>
      </c>
      <c r="D43" s="172">
        <v>9108</v>
      </c>
      <c r="E43" s="172">
        <v>75</v>
      </c>
      <c r="F43" s="172">
        <v>197</v>
      </c>
      <c r="G43" s="172">
        <v>0</v>
      </c>
      <c r="H43" s="172">
        <v>4740</v>
      </c>
      <c r="I43" s="172">
        <v>10536</v>
      </c>
      <c r="J43" s="172">
        <v>3024</v>
      </c>
      <c r="K43" s="172">
        <v>9194</v>
      </c>
      <c r="L43" s="172">
        <v>18497</v>
      </c>
      <c r="M43" s="172">
        <v>27691</v>
      </c>
    </row>
    <row r="44" spans="1:13" s="14" customFormat="1" ht="15" customHeight="1">
      <c r="A44" s="15">
        <v>2009</v>
      </c>
      <c r="B44" s="80" t="s">
        <v>9</v>
      </c>
      <c r="C44" s="169">
        <v>4</v>
      </c>
      <c r="D44" s="172">
        <v>3931</v>
      </c>
      <c r="E44" s="172">
        <v>3</v>
      </c>
      <c r="F44" s="172">
        <v>7</v>
      </c>
      <c r="G44" s="172">
        <v>0</v>
      </c>
      <c r="H44" s="172">
        <v>1153</v>
      </c>
      <c r="I44" s="172">
        <v>7573</v>
      </c>
      <c r="J44" s="172">
        <v>6109</v>
      </c>
      <c r="K44" s="172">
        <v>3938</v>
      </c>
      <c r="L44" s="172">
        <v>14842</v>
      </c>
      <c r="M44" s="172">
        <v>18780</v>
      </c>
    </row>
    <row r="45" spans="1:13" s="14" customFormat="1" ht="15" customHeight="1">
      <c r="A45" s="15">
        <v>2009</v>
      </c>
      <c r="B45" s="80" t="s">
        <v>4</v>
      </c>
      <c r="C45" s="169">
        <v>0</v>
      </c>
      <c r="D45" s="172">
        <v>3105</v>
      </c>
      <c r="E45" s="172">
        <v>3</v>
      </c>
      <c r="F45" s="172">
        <v>6</v>
      </c>
      <c r="G45" s="172">
        <v>0</v>
      </c>
      <c r="H45" s="172">
        <v>52</v>
      </c>
      <c r="I45" s="172">
        <v>2384</v>
      </c>
      <c r="J45" s="172">
        <v>837</v>
      </c>
      <c r="K45" s="172">
        <v>3108</v>
      </c>
      <c r="L45" s="172">
        <v>3279</v>
      </c>
      <c r="M45" s="172">
        <v>6387</v>
      </c>
    </row>
    <row r="46" spans="1:13" s="14" customFormat="1" ht="15" customHeight="1">
      <c r="A46" s="86">
        <v>2009</v>
      </c>
      <c r="B46" s="85" t="s">
        <v>5</v>
      </c>
      <c r="C46" s="170">
        <v>19</v>
      </c>
      <c r="D46" s="174">
        <v>18486</v>
      </c>
      <c r="E46" s="174">
        <v>87</v>
      </c>
      <c r="F46" s="174">
        <v>217</v>
      </c>
      <c r="G46" s="174">
        <v>0</v>
      </c>
      <c r="H46" s="174">
        <v>7415</v>
      </c>
      <c r="I46" s="174">
        <v>23933</v>
      </c>
      <c r="J46" s="174">
        <v>12659</v>
      </c>
      <c r="K46" s="174">
        <v>18592</v>
      </c>
      <c r="L46" s="174">
        <v>44224</v>
      </c>
      <c r="M46" s="174">
        <v>62816</v>
      </c>
    </row>
    <row r="47" spans="1:13" s="14" customFormat="1" ht="15" customHeight="1">
      <c r="A47" s="15">
        <v>2008</v>
      </c>
      <c r="B47" s="84" t="s">
        <v>2</v>
      </c>
      <c r="C47" s="169">
        <v>12</v>
      </c>
      <c r="D47" s="172">
        <v>11265</v>
      </c>
      <c r="E47" s="172">
        <v>105</v>
      </c>
      <c r="F47" s="172">
        <v>147</v>
      </c>
      <c r="G47" s="172">
        <v>0</v>
      </c>
      <c r="H47" s="172">
        <v>6225</v>
      </c>
      <c r="I47" s="172">
        <v>15163</v>
      </c>
      <c r="J47" s="172">
        <v>4006</v>
      </c>
      <c r="K47" s="172">
        <v>11382</v>
      </c>
      <c r="L47" s="172">
        <v>25541</v>
      </c>
      <c r="M47" s="172">
        <v>36923</v>
      </c>
    </row>
    <row r="48" spans="1:13" s="14" customFormat="1" ht="15" customHeight="1">
      <c r="A48" s="15">
        <v>2008</v>
      </c>
      <c r="B48" s="80" t="s">
        <v>9</v>
      </c>
      <c r="C48" s="169">
        <v>7</v>
      </c>
      <c r="D48" s="172">
        <v>4451</v>
      </c>
      <c r="E48" s="172">
        <v>4</v>
      </c>
      <c r="F48" s="172">
        <v>0</v>
      </c>
      <c r="G48" s="172">
        <v>0</v>
      </c>
      <c r="H48" s="172">
        <v>1447</v>
      </c>
      <c r="I48" s="172">
        <v>8917</v>
      </c>
      <c r="J48" s="172">
        <v>6460</v>
      </c>
      <c r="K48" s="172">
        <v>4462</v>
      </c>
      <c r="L48" s="172">
        <v>16824</v>
      </c>
      <c r="M48" s="172">
        <v>21286</v>
      </c>
    </row>
    <row r="49" spans="1:13" s="14" customFormat="1" ht="15" customHeight="1">
      <c r="A49" s="15">
        <v>2008</v>
      </c>
      <c r="B49" s="80" t="s">
        <v>4</v>
      </c>
      <c r="C49" s="169">
        <v>0</v>
      </c>
      <c r="D49" s="172">
        <v>3354</v>
      </c>
      <c r="E49" s="172">
        <v>1</v>
      </c>
      <c r="F49" s="172">
        <v>2</v>
      </c>
      <c r="G49" s="172">
        <v>0</v>
      </c>
      <c r="H49" s="172">
        <v>33</v>
      </c>
      <c r="I49" s="172">
        <v>2578</v>
      </c>
      <c r="J49" s="172">
        <v>808</v>
      </c>
      <c r="K49" s="172">
        <v>3355</v>
      </c>
      <c r="L49" s="172">
        <v>3421</v>
      </c>
      <c r="M49" s="172">
        <v>6776</v>
      </c>
    </row>
    <row r="50" spans="1:13" s="14" customFormat="1" ht="15" customHeight="1">
      <c r="A50" s="86">
        <v>2008</v>
      </c>
      <c r="B50" s="85" t="s">
        <v>5</v>
      </c>
      <c r="C50" s="170">
        <v>6</v>
      </c>
      <c r="D50" s="174">
        <v>3909</v>
      </c>
      <c r="E50" s="174">
        <v>4</v>
      </c>
      <c r="F50" s="174">
        <v>0</v>
      </c>
      <c r="G50" s="174">
        <v>0</v>
      </c>
      <c r="H50" s="174">
        <v>1172</v>
      </c>
      <c r="I50" s="174">
        <v>7822</v>
      </c>
      <c r="J50" s="174">
        <v>5194</v>
      </c>
      <c r="K50" s="174">
        <v>3919</v>
      </c>
      <c r="L50" s="174">
        <v>14188</v>
      </c>
      <c r="M50" s="174">
        <v>18107</v>
      </c>
    </row>
    <row r="51" spans="1:13" s="14" customFormat="1" ht="15" customHeight="1">
      <c r="A51" s="15">
        <v>2007</v>
      </c>
      <c r="B51" s="84" t="s">
        <v>2</v>
      </c>
      <c r="C51" s="169">
        <v>11</v>
      </c>
      <c r="D51" s="172">
        <v>11519</v>
      </c>
      <c r="E51" s="172">
        <v>122</v>
      </c>
      <c r="F51" s="172">
        <v>130</v>
      </c>
      <c r="G51" s="172">
        <v>0</v>
      </c>
      <c r="H51" s="172">
        <v>7647</v>
      </c>
      <c r="I51" s="172">
        <v>17573</v>
      </c>
      <c r="J51" s="172">
        <v>2709</v>
      </c>
      <c r="K51" s="172">
        <v>11652</v>
      </c>
      <c r="L51" s="172">
        <v>28059</v>
      </c>
      <c r="M51" s="172">
        <v>39711</v>
      </c>
    </row>
    <row r="52" spans="1:13" s="14" customFormat="1" ht="15" customHeight="1">
      <c r="A52" s="15">
        <v>2007</v>
      </c>
      <c r="B52" s="80" t="s">
        <v>9</v>
      </c>
      <c r="C52" s="169">
        <v>7</v>
      </c>
      <c r="D52" s="172">
        <v>5710</v>
      </c>
      <c r="E52" s="172">
        <v>9</v>
      </c>
      <c r="F52" s="172">
        <v>0</v>
      </c>
      <c r="G52" s="172">
        <v>0</v>
      </c>
      <c r="H52" s="172">
        <v>4089</v>
      </c>
      <c r="I52" s="172">
        <v>9841</v>
      </c>
      <c r="J52" s="172">
        <v>4349</v>
      </c>
      <c r="K52" s="172">
        <v>5726</v>
      </c>
      <c r="L52" s="172">
        <v>18279</v>
      </c>
      <c r="M52" s="172">
        <v>24005</v>
      </c>
    </row>
    <row r="53" spans="1:13" s="14" customFormat="1" ht="15" customHeight="1">
      <c r="A53" s="15">
        <v>2007</v>
      </c>
      <c r="B53" s="80" t="s">
        <v>4</v>
      </c>
      <c r="C53" s="169">
        <v>1</v>
      </c>
      <c r="D53" s="172">
        <v>4289</v>
      </c>
      <c r="E53" s="172">
        <v>5</v>
      </c>
      <c r="F53" s="172">
        <v>0</v>
      </c>
      <c r="G53" s="172">
        <v>0</v>
      </c>
      <c r="H53" s="172">
        <v>647</v>
      </c>
      <c r="I53" s="172">
        <v>3062</v>
      </c>
      <c r="J53" s="172">
        <v>672</v>
      </c>
      <c r="K53" s="172">
        <v>4295</v>
      </c>
      <c r="L53" s="172">
        <v>4381</v>
      </c>
      <c r="M53" s="172">
        <v>8676</v>
      </c>
    </row>
    <row r="54" spans="1:13" s="14" customFormat="1" ht="15" customHeight="1">
      <c r="A54" s="86">
        <v>2007</v>
      </c>
      <c r="B54" s="85" t="s">
        <v>5</v>
      </c>
      <c r="C54" s="170">
        <v>24</v>
      </c>
      <c r="D54" s="174">
        <v>21516</v>
      </c>
      <c r="E54" s="174">
        <v>139</v>
      </c>
      <c r="F54" s="174">
        <v>130</v>
      </c>
      <c r="G54" s="174">
        <v>0</v>
      </c>
      <c r="H54" s="174">
        <v>12381</v>
      </c>
      <c r="I54" s="174">
        <v>30477</v>
      </c>
      <c r="J54" s="174">
        <v>7733</v>
      </c>
      <c r="K54" s="174">
        <v>21679</v>
      </c>
      <c r="L54" s="174">
        <v>50721</v>
      </c>
      <c r="M54" s="174">
        <v>72400</v>
      </c>
    </row>
    <row r="55" spans="1:13" s="14" customFormat="1" ht="15" customHeight="1">
      <c r="A55" s="15">
        <v>2006</v>
      </c>
      <c r="B55" s="84" t="s">
        <v>2</v>
      </c>
      <c r="C55" s="169">
        <v>11</v>
      </c>
      <c r="D55" s="172">
        <v>11760</v>
      </c>
      <c r="E55" s="172">
        <v>119</v>
      </c>
      <c r="F55" s="172">
        <v>156</v>
      </c>
      <c r="G55" s="172">
        <v>0</v>
      </c>
      <c r="H55" s="172">
        <v>8408</v>
      </c>
      <c r="I55" s="172">
        <v>17674</v>
      </c>
      <c r="J55" s="172">
        <v>1445</v>
      </c>
      <c r="K55" s="172">
        <v>11890</v>
      </c>
      <c r="L55" s="172">
        <v>27683</v>
      </c>
      <c r="M55" s="172">
        <v>39573</v>
      </c>
    </row>
    <row r="56" spans="1:13" s="14" customFormat="1" ht="15" customHeight="1">
      <c r="A56" s="15">
        <v>2006</v>
      </c>
      <c r="B56" s="80" t="s">
        <v>9</v>
      </c>
      <c r="C56" s="169">
        <v>11</v>
      </c>
      <c r="D56" s="172">
        <v>5879</v>
      </c>
      <c r="E56" s="172">
        <v>5</v>
      </c>
      <c r="F56" s="172">
        <v>0</v>
      </c>
      <c r="G56" s="172">
        <v>0</v>
      </c>
      <c r="H56" s="172">
        <v>6126</v>
      </c>
      <c r="I56" s="172">
        <v>8943</v>
      </c>
      <c r="J56" s="172">
        <v>1183</v>
      </c>
      <c r="K56" s="172">
        <v>5895</v>
      </c>
      <c r="L56" s="172">
        <v>16252</v>
      </c>
      <c r="M56" s="172">
        <v>22147</v>
      </c>
    </row>
    <row r="57" spans="1:13" s="14" customFormat="1" ht="15" customHeight="1">
      <c r="A57" s="15">
        <v>2006</v>
      </c>
      <c r="B57" s="80" t="s">
        <v>4</v>
      </c>
      <c r="C57" s="169">
        <v>1</v>
      </c>
      <c r="D57" s="172">
        <v>4427</v>
      </c>
      <c r="E57" s="172">
        <v>4</v>
      </c>
      <c r="F57" s="172">
        <v>0</v>
      </c>
      <c r="G57" s="172">
        <v>0</v>
      </c>
      <c r="H57" s="172">
        <v>733</v>
      </c>
      <c r="I57" s="172">
        <v>2810</v>
      </c>
      <c r="J57" s="172">
        <v>12</v>
      </c>
      <c r="K57" s="172">
        <v>4432</v>
      </c>
      <c r="L57" s="172">
        <v>3555</v>
      </c>
      <c r="M57" s="172">
        <v>7987</v>
      </c>
    </row>
    <row r="58" spans="1:13" s="14" customFormat="1" ht="15" customHeight="1">
      <c r="A58" s="87">
        <v>2006</v>
      </c>
      <c r="B58" s="85" t="s">
        <v>5</v>
      </c>
      <c r="C58" s="170">
        <v>25</v>
      </c>
      <c r="D58" s="174">
        <v>22065</v>
      </c>
      <c r="E58" s="174">
        <v>131</v>
      </c>
      <c r="F58" s="174">
        <v>156</v>
      </c>
      <c r="G58" s="174">
        <v>0</v>
      </c>
      <c r="H58" s="174">
        <v>15265</v>
      </c>
      <c r="I58" s="174">
        <v>29425</v>
      </c>
      <c r="J58" s="174">
        <v>2643</v>
      </c>
      <c r="K58" s="174">
        <v>22221</v>
      </c>
      <c r="L58" s="174">
        <v>47489</v>
      </c>
      <c r="M58" s="174">
        <v>69710</v>
      </c>
    </row>
    <row r="59" spans="1:13" s="14" customFormat="1" ht="15" customHeight="1">
      <c r="A59" s="15">
        <v>2005</v>
      </c>
      <c r="B59" s="84" t="s">
        <v>2</v>
      </c>
      <c r="C59" s="169">
        <v>16</v>
      </c>
      <c r="D59" s="172">
        <v>13522</v>
      </c>
      <c r="E59" s="172">
        <v>91</v>
      </c>
      <c r="F59" s="172">
        <v>155</v>
      </c>
      <c r="G59" s="172">
        <v>0</v>
      </c>
      <c r="H59" s="172">
        <v>8711</v>
      </c>
      <c r="I59" s="172">
        <v>19477</v>
      </c>
      <c r="J59" s="172">
        <v>401</v>
      </c>
      <c r="K59" s="172">
        <v>13629</v>
      </c>
      <c r="L59" s="172">
        <v>28744</v>
      </c>
      <c r="M59" s="172">
        <v>42373</v>
      </c>
    </row>
    <row r="60" spans="1:13" s="14" customFormat="1" ht="15" customHeight="1">
      <c r="A60" s="15">
        <v>2005</v>
      </c>
      <c r="B60" s="80" t="s">
        <v>9</v>
      </c>
      <c r="C60" s="169">
        <v>11</v>
      </c>
      <c r="D60" s="172">
        <v>6659</v>
      </c>
      <c r="E60" s="172">
        <v>9</v>
      </c>
      <c r="F60" s="172">
        <v>0</v>
      </c>
      <c r="G60" s="172">
        <v>0</v>
      </c>
      <c r="H60" s="172">
        <v>6156</v>
      </c>
      <c r="I60" s="172">
        <v>10367</v>
      </c>
      <c r="J60" s="172">
        <v>258</v>
      </c>
      <c r="K60" s="172">
        <v>6679</v>
      </c>
      <c r="L60" s="172">
        <v>16781</v>
      </c>
      <c r="M60" s="172">
        <v>23460</v>
      </c>
    </row>
    <row r="61" spans="1:13" s="14" customFormat="1" ht="15" customHeight="1">
      <c r="A61" s="15">
        <v>2005</v>
      </c>
      <c r="B61" s="80" t="s">
        <v>4</v>
      </c>
      <c r="C61" s="169">
        <v>2</v>
      </c>
      <c r="D61" s="172">
        <v>4837</v>
      </c>
      <c r="E61" s="172">
        <v>0</v>
      </c>
      <c r="F61" s="172">
        <v>0</v>
      </c>
      <c r="G61" s="172">
        <v>0</v>
      </c>
      <c r="H61" s="172">
        <v>661</v>
      </c>
      <c r="I61" s="172">
        <v>3761</v>
      </c>
      <c r="J61" s="172">
        <v>9</v>
      </c>
      <c r="K61" s="172">
        <v>4839</v>
      </c>
      <c r="L61" s="172">
        <v>4431</v>
      </c>
      <c r="M61" s="172">
        <v>9270</v>
      </c>
    </row>
    <row r="62" spans="1:13" s="14" customFormat="1" ht="15" customHeight="1">
      <c r="A62" s="87">
        <v>2005</v>
      </c>
      <c r="B62" s="80" t="s">
        <v>5</v>
      </c>
      <c r="C62" s="170">
        <v>35</v>
      </c>
      <c r="D62" s="174">
        <v>25018</v>
      </c>
      <c r="E62" s="174">
        <v>102</v>
      </c>
      <c r="F62" s="174">
        <v>155</v>
      </c>
      <c r="G62" s="174">
        <v>0</v>
      </c>
      <c r="H62" s="174">
        <v>15529</v>
      </c>
      <c r="I62" s="174">
        <v>33605</v>
      </c>
      <c r="J62" s="174">
        <v>667</v>
      </c>
      <c r="K62" s="174">
        <v>25155</v>
      </c>
      <c r="L62" s="174">
        <v>49956</v>
      </c>
      <c r="M62" s="174">
        <v>75111</v>
      </c>
    </row>
    <row r="63" spans="1:13" s="14" customFormat="1" ht="15" customHeight="1">
      <c r="A63" s="15">
        <v>2004</v>
      </c>
      <c r="B63" s="79" t="s">
        <v>2</v>
      </c>
      <c r="C63" s="169">
        <v>16</v>
      </c>
      <c r="D63" s="172">
        <v>14143</v>
      </c>
      <c r="E63" s="172">
        <v>80</v>
      </c>
      <c r="F63" s="172">
        <v>121</v>
      </c>
      <c r="G63" s="172">
        <v>0</v>
      </c>
      <c r="H63" s="172">
        <v>8043</v>
      </c>
      <c r="I63" s="172">
        <v>18883</v>
      </c>
      <c r="J63" s="172">
        <v>0</v>
      </c>
      <c r="K63" s="172">
        <v>14239</v>
      </c>
      <c r="L63" s="172">
        <v>27047</v>
      </c>
      <c r="M63" s="172">
        <v>41286</v>
      </c>
    </row>
    <row r="64" spans="1:13" s="14" customFormat="1" ht="15" customHeight="1">
      <c r="A64" s="15">
        <v>2004</v>
      </c>
      <c r="B64" s="80" t="s">
        <v>9</v>
      </c>
      <c r="C64" s="169">
        <v>14</v>
      </c>
      <c r="D64" s="172">
        <v>7184</v>
      </c>
      <c r="E64" s="172">
        <v>11</v>
      </c>
      <c r="F64" s="172">
        <v>0</v>
      </c>
      <c r="G64" s="172">
        <v>0</v>
      </c>
      <c r="H64" s="172">
        <v>5884</v>
      </c>
      <c r="I64" s="172">
        <v>10277</v>
      </c>
      <c r="J64" s="172">
        <v>26</v>
      </c>
      <c r="K64" s="172">
        <v>7209</v>
      </c>
      <c r="L64" s="172">
        <v>16187</v>
      </c>
      <c r="M64" s="172">
        <v>23396</v>
      </c>
    </row>
    <row r="65" spans="1:13" s="14" customFormat="1" ht="15" customHeight="1">
      <c r="A65" s="15">
        <v>2004</v>
      </c>
      <c r="B65" s="80" t="s">
        <v>4</v>
      </c>
      <c r="C65" s="169">
        <v>12</v>
      </c>
      <c r="D65" s="172">
        <v>5191</v>
      </c>
      <c r="E65" s="172">
        <v>0</v>
      </c>
      <c r="F65" s="172">
        <v>0</v>
      </c>
      <c r="G65" s="172">
        <v>0</v>
      </c>
      <c r="H65" s="172">
        <v>727</v>
      </c>
      <c r="I65" s="172">
        <v>4007</v>
      </c>
      <c r="J65" s="172">
        <v>4</v>
      </c>
      <c r="K65" s="172">
        <v>5203</v>
      </c>
      <c r="L65" s="172">
        <v>4738</v>
      </c>
      <c r="M65" s="172">
        <v>9941</v>
      </c>
    </row>
    <row r="66" spans="1:13" s="14" customFormat="1" ht="15" customHeight="1">
      <c r="A66" s="111">
        <v>2004</v>
      </c>
      <c r="B66" s="85" t="s">
        <v>5</v>
      </c>
      <c r="C66" s="170">
        <v>42</v>
      </c>
      <c r="D66" s="174">
        <v>26520</v>
      </c>
      <c r="E66" s="174">
        <v>88</v>
      </c>
      <c r="F66" s="174">
        <v>121</v>
      </c>
      <c r="G66" s="174">
        <v>0</v>
      </c>
      <c r="H66" s="174">
        <v>14652</v>
      </c>
      <c r="I66" s="174">
        <v>33165</v>
      </c>
      <c r="J66" s="174">
        <v>30</v>
      </c>
      <c r="K66" s="174">
        <v>26646</v>
      </c>
      <c r="L66" s="174">
        <v>47968</v>
      </c>
      <c r="M66" s="174">
        <v>74614</v>
      </c>
    </row>
    <row r="67" spans="1:13" s="14" customFormat="1" ht="15" customHeight="1">
      <c r="A67" s="15">
        <v>2003</v>
      </c>
      <c r="B67" s="84" t="s">
        <v>2</v>
      </c>
      <c r="C67" s="169">
        <v>18</v>
      </c>
      <c r="D67" s="172">
        <v>14447</v>
      </c>
      <c r="E67" s="172">
        <v>69</v>
      </c>
      <c r="F67" s="172">
        <v>185</v>
      </c>
      <c r="G67" s="173">
        <v>1030</v>
      </c>
      <c r="H67" s="172">
        <v>4663</v>
      </c>
      <c r="I67" s="172">
        <v>17762</v>
      </c>
      <c r="J67" s="172">
        <v>0</v>
      </c>
      <c r="K67" s="172">
        <v>14534</v>
      </c>
      <c r="L67" s="172">
        <v>23640</v>
      </c>
      <c r="M67" s="172">
        <v>38174</v>
      </c>
    </row>
    <row r="68" spans="1:13" s="14" customFormat="1" ht="15" customHeight="1">
      <c r="A68" s="15">
        <v>2003</v>
      </c>
      <c r="B68" s="80" t="s">
        <v>9</v>
      </c>
      <c r="C68" s="169">
        <v>14</v>
      </c>
      <c r="D68" s="172">
        <v>7104</v>
      </c>
      <c r="E68" s="172">
        <v>6</v>
      </c>
      <c r="F68" s="172">
        <v>0</v>
      </c>
      <c r="G68" s="172">
        <v>137</v>
      </c>
      <c r="H68" s="172">
        <v>4786</v>
      </c>
      <c r="I68" s="172">
        <v>9202</v>
      </c>
      <c r="J68" s="172">
        <v>0</v>
      </c>
      <c r="K68" s="172">
        <v>7124</v>
      </c>
      <c r="L68" s="172">
        <v>14125</v>
      </c>
      <c r="M68" s="172">
        <v>21249</v>
      </c>
    </row>
    <row r="69" spans="1:13" s="14" customFormat="1" ht="15" customHeight="1">
      <c r="A69" s="15">
        <v>2003</v>
      </c>
      <c r="B69" s="80" t="s">
        <v>4</v>
      </c>
      <c r="C69" s="177">
        <v>1</v>
      </c>
      <c r="D69" s="178">
        <v>4982</v>
      </c>
      <c r="E69" s="178">
        <v>0</v>
      </c>
      <c r="F69" s="178">
        <v>0</v>
      </c>
      <c r="G69" s="178">
        <v>0</v>
      </c>
      <c r="H69" s="178">
        <v>424</v>
      </c>
      <c r="I69" s="178">
        <v>5072</v>
      </c>
      <c r="J69" s="178">
        <v>0</v>
      </c>
      <c r="K69" s="178">
        <v>4983</v>
      </c>
      <c r="L69" s="178">
        <v>5496</v>
      </c>
      <c r="M69" s="172">
        <v>10479</v>
      </c>
    </row>
    <row r="70" spans="1:13" s="14" customFormat="1" ht="15" customHeight="1">
      <c r="A70" s="82">
        <v>2003</v>
      </c>
      <c r="B70" s="83" t="s">
        <v>5</v>
      </c>
      <c r="C70" s="179">
        <v>36</v>
      </c>
      <c r="D70" s="180">
        <v>26532</v>
      </c>
      <c r="E70" s="180">
        <v>75</v>
      </c>
      <c r="F70" s="180">
        <v>185</v>
      </c>
      <c r="G70" s="180">
        <v>1166</v>
      </c>
      <c r="H70" s="180">
        <v>9876</v>
      </c>
      <c r="I70" s="180">
        <v>32033</v>
      </c>
      <c r="J70" s="180">
        <v>0</v>
      </c>
      <c r="K70" s="180">
        <v>26643</v>
      </c>
      <c r="L70" s="180">
        <v>43260</v>
      </c>
      <c r="M70" s="180">
        <v>69903</v>
      </c>
    </row>
    <row r="71" spans="1:13" s="14" customFormat="1" ht="15" customHeight="1">
      <c r="A71" s="181" t="s">
        <v>59</v>
      </c>
      <c r="B71" s="80"/>
      <c r="C71" s="177"/>
      <c r="D71" s="178"/>
      <c r="E71" s="178"/>
      <c r="F71" s="178"/>
      <c r="G71" s="178"/>
      <c r="H71" s="178"/>
      <c r="I71" s="178"/>
      <c r="J71" s="178"/>
      <c r="K71" s="178"/>
      <c r="L71" s="178"/>
      <c r="M71" s="178"/>
    </row>
    <row r="72" spans="1:13" s="100" customFormat="1" ht="16.5" customHeight="1">
      <c r="A72" s="101" t="s">
        <v>32</v>
      </c>
      <c r="B72" s="112"/>
      <c r="C72" s="118"/>
      <c r="D72" s="113"/>
      <c r="E72" s="113"/>
      <c r="F72" s="113"/>
      <c r="G72" s="113"/>
      <c r="H72" s="113"/>
      <c r="I72" s="113"/>
      <c r="J72" s="113"/>
      <c r="K72" s="113"/>
      <c r="L72" s="113"/>
      <c r="M72" s="113"/>
    </row>
    <row r="73" spans="1:22" s="22" customFormat="1" ht="16.5" customHeight="1">
      <c r="A73" s="19" t="s">
        <v>60</v>
      </c>
      <c r="B73" s="19"/>
      <c r="C73" s="119"/>
      <c r="D73" s="21"/>
      <c r="E73" s="21"/>
      <c r="F73" s="21"/>
      <c r="G73" s="21"/>
      <c r="H73" s="21"/>
      <c r="I73" s="21"/>
      <c r="J73" s="21"/>
      <c r="K73" s="21"/>
      <c r="L73" s="21"/>
      <c r="M73" s="21"/>
      <c r="N73" s="124"/>
      <c r="O73" s="21"/>
      <c r="P73" s="21"/>
      <c r="Q73" s="21"/>
      <c r="R73" s="21"/>
      <c r="S73" s="21"/>
      <c r="T73" s="20"/>
      <c r="U73" s="20"/>
      <c r="V73" s="20"/>
    </row>
    <row r="74" spans="1:21" s="63" customFormat="1" ht="16.5" customHeight="1">
      <c r="A74" s="216" t="s">
        <v>43</v>
      </c>
      <c r="B74" s="216"/>
      <c r="C74" s="216"/>
      <c r="D74" s="216"/>
      <c r="E74" s="216"/>
      <c r="F74" s="216"/>
      <c r="G74" s="216"/>
      <c r="H74" s="216"/>
      <c r="I74" s="216"/>
      <c r="J74" s="216"/>
      <c r="K74" s="216"/>
      <c r="L74" s="216"/>
      <c r="M74" s="216"/>
      <c r="N74" s="124"/>
      <c r="O74" s="64"/>
      <c r="P74" s="64"/>
      <c r="Q74" s="64"/>
      <c r="R74" s="64"/>
      <c r="S74" s="64"/>
      <c r="T74" s="64"/>
      <c r="U74" s="64"/>
    </row>
    <row r="75" spans="1:22" ht="12.75">
      <c r="A75" s="192"/>
      <c r="B75" s="192"/>
      <c r="C75" s="193"/>
      <c r="D75" s="194"/>
      <c r="E75" s="194"/>
      <c r="F75" s="194"/>
      <c r="G75" s="194"/>
      <c r="H75" s="194"/>
      <c r="I75" s="194"/>
      <c r="J75" s="194"/>
      <c r="K75" s="194"/>
      <c r="L75" s="194"/>
      <c r="M75" s="194"/>
      <c r="N75" s="126"/>
      <c r="O75" s="194"/>
      <c r="P75" s="194"/>
      <c r="Q75" s="194"/>
      <c r="R75" s="194"/>
      <c r="S75" s="194"/>
      <c r="T75" s="192"/>
      <c r="U75" s="192"/>
      <c r="V75" s="192"/>
    </row>
    <row r="76" spans="1:22" ht="12.75">
      <c r="A76" s="192"/>
      <c r="B76" s="195"/>
      <c r="C76" s="195"/>
      <c r="D76" s="195"/>
      <c r="E76" s="195"/>
      <c r="F76" s="195"/>
      <c r="G76" s="195"/>
      <c r="H76" s="195"/>
      <c r="I76" s="195"/>
      <c r="J76" s="195"/>
      <c r="K76" s="195"/>
      <c r="L76" s="195"/>
      <c r="M76" s="195"/>
      <c r="N76" s="126"/>
      <c r="O76" s="194"/>
      <c r="P76" s="194"/>
      <c r="Q76" s="194"/>
      <c r="R76" s="194"/>
      <c r="S76" s="194"/>
      <c r="T76" s="192"/>
      <c r="U76" s="192"/>
      <c r="V76" s="192"/>
    </row>
    <row r="77" spans="1:22" ht="12.75">
      <c r="A77" s="192"/>
      <c r="B77" s="195"/>
      <c r="C77" s="195"/>
      <c r="D77" s="195"/>
      <c r="E77" s="195"/>
      <c r="F77" s="195"/>
      <c r="G77" s="195"/>
      <c r="H77" s="195"/>
      <c r="I77" s="195"/>
      <c r="J77" s="195"/>
      <c r="K77" s="195"/>
      <c r="L77" s="195"/>
      <c r="M77" s="195"/>
      <c r="N77" s="126"/>
      <c r="O77" s="194"/>
      <c r="P77" s="194"/>
      <c r="Q77" s="194"/>
      <c r="R77" s="194"/>
      <c r="S77" s="194"/>
      <c r="T77" s="192"/>
      <c r="U77" s="192"/>
      <c r="V77" s="192"/>
    </row>
    <row r="78" spans="1:22" ht="12.75">
      <c r="A78" s="192"/>
      <c r="B78" s="195"/>
      <c r="C78" s="195"/>
      <c r="D78" s="195"/>
      <c r="E78" s="195"/>
      <c r="F78" s="195"/>
      <c r="G78" s="195"/>
      <c r="H78" s="195"/>
      <c r="I78" s="195"/>
      <c r="J78" s="195"/>
      <c r="K78" s="195"/>
      <c r="L78" s="195"/>
      <c r="M78" s="195"/>
      <c r="N78" s="126"/>
      <c r="O78" s="194"/>
      <c r="P78" s="194"/>
      <c r="Q78" s="194"/>
      <c r="R78" s="194"/>
      <c r="S78" s="194"/>
      <c r="T78" s="192"/>
      <c r="U78" s="192"/>
      <c r="V78" s="192"/>
    </row>
    <row r="79" spans="1:22" ht="12.75">
      <c r="A79" s="192"/>
      <c r="B79" s="195"/>
      <c r="C79" s="195"/>
      <c r="D79" s="195"/>
      <c r="E79" s="195"/>
      <c r="F79" s="195"/>
      <c r="G79" s="195"/>
      <c r="H79" s="195"/>
      <c r="I79" s="195"/>
      <c r="J79" s="195"/>
      <c r="K79" s="195"/>
      <c r="L79" s="195"/>
      <c r="M79" s="195"/>
      <c r="N79" s="126"/>
      <c r="O79" s="194"/>
      <c r="P79" s="194"/>
      <c r="Q79" s="194"/>
      <c r="R79" s="194"/>
      <c r="S79" s="194"/>
      <c r="T79" s="192"/>
      <c r="U79" s="192"/>
      <c r="V79" s="192"/>
    </row>
    <row r="80" spans="1:22" ht="12.75">
      <c r="A80" s="192"/>
      <c r="B80" s="195"/>
      <c r="C80" s="195"/>
      <c r="D80" s="195"/>
      <c r="E80" s="195"/>
      <c r="F80" s="195"/>
      <c r="G80" s="195"/>
      <c r="H80" s="195"/>
      <c r="I80" s="195"/>
      <c r="J80" s="195"/>
      <c r="K80" s="195"/>
      <c r="L80" s="195"/>
      <c r="M80" s="195"/>
      <c r="O80" s="192"/>
      <c r="P80" s="192"/>
      <c r="Q80" s="192"/>
      <c r="R80" s="192"/>
      <c r="S80" s="192"/>
      <c r="T80" s="192"/>
      <c r="U80" s="192"/>
      <c r="V80" s="192"/>
    </row>
    <row r="81" spans="1:22" ht="12.75">
      <c r="A81" s="192"/>
      <c r="B81" s="195"/>
      <c r="C81" s="195"/>
      <c r="D81" s="195"/>
      <c r="E81" s="195"/>
      <c r="F81" s="195"/>
      <c r="G81" s="195"/>
      <c r="H81" s="195"/>
      <c r="I81" s="195"/>
      <c r="J81" s="195"/>
      <c r="K81" s="195"/>
      <c r="L81" s="195"/>
      <c r="M81" s="195"/>
      <c r="O81" s="192"/>
      <c r="P81" s="192"/>
      <c r="Q81" s="192"/>
      <c r="R81" s="192"/>
      <c r="S81" s="192"/>
      <c r="T81" s="192"/>
      <c r="U81" s="192"/>
      <c r="V81" s="192"/>
    </row>
    <row r="82" spans="1:22" ht="12.75">
      <c r="A82" s="192"/>
      <c r="B82" s="196"/>
      <c r="C82" s="196"/>
      <c r="D82" s="196"/>
      <c r="E82" s="196"/>
      <c r="F82" s="196"/>
      <c r="G82" s="196"/>
      <c r="H82" s="196"/>
      <c r="I82" s="196"/>
      <c r="J82" s="196"/>
      <c r="K82" s="196"/>
      <c r="L82" s="196"/>
      <c r="M82" s="196"/>
      <c r="O82" s="192"/>
      <c r="P82" s="192"/>
      <c r="Q82" s="192"/>
      <c r="R82" s="192"/>
      <c r="S82" s="192"/>
      <c r="T82" s="192"/>
      <c r="U82" s="192"/>
      <c r="V82" s="192"/>
    </row>
    <row r="83" spans="1:22" ht="12.75">
      <c r="A83" s="192"/>
      <c r="B83" s="192"/>
      <c r="C83" s="197"/>
      <c r="D83" s="192"/>
      <c r="E83" s="192"/>
      <c r="F83" s="192"/>
      <c r="G83" s="192"/>
      <c r="H83" s="192"/>
      <c r="I83" s="192"/>
      <c r="J83" s="192"/>
      <c r="K83" s="192"/>
      <c r="L83" s="192"/>
      <c r="M83" s="192"/>
      <c r="O83" s="192"/>
      <c r="P83" s="192"/>
      <c r="Q83" s="192"/>
      <c r="R83" s="192"/>
      <c r="S83" s="192"/>
      <c r="T83" s="192"/>
      <c r="U83" s="192"/>
      <c r="V83" s="192"/>
    </row>
    <row r="84" spans="1:22" ht="12.75">
      <c r="A84" s="192"/>
      <c r="B84" s="192"/>
      <c r="C84" s="197"/>
      <c r="D84" s="192"/>
      <c r="E84" s="192"/>
      <c r="F84" s="192"/>
      <c r="G84" s="192"/>
      <c r="H84" s="192"/>
      <c r="I84" s="192"/>
      <c r="J84" s="192"/>
      <c r="K84" s="192"/>
      <c r="L84" s="192"/>
      <c r="M84" s="192"/>
      <c r="O84" s="192"/>
      <c r="P84" s="192"/>
      <c r="Q84" s="192"/>
      <c r="R84" s="192"/>
      <c r="S84" s="192"/>
      <c r="T84" s="192"/>
      <c r="U84" s="192"/>
      <c r="V84" s="192"/>
    </row>
    <row r="85" spans="1:22" ht="12.75">
      <c r="A85" s="192"/>
      <c r="B85" s="192"/>
      <c r="C85" s="197"/>
      <c r="D85" s="192"/>
      <c r="E85" s="192"/>
      <c r="F85" s="192"/>
      <c r="G85" s="192"/>
      <c r="H85" s="192"/>
      <c r="I85" s="192"/>
      <c r="J85" s="192"/>
      <c r="K85" s="192"/>
      <c r="L85" s="192"/>
      <c r="M85" s="192"/>
      <c r="O85" s="192"/>
      <c r="P85" s="192"/>
      <c r="Q85" s="192"/>
      <c r="R85" s="192"/>
      <c r="S85" s="192"/>
      <c r="T85" s="192"/>
      <c r="U85" s="192"/>
      <c r="V85" s="192"/>
    </row>
    <row r="86" spans="1:22" ht="12.75">
      <c r="A86" s="192"/>
      <c r="B86" s="192"/>
      <c r="C86" s="197"/>
      <c r="D86" s="192"/>
      <c r="E86" s="192"/>
      <c r="F86" s="192"/>
      <c r="G86" s="192"/>
      <c r="H86" s="192"/>
      <c r="I86" s="192"/>
      <c r="J86" s="192"/>
      <c r="K86" s="192"/>
      <c r="L86" s="192"/>
      <c r="M86" s="192"/>
      <c r="O86" s="192"/>
      <c r="P86" s="192"/>
      <c r="Q86" s="192"/>
      <c r="R86" s="192"/>
      <c r="S86" s="192"/>
      <c r="T86" s="192"/>
      <c r="U86" s="192"/>
      <c r="V86" s="192"/>
    </row>
    <row r="87" spans="1:22" ht="12.75">
      <c r="A87" s="192"/>
      <c r="B87" s="192"/>
      <c r="C87" s="197"/>
      <c r="D87" s="192"/>
      <c r="E87" s="192"/>
      <c r="F87" s="192"/>
      <c r="G87" s="192"/>
      <c r="H87" s="192"/>
      <c r="I87" s="192"/>
      <c r="J87" s="192"/>
      <c r="K87" s="192"/>
      <c r="L87" s="192"/>
      <c r="M87" s="192"/>
      <c r="O87" s="192"/>
      <c r="P87" s="192"/>
      <c r="Q87" s="192"/>
      <c r="R87" s="192"/>
      <c r="S87" s="192"/>
      <c r="T87" s="192"/>
      <c r="U87" s="192"/>
      <c r="V87" s="192"/>
    </row>
    <row r="88" spans="1:22" ht="12.75">
      <c r="A88" s="192"/>
      <c r="B88" s="192"/>
      <c r="C88" s="197"/>
      <c r="D88" s="192"/>
      <c r="E88" s="192"/>
      <c r="F88" s="192"/>
      <c r="G88" s="192"/>
      <c r="H88" s="192"/>
      <c r="I88" s="192"/>
      <c r="J88" s="192"/>
      <c r="K88" s="192"/>
      <c r="L88" s="192"/>
      <c r="M88" s="192"/>
      <c r="O88" s="192"/>
      <c r="P88" s="192"/>
      <c r="Q88" s="192"/>
      <c r="R88" s="192"/>
      <c r="S88" s="192"/>
      <c r="T88" s="192"/>
      <c r="U88" s="192"/>
      <c r="V88" s="192"/>
    </row>
    <row r="89" spans="1:22" ht="12.75">
      <c r="A89" s="192"/>
      <c r="B89" s="195"/>
      <c r="C89" s="195"/>
      <c r="D89" s="195"/>
      <c r="E89" s="195"/>
      <c r="F89" s="195"/>
      <c r="G89" s="195"/>
      <c r="H89" s="195"/>
      <c r="I89" s="195"/>
      <c r="J89" s="195"/>
      <c r="K89" s="195"/>
      <c r="L89" s="195"/>
      <c r="M89" s="195"/>
      <c r="O89" s="192"/>
      <c r="P89" s="192"/>
      <c r="Q89" s="192"/>
      <c r="R89" s="192"/>
      <c r="S89" s="192"/>
      <c r="T89" s="192"/>
      <c r="U89" s="192"/>
      <c r="V89" s="192"/>
    </row>
    <row r="90" spans="1:22" ht="12.75">
      <c r="A90" s="192"/>
      <c r="B90" s="195"/>
      <c r="C90" s="195"/>
      <c r="D90" s="195"/>
      <c r="E90" s="195"/>
      <c r="F90" s="195"/>
      <c r="G90" s="195"/>
      <c r="H90" s="195"/>
      <c r="I90" s="195"/>
      <c r="J90" s="195"/>
      <c r="K90" s="195"/>
      <c r="L90" s="195"/>
      <c r="M90" s="195"/>
      <c r="O90" s="192"/>
      <c r="P90" s="192"/>
      <c r="Q90" s="192"/>
      <c r="R90" s="192"/>
      <c r="S90" s="192"/>
      <c r="T90" s="192"/>
      <c r="U90" s="192"/>
      <c r="V90" s="192"/>
    </row>
    <row r="91" spans="1:22" ht="12.75">
      <c r="A91" s="192"/>
      <c r="B91" s="195"/>
      <c r="C91" s="195"/>
      <c r="D91" s="195"/>
      <c r="E91" s="195"/>
      <c r="F91" s="195"/>
      <c r="G91" s="195"/>
      <c r="H91" s="195"/>
      <c r="I91" s="195"/>
      <c r="J91" s="195"/>
      <c r="K91" s="195"/>
      <c r="L91" s="195"/>
      <c r="M91" s="195"/>
      <c r="O91" s="192"/>
      <c r="P91" s="192"/>
      <c r="Q91" s="192"/>
      <c r="R91" s="192"/>
      <c r="S91" s="192"/>
      <c r="T91" s="192"/>
      <c r="U91" s="192"/>
      <c r="V91" s="192"/>
    </row>
    <row r="92" spans="1:22" ht="12.75">
      <c r="A92" s="192"/>
      <c r="B92" s="195"/>
      <c r="C92" s="195"/>
      <c r="D92" s="195"/>
      <c r="E92" s="195"/>
      <c r="F92" s="195"/>
      <c r="G92" s="195"/>
      <c r="H92" s="195"/>
      <c r="I92" s="195"/>
      <c r="J92" s="195"/>
      <c r="K92" s="195"/>
      <c r="L92" s="195"/>
      <c r="M92" s="195"/>
      <c r="O92" s="192"/>
      <c r="P92" s="192"/>
      <c r="Q92" s="192"/>
      <c r="R92" s="192"/>
      <c r="S92" s="192"/>
      <c r="T92" s="192"/>
      <c r="U92" s="192"/>
      <c r="V92" s="192"/>
    </row>
    <row r="93" spans="1:22" ht="12.75">
      <c r="A93" s="192"/>
      <c r="B93" s="195"/>
      <c r="C93" s="195"/>
      <c r="D93" s="195"/>
      <c r="E93" s="195"/>
      <c r="F93" s="195"/>
      <c r="G93" s="195"/>
      <c r="H93" s="195"/>
      <c r="I93" s="195"/>
      <c r="J93" s="195"/>
      <c r="K93" s="195"/>
      <c r="L93" s="195"/>
      <c r="M93" s="195"/>
      <c r="O93" s="192"/>
      <c r="P93" s="192"/>
      <c r="Q93" s="192"/>
      <c r="R93" s="192"/>
      <c r="S93" s="192"/>
      <c r="T93" s="192"/>
      <c r="U93" s="192"/>
      <c r="V93" s="192"/>
    </row>
    <row r="94" spans="1:22" ht="12.75">
      <c r="A94" s="192"/>
      <c r="B94" s="195"/>
      <c r="C94" s="195"/>
      <c r="D94" s="195"/>
      <c r="E94" s="195"/>
      <c r="F94" s="195"/>
      <c r="G94" s="195"/>
      <c r="H94" s="195"/>
      <c r="I94" s="195"/>
      <c r="J94" s="195"/>
      <c r="K94" s="195"/>
      <c r="L94" s="195"/>
      <c r="M94" s="195"/>
      <c r="O94" s="192"/>
      <c r="P94" s="192"/>
      <c r="Q94" s="192"/>
      <c r="R94" s="192"/>
      <c r="S94" s="192"/>
      <c r="T94" s="192"/>
      <c r="U94" s="192"/>
      <c r="V94" s="192"/>
    </row>
    <row r="95" spans="1:22" ht="12.75">
      <c r="A95" s="192"/>
      <c r="B95" s="195"/>
      <c r="C95" s="195"/>
      <c r="D95" s="195"/>
      <c r="E95" s="195"/>
      <c r="F95" s="195"/>
      <c r="G95" s="195"/>
      <c r="H95" s="195"/>
      <c r="I95" s="195"/>
      <c r="J95" s="195"/>
      <c r="K95" s="195"/>
      <c r="L95" s="195"/>
      <c r="M95" s="195"/>
      <c r="O95" s="192"/>
      <c r="P95" s="192"/>
      <c r="Q95" s="192"/>
      <c r="R95" s="192"/>
      <c r="S95" s="192"/>
      <c r="T95" s="192"/>
      <c r="U95" s="192"/>
      <c r="V95" s="192"/>
    </row>
    <row r="96" spans="1:22" ht="12.75">
      <c r="A96" s="192"/>
      <c r="B96" s="195"/>
      <c r="C96" s="195"/>
      <c r="D96" s="195"/>
      <c r="E96" s="195"/>
      <c r="F96" s="195"/>
      <c r="G96" s="195"/>
      <c r="H96" s="195"/>
      <c r="I96" s="195"/>
      <c r="J96" s="195"/>
      <c r="K96" s="195"/>
      <c r="L96" s="195"/>
      <c r="M96" s="195"/>
      <c r="O96" s="192"/>
      <c r="P96" s="192"/>
      <c r="Q96" s="192"/>
      <c r="R96" s="192"/>
      <c r="S96" s="192"/>
      <c r="T96" s="192"/>
      <c r="U96" s="192"/>
      <c r="V96" s="192"/>
    </row>
    <row r="97" spans="1:22" ht="12.75">
      <c r="A97" s="192"/>
      <c r="B97" s="195"/>
      <c r="C97" s="195"/>
      <c r="D97" s="195"/>
      <c r="E97" s="195"/>
      <c r="F97" s="195"/>
      <c r="G97" s="195"/>
      <c r="H97" s="195"/>
      <c r="I97" s="195"/>
      <c r="J97" s="195"/>
      <c r="K97" s="195"/>
      <c r="L97" s="195"/>
      <c r="M97" s="195"/>
      <c r="O97" s="192"/>
      <c r="P97" s="192"/>
      <c r="Q97" s="192"/>
      <c r="R97" s="192"/>
      <c r="S97" s="192"/>
      <c r="T97" s="192"/>
      <c r="U97" s="192"/>
      <c r="V97" s="192"/>
    </row>
    <row r="98" spans="1:22" ht="12.75">
      <c r="A98" s="192"/>
      <c r="B98" s="195"/>
      <c r="C98" s="195"/>
      <c r="D98" s="195"/>
      <c r="E98" s="195"/>
      <c r="F98" s="195"/>
      <c r="G98" s="195"/>
      <c r="H98" s="195"/>
      <c r="I98" s="195"/>
      <c r="J98" s="195"/>
      <c r="K98" s="195"/>
      <c r="L98" s="195"/>
      <c r="M98" s="195"/>
      <c r="O98" s="192"/>
      <c r="P98" s="192"/>
      <c r="Q98" s="192"/>
      <c r="R98" s="192"/>
      <c r="S98" s="192"/>
      <c r="T98" s="192"/>
      <c r="U98" s="192"/>
      <c r="V98" s="192"/>
    </row>
    <row r="99" spans="1:22" ht="12.75">
      <c r="A99" s="192"/>
      <c r="B99" s="195"/>
      <c r="C99" s="195"/>
      <c r="D99" s="195"/>
      <c r="E99" s="195"/>
      <c r="F99" s="195"/>
      <c r="G99" s="195"/>
      <c r="H99" s="195"/>
      <c r="I99" s="195"/>
      <c r="J99" s="195"/>
      <c r="K99" s="195"/>
      <c r="L99" s="195"/>
      <c r="M99" s="195"/>
      <c r="O99" s="192"/>
      <c r="P99" s="192"/>
      <c r="Q99" s="192"/>
      <c r="R99" s="192"/>
      <c r="S99" s="192"/>
      <c r="T99" s="192"/>
      <c r="U99" s="192"/>
      <c r="V99" s="192"/>
    </row>
    <row r="100" spans="1:22" ht="12.75">
      <c r="A100" s="192"/>
      <c r="B100" s="195"/>
      <c r="C100" s="195"/>
      <c r="D100" s="195"/>
      <c r="E100" s="195"/>
      <c r="F100" s="195"/>
      <c r="G100" s="195"/>
      <c r="H100" s="195"/>
      <c r="I100" s="195"/>
      <c r="J100" s="195"/>
      <c r="K100" s="195"/>
      <c r="L100" s="195"/>
      <c r="M100" s="195"/>
      <c r="O100" s="192"/>
      <c r="P100" s="192"/>
      <c r="Q100" s="192"/>
      <c r="R100" s="192"/>
      <c r="S100" s="192"/>
      <c r="T100" s="192"/>
      <c r="U100" s="192"/>
      <c r="V100" s="192"/>
    </row>
    <row r="101" spans="1:22" ht="12.75">
      <c r="A101" s="192"/>
      <c r="B101" s="196"/>
      <c r="C101" s="196"/>
      <c r="D101" s="196"/>
      <c r="E101" s="196"/>
      <c r="F101" s="196"/>
      <c r="G101" s="196"/>
      <c r="H101" s="196"/>
      <c r="I101" s="196"/>
      <c r="J101" s="196"/>
      <c r="K101" s="196"/>
      <c r="L101" s="196"/>
      <c r="M101" s="196"/>
      <c r="O101" s="192"/>
      <c r="P101" s="192"/>
      <c r="Q101" s="192"/>
      <c r="R101" s="192"/>
      <c r="S101" s="192"/>
      <c r="T101" s="192"/>
      <c r="U101" s="192"/>
      <c r="V101" s="192"/>
    </row>
    <row r="102" spans="1:22" ht="12.75">
      <c r="A102" s="192"/>
      <c r="B102" s="192"/>
      <c r="C102" s="197"/>
      <c r="D102" s="192"/>
      <c r="E102" s="192"/>
      <c r="F102" s="192"/>
      <c r="G102" s="192"/>
      <c r="H102" s="192"/>
      <c r="I102" s="192"/>
      <c r="J102" s="192"/>
      <c r="K102" s="192"/>
      <c r="L102" s="192"/>
      <c r="M102" s="192"/>
      <c r="O102" s="192"/>
      <c r="P102" s="192"/>
      <c r="Q102" s="192"/>
      <c r="R102" s="192"/>
      <c r="S102" s="192"/>
      <c r="T102" s="192"/>
      <c r="U102" s="192"/>
      <c r="V102" s="192"/>
    </row>
    <row r="103" spans="1:22" ht="12.75">
      <c r="A103" s="192"/>
      <c r="B103" s="192"/>
      <c r="C103" s="197"/>
      <c r="D103" s="192"/>
      <c r="E103" s="192"/>
      <c r="F103" s="192"/>
      <c r="G103" s="192"/>
      <c r="H103" s="192"/>
      <c r="I103" s="192"/>
      <c r="J103" s="192"/>
      <c r="K103" s="192"/>
      <c r="L103" s="192"/>
      <c r="M103" s="192"/>
      <c r="O103" s="192"/>
      <c r="P103" s="192"/>
      <c r="Q103" s="192"/>
      <c r="R103" s="192"/>
      <c r="S103" s="192"/>
      <c r="T103" s="192"/>
      <c r="U103" s="192"/>
      <c r="V103" s="192"/>
    </row>
    <row r="104" spans="1:22" ht="12.75">
      <c r="A104" s="192"/>
      <c r="B104" s="192"/>
      <c r="C104" s="197"/>
      <c r="D104" s="192"/>
      <c r="E104" s="192"/>
      <c r="F104" s="192"/>
      <c r="G104" s="192"/>
      <c r="H104" s="192"/>
      <c r="I104" s="192"/>
      <c r="J104" s="192"/>
      <c r="K104" s="192"/>
      <c r="L104" s="192"/>
      <c r="M104" s="192"/>
      <c r="O104" s="192"/>
      <c r="P104" s="192"/>
      <c r="Q104" s="192"/>
      <c r="R104" s="192"/>
      <c r="S104" s="192"/>
      <c r="T104" s="192"/>
      <c r="U104" s="192"/>
      <c r="V104" s="192"/>
    </row>
    <row r="105" spans="1:22" ht="12.75">
      <c r="A105" s="192"/>
      <c r="B105" s="192"/>
      <c r="C105" s="197"/>
      <c r="D105" s="192"/>
      <c r="E105" s="192"/>
      <c r="F105" s="192"/>
      <c r="G105" s="192"/>
      <c r="H105" s="192"/>
      <c r="I105" s="192"/>
      <c r="J105" s="192"/>
      <c r="K105" s="192"/>
      <c r="L105" s="192"/>
      <c r="M105" s="192"/>
      <c r="O105" s="192"/>
      <c r="P105" s="192"/>
      <c r="Q105" s="192"/>
      <c r="R105" s="192"/>
      <c r="S105" s="192"/>
      <c r="T105" s="192"/>
      <c r="U105" s="192"/>
      <c r="V105" s="192"/>
    </row>
    <row r="106" spans="1:22" ht="12.75">
      <c r="A106" s="192"/>
      <c r="B106" s="192"/>
      <c r="C106" s="197"/>
      <c r="D106" s="192"/>
      <c r="E106" s="192"/>
      <c r="F106" s="192"/>
      <c r="G106" s="192"/>
      <c r="H106" s="192"/>
      <c r="I106" s="192"/>
      <c r="J106" s="192"/>
      <c r="K106" s="192"/>
      <c r="L106" s="192"/>
      <c r="M106" s="192"/>
      <c r="O106" s="192"/>
      <c r="P106" s="192"/>
      <c r="Q106" s="192"/>
      <c r="R106" s="192"/>
      <c r="S106" s="192"/>
      <c r="T106" s="192"/>
      <c r="U106" s="192"/>
      <c r="V106" s="192"/>
    </row>
    <row r="107" spans="1:22" ht="12.75">
      <c r="A107" s="195"/>
      <c r="B107" s="195"/>
      <c r="C107" s="195"/>
      <c r="D107" s="195"/>
      <c r="E107" s="195"/>
      <c r="F107" s="195"/>
      <c r="G107" s="195"/>
      <c r="H107" s="195"/>
      <c r="I107" s="195"/>
      <c r="J107" s="195"/>
      <c r="K107" s="195"/>
      <c r="L107" s="195"/>
      <c r="M107" s="192"/>
      <c r="O107" s="192"/>
      <c r="P107" s="192"/>
      <c r="Q107" s="192"/>
      <c r="R107" s="192"/>
      <c r="S107" s="192"/>
      <c r="T107" s="192"/>
      <c r="U107" s="192"/>
      <c r="V107" s="192"/>
    </row>
    <row r="108" spans="1:22" ht="12.75">
      <c r="A108" s="195"/>
      <c r="B108" s="195"/>
      <c r="C108" s="195"/>
      <c r="D108" s="195"/>
      <c r="E108" s="195"/>
      <c r="F108" s="195"/>
      <c r="G108" s="195"/>
      <c r="H108" s="195"/>
      <c r="I108" s="195"/>
      <c r="J108" s="195"/>
      <c r="K108" s="195"/>
      <c r="L108" s="195"/>
      <c r="M108" s="192"/>
      <c r="O108" s="192"/>
      <c r="P108" s="192"/>
      <c r="Q108" s="192"/>
      <c r="R108" s="192"/>
      <c r="S108" s="192"/>
      <c r="T108" s="192"/>
      <c r="U108" s="192"/>
      <c r="V108" s="192"/>
    </row>
    <row r="109" spans="1:22" ht="12.75">
      <c r="A109" s="195"/>
      <c r="B109" s="195"/>
      <c r="C109" s="195"/>
      <c r="D109" s="195"/>
      <c r="E109" s="195"/>
      <c r="F109" s="195"/>
      <c r="G109" s="195"/>
      <c r="H109" s="195"/>
      <c r="I109" s="195"/>
      <c r="J109" s="195"/>
      <c r="K109" s="195"/>
      <c r="L109" s="195"/>
      <c r="M109" s="192"/>
      <c r="O109" s="192"/>
      <c r="P109" s="192"/>
      <c r="Q109" s="192"/>
      <c r="R109" s="192"/>
      <c r="S109" s="192"/>
      <c r="T109" s="192"/>
      <c r="U109" s="192"/>
      <c r="V109" s="192"/>
    </row>
    <row r="110" spans="1:22" ht="12.75">
      <c r="A110" s="195"/>
      <c r="B110" s="195"/>
      <c r="C110" s="195"/>
      <c r="D110" s="195"/>
      <c r="E110" s="195"/>
      <c r="F110" s="195"/>
      <c r="G110" s="195"/>
      <c r="H110" s="195"/>
      <c r="I110" s="195"/>
      <c r="J110" s="195"/>
      <c r="K110" s="195"/>
      <c r="L110" s="195"/>
      <c r="M110" s="192"/>
      <c r="O110" s="192"/>
      <c r="P110" s="192"/>
      <c r="Q110" s="192"/>
      <c r="R110" s="192"/>
      <c r="S110" s="192"/>
      <c r="T110" s="192"/>
      <c r="U110" s="192"/>
      <c r="V110" s="192"/>
    </row>
    <row r="111" spans="1:22" ht="12.75">
      <c r="A111" s="195"/>
      <c r="B111" s="195"/>
      <c r="C111" s="195"/>
      <c r="D111" s="195"/>
      <c r="E111" s="195"/>
      <c r="F111" s="195"/>
      <c r="G111" s="195"/>
      <c r="H111" s="195"/>
      <c r="I111" s="195"/>
      <c r="J111" s="195"/>
      <c r="K111" s="195"/>
      <c r="L111" s="195"/>
      <c r="M111" s="192"/>
      <c r="O111" s="192"/>
      <c r="P111" s="192"/>
      <c r="Q111" s="192"/>
      <c r="R111" s="192"/>
      <c r="S111" s="192"/>
      <c r="T111" s="192"/>
      <c r="U111" s="192"/>
      <c r="V111" s="192"/>
    </row>
    <row r="112" spans="1:22" ht="12.75">
      <c r="A112" s="195"/>
      <c r="B112" s="195"/>
      <c r="C112" s="195"/>
      <c r="D112" s="195"/>
      <c r="E112" s="195"/>
      <c r="F112" s="195"/>
      <c r="G112" s="195"/>
      <c r="H112" s="195"/>
      <c r="I112" s="195"/>
      <c r="J112" s="195"/>
      <c r="K112" s="195"/>
      <c r="L112" s="195"/>
      <c r="M112" s="192"/>
      <c r="O112" s="192"/>
      <c r="P112" s="192"/>
      <c r="Q112" s="192"/>
      <c r="R112" s="192"/>
      <c r="S112" s="192"/>
      <c r="T112" s="192"/>
      <c r="U112" s="192"/>
      <c r="V112" s="192"/>
    </row>
    <row r="113" spans="1:22" ht="12.75">
      <c r="A113" s="196"/>
      <c r="B113" s="196"/>
      <c r="C113" s="196"/>
      <c r="D113" s="196"/>
      <c r="E113" s="196"/>
      <c r="F113" s="196"/>
      <c r="G113" s="196"/>
      <c r="H113" s="196"/>
      <c r="I113" s="196"/>
      <c r="J113" s="196"/>
      <c r="K113" s="196"/>
      <c r="L113" s="196"/>
      <c r="M113" s="192"/>
      <c r="O113" s="192"/>
      <c r="P113" s="192"/>
      <c r="Q113" s="192"/>
      <c r="R113" s="192"/>
      <c r="S113" s="192"/>
      <c r="T113" s="192"/>
      <c r="U113" s="192"/>
      <c r="V113" s="192"/>
    </row>
    <row r="114" spans="1:22" ht="12.75">
      <c r="A114" s="192"/>
      <c r="B114" s="192"/>
      <c r="C114" s="197"/>
      <c r="D114" s="192"/>
      <c r="E114" s="192"/>
      <c r="F114" s="192"/>
      <c r="G114" s="192"/>
      <c r="H114" s="192"/>
      <c r="I114" s="192"/>
      <c r="J114" s="192"/>
      <c r="K114" s="192"/>
      <c r="L114" s="192"/>
      <c r="M114" s="192"/>
      <c r="O114" s="192"/>
      <c r="P114" s="192"/>
      <c r="Q114" s="192"/>
      <c r="R114" s="192"/>
      <c r="S114" s="192"/>
      <c r="T114" s="192"/>
      <c r="U114" s="192"/>
      <c r="V114" s="192"/>
    </row>
    <row r="115" spans="1:22" ht="12.75">
      <c r="A115" s="192"/>
      <c r="B115" s="192"/>
      <c r="C115" s="197"/>
      <c r="D115" s="192"/>
      <c r="E115" s="192"/>
      <c r="F115" s="192"/>
      <c r="G115" s="192"/>
      <c r="H115" s="192"/>
      <c r="I115" s="192"/>
      <c r="J115" s="192"/>
      <c r="K115" s="192"/>
      <c r="L115" s="192"/>
      <c r="M115" s="192"/>
      <c r="O115" s="192"/>
      <c r="P115" s="192"/>
      <c r="Q115" s="192"/>
      <c r="R115" s="192"/>
      <c r="S115" s="192"/>
      <c r="T115" s="192"/>
      <c r="U115" s="192"/>
      <c r="V115" s="192"/>
    </row>
    <row r="116" spans="1:22" ht="12.75">
      <c r="A116" s="192"/>
      <c r="B116" s="192"/>
      <c r="C116" s="197"/>
      <c r="D116" s="192"/>
      <c r="E116" s="192"/>
      <c r="F116" s="192"/>
      <c r="G116" s="192"/>
      <c r="H116" s="192"/>
      <c r="I116" s="192"/>
      <c r="J116" s="192"/>
      <c r="K116" s="192"/>
      <c r="L116" s="192"/>
      <c r="M116" s="192"/>
      <c r="O116" s="192"/>
      <c r="P116" s="192"/>
      <c r="Q116" s="192"/>
      <c r="R116" s="192"/>
      <c r="S116" s="192"/>
      <c r="T116" s="192"/>
      <c r="U116" s="192"/>
      <c r="V116" s="192"/>
    </row>
    <row r="117" spans="1:22" ht="12.75">
      <c r="A117" s="192"/>
      <c r="B117" s="192"/>
      <c r="C117" s="197"/>
      <c r="D117" s="192"/>
      <c r="E117" s="192"/>
      <c r="F117" s="192"/>
      <c r="G117" s="192"/>
      <c r="H117" s="192"/>
      <c r="I117" s="192"/>
      <c r="J117" s="192"/>
      <c r="K117" s="192"/>
      <c r="L117" s="192"/>
      <c r="M117" s="192"/>
      <c r="O117" s="192"/>
      <c r="P117" s="192"/>
      <c r="Q117" s="192"/>
      <c r="R117" s="192"/>
      <c r="S117" s="192"/>
      <c r="T117" s="192"/>
      <c r="U117" s="192"/>
      <c r="V117" s="192"/>
    </row>
    <row r="118" spans="1:22" ht="12.75">
      <c r="A118" s="192"/>
      <c r="B118" s="192"/>
      <c r="C118" s="197"/>
      <c r="D118" s="192"/>
      <c r="E118" s="192"/>
      <c r="F118" s="192"/>
      <c r="G118" s="192"/>
      <c r="H118" s="192"/>
      <c r="I118" s="192"/>
      <c r="J118" s="192"/>
      <c r="K118" s="192"/>
      <c r="L118" s="192"/>
      <c r="M118" s="192"/>
      <c r="O118" s="192"/>
      <c r="P118" s="192"/>
      <c r="Q118" s="192"/>
      <c r="R118" s="192"/>
      <c r="S118" s="192"/>
      <c r="T118" s="192"/>
      <c r="U118" s="192"/>
      <c r="V118" s="192"/>
    </row>
    <row r="119" spans="1:22" ht="12.75">
      <c r="A119" s="192"/>
      <c r="B119" s="192"/>
      <c r="C119" s="197"/>
      <c r="D119" s="192"/>
      <c r="E119" s="192"/>
      <c r="F119" s="192"/>
      <c r="G119" s="192"/>
      <c r="H119" s="192"/>
      <c r="I119" s="192"/>
      <c r="J119" s="192"/>
      <c r="K119" s="192"/>
      <c r="L119" s="192"/>
      <c r="M119" s="192"/>
      <c r="O119" s="192"/>
      <c r="P119" s="192"/>
      <c r="Q119" s="192"/>
      <c r="R119" s="192"/>
      <c r="S119" s="192"/>
      <c r="T119" s="192"/>
      <c r="U119" s="192"/>
      <c r="V119" s="192"/>
    </row>
    <row r="120" spans="1:22" ht="12.75">
      <c r="A120" s="195"/>
      <c r="B120" s="195"/>
      <c r="C120" s="195"/>
      <c r="D120" s="195"/>
      <c r="E120" s="195"/>
      <c r="F120" s="195"/>
      <c r="G120" s="195"/>
      <c r="H120" s="195"/>
      <c r="I120" s="195"/>
      <c r="J120" s="195"/>
      <c r="K120" s="195"/>
      <c r="L120" s="195"/>
      <c r="M120" s="192"/>
      <c r="O120" s="192"/>
      <c r="P120" s="192"/>
      <c r="Q120" s="192"/>
      <c r="R120" s="192"/>
      <c r="S120" s="192"/>
      <c r="T120" s="192"/>
      <c r="U120" s="192"/>
      <c r="V120" s="192"/>
    </row>
    <row r="121" spans="1:22" ht="12.75">
      <c r="A121" s="195"/>
      <c r="B121" s="195"/>
      <c r="C121" s="195"/>
      <c r="D121" s="195"/>
      <c r="E121" s="195"/>
      <c r="F121" s="195"/>
      <c r="G121" s="195"/>
      <c r="H121" s="195"/>
      <c r="I121" s="195"/>
      <c r="J121" s="195"/>
      <c r="K121" s="195"/>
      <c r="L121" s="195"/>
      <c r="M121" s="192"/>
      <c r="O121" s="192"/>
      <c r="P121" s="192"/>
      <c r="Q121" s="192"/>
      <c r="R121" s="192"/>
      <c r="S121" s="192"/>
      <c r="T121" s="192"/>
      <c r="U121" s="192"/>
      <c r="V121" s="192"/>
    </row>
    <row r="122" spans="1:22" ht="12.75">
      <c r="A122" s="195"/>
      <c r="B122" s="195"/>
      <c r="C122" s="195"/>
      <c r="D122" s="195"/>
      <c r="E122" s="195"/>
      <c r="F122" s="195"/>
      <c r="G122" s="195"/>
      <c r="H122" s="195"/>
      <c r="I122" s="195"/>
      <c r="J122" s="195"/>
      <c r="K122" s="195"/>
      <c r="L122" s="195"/>
      <c r="M122" s="192"/>
      <c r="O122" s="192"/>
      <c r="P122" s="192"/>
      <c r="Q122" s="192"/>
      <c r="R122" s="192"/>
      <c r="S122" s="192"/>
      <c r="T122" s="192"/>
      <c r="U122" s="192"/>
      <c r="V122" s="192"/>
    </row>
    <row r="123" spans="1:22" ht="12.75">
      <c r="A123" s="195"/>
      <c r="B123" s="195"/>
      <c r="C123" s="195"/>
      <c r="D123" s="195"/>
      <c r="E123" s="195"/>
      <c r="F123" s="195"/>
      <c r="G123" s="195"/>
      <c r="H123" s="195"/>
      <c r="I123" s="195"/>
      <c r="J123" s="195"/>
      <c r="K123" s="195"/>
      <c r="L123" s="195"/>
      <c r="M123" s="192"/>
      <c r="O123" s="192"/>
      <c r="P123" s="192"/>
      <c r="Q123" s="192"/>
      <c r="R123" s="192"/>
      <c r="S123" s="192"/>
      <c r="T123" s="192"/>
      <c r="U123" s="192"/>
      <c r="V123" s="192"/>
    </row>
    <row r="124" spans="1:22" ht="12.75">
      <c r="A124" s="195"/>
      <c r="B124" s="195"/>
      <c r="C124" s="195"/>
      <c r="D124" s="195"/>
      <c r="E124" s="195"/>
      <c r="F124" s="195"/>
      <c r="G124" s="195"/>
      <c r="H124" s="195"/>
      <c r="I124" s="195"/>
      <c r="J124" s="195"/>
      <c r="K124" s="195"/>
      <c r="L124" s="195"/>
      <c r="M124" s="192"/>
      <c r="O124" s="192"/>
      <c r="P124" s="192"/>
      <c r="Q124" s="192"/>
      <c r="R124" s="192"/>
      <c r="S124" s="192"/>
      <c r="T124" s="192"/>
      <c r="U124" s="192"/>
      <c r="V124" s="192"/>
    </row>
    <row r="125" spans="1:22" ht="12.75">
      <c r="A125" s="195"/>
      <c r="B125" s="195"/>
      <c r="C125" s="195"/>
      <c r="D125" s="195"/>
      <c r="E125" s="195"/>
      <c r="F125" s="195"/>
      <c r="G125" s="195"/>
      <c r="H125" s="195"/>
      <c r="I125" s="195"/>
      <c r="J125" s="195"/>
      <c r="K125" s="195"/>
      <c r="L125" s="195"/>
      <c r="M125" s="192"/>
      <c r="O125" s="192"/>
      <c r="P125" s="192"/>
      <c r="Q125" s="192"/>
      <c r="R125" s="192"/>
      <c r="S125" s="192"/>
      <c r="T125" s="192"/>
      <c r="U125" s="192"/>
      <c r="V125" s="192"/>
    </row>
    <row r="126" spans="1:22" ht="12.75">
      <c r="A126" s="198"/>
      <c r="B126" s="198"/>
      <c r="C126" s="198"/>
      <c r="D126" s="198"/>
      <c r="E126" s="198"/>
      <c r="F126" s="198"/>
      <c r="G126" s="198"/>
      <c r="H126" s="198"/>
      <c r="I126" s="198"/>
      <c r="J126" s="198"/>
      <c r="K126" s="198"/>
      <c r="L126" s="198"/>
      <c r="M126" s="192"/>
      <c r="O126" s="192"/>
      <c r="P126" s="192"/>
      <c r="Q126" s="192"/>
      <c r="R126" s="192"/>
      <c r="S126" s="192"/>
      <c r="T126" s="192"/>
      <c r="U126" s="192"/>
      <c r="V126" s="192"/>
    </row>
    <row r="127" spans="1:22" ht="12.75">
      <c r="A127" s="192"/>
      <c r="B127" s="192"/>
      <c r="C127" s="197"/>
      <c r="D127" s="192"/>
      <c r="E127" s="192"/>
      <c r="F127" s="192"/>
      <c r="G127" s="192"/>
      <c r="H127" s="192"/>
      <c r="I127" s="192"/>
      <c r="J127" s="192"/>
      <c r="K127" s="192"/>
      <c r="L127" s="192"/>
      <c r="M127" s="192"/>
      <c r="O127" s="192"/>
      <c r="P127" s="192"/>
      <c r="Q127" s="192"/>
      <c r="R127" s="192"/>
      <c r="S127" s="192"/>
      <c r="T127" s="192"/>
      <c r="U127" s="192"/>
      <c r="V127" s="192"/>
    </row>
    <row r="128" spans="1:22" ht="12.75">
      <c r="A128" s="192"/>
      <c r="B128" s="192"/>
      <c r="C128" s="197"/>
      <c r="D128" s="192"/>
      <c r="E128" s="192"/>
      <c r="F128" s="192"/>
      <c r="G128" s="192"/>
      <c r="H128" s="192"/>
      <c r="I128" s="192"/>
      <c r="J128" s="192"/>
      <c r="K128" s="192"/>
      <c r="L128" s="192"/>
      <c r="M128" s="192"/>
      <c r="O128" s="192"/>
      <c r="P128" s="192"/>
      <c r="Q128" s="192"/>
      <c r="R128" s="192"/>
      <c r="S128" s="192"/>
      <c r="T128" s="192"/>
      <c r="U128" s="192"/>
      <c r="V128" s="192"/>
    </row>
    <row r="129" spans="1:22" ht="12.75">
      <c r="A129" s="192"/>
      <c r="B129" s="192"/>
      <c r="C129" s="197"/>
      <c r="D129" s="192"/>
      <c r="E129" s="192"/>
      <c r="F129" s="192"/>
      <c r="G129" s="192"/>
      <c r="H129" s="192"/>
      <c r="I129" s="192"/>
      <c r="J129" s="192"/>
      <c r="K129" s="192"/>
      <c r="L129" s="192"/>
      <c r="M129" s="192"/>
      <c r="O129" s="192"/>
      <c r="P129" s="192"/>
      <c r="Q129" s="192"/>
      <c r="R129" s="192"/>
      <c r="S129" s="192"/>
      <c r="T129" s="192"/>
      <c r="U129" s="192"/>
      <c r="V129" s="192"/>
    </row>
    <row r="130" spans="1:22" ht="12.75">
      <c r="A130" s="192"/>
      <c r="B130" s="192"/>
      <c r="C130" s="197"/>
      <c r="D130" s="192"/>
      <c r="E130" s="192"/>
      <c r="F130" s="192"/>
      <c r="G130" s="192"/>
      <c r="H130" s="192"/>
      <c r="I130" s="192"/>
      <c r="J130" s="192"/>
      <c r="K130" s="192"/>
      <c r="L130" s="192"/>
      <c r="M130" s="192"/>
      <c r="O130" s="192"/>
      <c r="P130" s="192"/>
      <c r="Q130" s="192"/>
      <c r="R130" s="192"/>
      <c r="S130" s="192"/>
      <c r="T130" s="192"/>
      <c r="U130" s="192"/>
      <c r="V130" s="192"/>
    </row>
    <row r="131" spans="1:22" ht="12.75">
      <c r="A131" s="195"/>
      <c r="B131" s="195"/>
      <c r="C131" s="195"/>
      <c r="D131" s="195"/>
      <c r="E131" s="195"/>
      <c r="F131" s="195"/>
      <c r="G131" s="195"/>
      <c r="H131" s="195"/>
      <c r="I131" s="195"/>
      <c r="J131" s="195"/>
      <c r="K131" s="195"/>
      <c r="L131" s="195"/>
      <c r="M131" s="199"/>
      <c r="N131" s="199"/>
      <c r="O131" s="199"/>
      <c r="P131" s="199"/>
      <c r="Q131" s="199"/>
      <c r="R131" s="199"/>
      <c r="S131" s="192"/>
      <c r="T131" s="192"/>
      <c r="U131" s="192"/>
      <c r="V131" s="192"/>
    </row>
    <row r="132" spans="1:22" ht="12.75">
      <c r="A132" s="195"/>
      <c r="B132" s="195"/>
      <c r="C132" s="195"/>
      <c r="D132" s="195"/>
      <c r="E132" s="195"/>
      <c r="F132" s="195"/>
      <c r="G132" s="195"/>
      <c r="H132" s="195"/>
      <c r="I132" s="195"/>
      <c r="J132" s="195"/>
      <c r="K132" s="195"/>
      <c r="L132" s="195"/>
      <c r="M132" s="199"/>
      <c r="N132" s="199"/>
      <c r="O132" s="199"/>
      <c r="P132" s="199"/>
      <c r="Q132" s="199"/>
      <c r="R132" s="199"/>
      <c r="S132" s="192"/>
      <c r="T132" s="192"/>
      <c r="U132" s="192"/>
      <c r="V132" s="192"/>
    </row>
    <row r="133" spans="1:22" ht="12.75">
      <c r="A133" s="195"/>
      <c r="B133" s="195"/>
      <c r="C133" s="195"/>
      <c r="D133" s="195"/>
      <c r="E133" s="195"/>
      <c r="F133" s="195"/>
      <c r="G133" s="195"/>
      <c r="H133" s="195"/>
      <c r="I133" s="195"/>
      <c r="J133" s="195"/>
      <c r="K133" s="195"/>
      <c r="L133" s="195"/>
      <c r="M133" s="199"/>
      <c r="N133" s="199"/>
      <c r="O133" s="199"/>
      <c r="P133" s="199"/>
      <c r="Q133" s="199"/>
      <c r="R133" s="199"/>
      <c r="S133" s="192"/>
      <c r="T133" s="192"/>
      <c r="U133" s="192"/>
      <c r="V133" s="192"/>
    </row>
    <row r="134" spans="1:22" ht="12.75">
      <c r="A134" s="195"/>
      <c r="B134" s="195"/>
      <c r="C134" s="195"/>
      <c r="D134" s="195"/>
      <c r="E134" s="195"/>
      <c r="F134" s="195"/>
      <c r="G134" s="195"/>
      <c r="H134" s="195"/>
      <c r="I134" s="195"/>
      <c r="J134" s="195"/>
      <c r="K134" s="195"/>
      <c r="L134" s="195"/>
      <c r="M134" s="199"/>
      <c r="N134" s="199"/>
      <c r="O134" s="199"/>
      <c r="P134" s="199"/>
      <c r="Q134" s="199"/>
      <c r="R134" s="199"/>
      <c r="S134" s="192"/>
      <c r="T134" s="192"/>
      <c r="U134" s="192"/>
      <c r="V134" s="192"/>
    </row>
    <row r="135" spans="1:22" ht="12.75">
      <c r="A135" s="195"/>
      <c r="B135" s="195"/>
      <c r="C135" s="195"/>
      <c r="D135" s="195"/>
      <c r="E135" s="195"/>
      <c r="F135" s="195"/>
      <c r="G135" s="195"/>
      <c r="H135" s="195"/>
      <c r="I135" s="195"/>
      <c r="J135" s="195"/>
      <c r="K135" s="195"/>
      <c r="L135" s="195"/>
      <c r="M135" s="199"/>
      <c r="N135" s="199"/>
      <c r="O135" s="199"/>
      <c r="P135" s="199"/>
      <c r="Q135" s="199"/>
      <c r="R135" s="199"/>
      <c r="S135" s="192"/>
      <c r="T135" s="192"/>
      <c r="U135" s="192"/>
      <c r="V135" s="192"/>
    </row>
    <row r="136" spans="1:22" ht="12.75">
      <c r="A136" s="195"/>
      <c r="B136" s="195"/>
      <c r="C136" s="195"/>
      <c r="D136" s="195"/>
      <c r="E136" s="195"/>
      <c r="F136" s="195"/>
      <c r="G136" s="195"/>
      <c r="H136" s="195"/>
      <c r="I136" s="195"/>
      <c r="J136" s="195"/>
      <c r="K136" s="195"/>
      <c r="L136" s="195"/>
      <c r="M136" s="199"/>
      <c r="N136" s="199"/>
      <c r="O136" s="199"/>
      <c r="P136" s="199"/>
      <c r="Q136" s="199"/>
      <c r="R136" s="199"/>
      <c r="S136" s="192"/>
      <c r="T136" s="192"/>
      <c r="U136" s="192"/>
      <c r="V136" s="192"/>
    </row>
    <row r="137" spans="1:18" ht="12.75">
      <c r="A137" s="189"/>
      <c r="B137" s="189"/>
      <c r="C137" s="189"/>
      <c r="D137" s="189"/>
      <c r="E137" s="189"/>
      <c r="F137" s="189"/>
      <c r="G137" s="189"/>
      <c r="H137" s="189"/>
      <c r="I137" s="189"/>
      <c r="J137" s="189"/>
      <c r="K137" s="189"/>
      <c r="L137" s="189"/>
      <c r="M137" s="188"/>
      <c r="N137" s="188"/>
      <c r="O137" s="188"/>
      <c r="P137" s="188"/>
      <c r="Q137" s="188"/>
      <c r="R137" s="188"/>
    </row>
  </sheetData>
  <mergeCells count="2">
    <mergeCell ref="A74:M74"/>
    <mergeCell ref="A4:M4"/>
  </mergeCells>
  <printOptions/>
  <pageMargins left="0.75" right="0.75" top="1" bottom="1"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okapi</dc:creator>
  <cp:keywords/>
  <dc:description/>
  <cp:lastModifiedBy>DGA</cp:lastModifiedBy>
  <cp:lastPrinted>2017-08-24T09:29:20Z</cp:lastPrinted>
  <dcterms:created xsi:type="dcterms:W3CDTF">1999-11-11T09:25:49Z</dcterms:created>
  <dcterms:modified xsi:type="dcterms:W3CDTF">2017-10-19T11:33:11Z</dcterms:modified>
  <cp:category/>
  <cp:version/>
  <cp:contentType/>
  <cp:contentStatus/>
</cp:coreProperties>
</file>