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/>
  <bookViews>
    <workbookView showHorizontalScroll="0" showVerticalScroll="0" xWindow="0" yWindow="650" windowWidth="19200" windowHeight="10900" tabRatio="396"/>
  </bookViews>
  <sheets>
    <sheet name="Pirámides 2021-2011-2001" sheetId="17403" r:id="rId1"/>
    <sheet name="trabajo" sheetId="17396" state="hidden" r:id="rId2"/>
    <sheet name="2021" sheetId="1" state="hidden" r:id="rId3"/>
    <sheet name="2011" sheetId="17397" state="hidden" r:id="rId4"/>
    <sheet name="2001" sheetId="17399" state="hidden" r:id="rId5"/>
    <sheet name="dat" sheetId="17406" state="hidden" r:id="rId6"/>
  </sheets>
  <externalReferences>
    <externalReference r:id="rId7"/>
  </externalReferences>
  <definedNames>
    <definedName name="_xlnm._FilterDatabase" localSheetId="4" hidden="1">'2001'!$A$1:$AQ$768</definedName>
    <definedName name="_xlnm._FilterDatabase" localSheetId="3" hidden="1">'2011'!$A$1:$AQ$766</definedName>
    <definedName name="_xlnm._FilterDatabase" localSheetId="2" hidden="1">'2021'!$A$1:$AQ$768</definedName>
    <definedName name="_xlnm.Print_Area" localSheetId="0">'Pirámides 2021-2011-2001'!$A$1:$K$68</definedName>
    <definedName name="_xlnm.Print_Area" localSheetId="1">trabajo!$A$1:$G$55</definedName>
    <definedName name="BD">[1]dat!$A$2:$AL$38</definedName>
    <definedName name="Z_F6129660_41BC_11D8_A7F9_000102F9D9DB_.wvu.FilterData" localSheetId="4" hidden="1">'2001'!$A$1:$AQ$768</definedName>
    <definedName name="Z_F6129660_41BC_11D8_A7F9_000102F9D9DB_.wvu.FilterData" localSheetId="3" hidden="1">'2011'!$A$1:$AQ$766</definedName>
    <definedName name="Z_F6129660_41BC_11D8_A7F9_000102F9D9DB_.wvu.PrintArea" localSheetId="0" hidden="1">'Pirámides 2021-2011-2001'!$A$1:$M$34</definedName>
    <definedName name="Z_F6129660_41BC_11D8_A7F9_000102F9D9DB_.wvu.PrintArea" localSheetId="1" hidden="1">trabajo!$A$1:$G$31</definedName>
  </definedNames>
  <calcPr calcId="162913"/>
</workbook>
</file>

<file path=xl/calcChain.xml><?xml version="1.0" encoding="utf-8"?>
<calcChain xmlns="http://schemas.openxmlformats.org/spreadsheetml/2006/main">
  <c r="X54" i="17397" l="1"/>
  <c r="D54" i="17397"/>
  <c r="AR54" i="17397" s="1"/>
  <c r="X53" i="17397"/>
  <c r="D53" i="17397"/>
  <c r="AR53" i="17397" s="1"/>
  <c r="AR39" i="1" l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3" i="1" l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2" i="1"/>
  <c r="B11" i="17396" l="1"/>
  <c r="J11" i="17396" s="1"/>
  <c r="B12" i="17396"/>
  <c r="F12" i="17396" s="1"/>
  <c r="B13" i="17396"/>
  <c r="J13" i="17396" s="1"/>
  <c r="B14" i="17396"/>
  <c r="F14" i="17396" s="1"/>
  <c r="B15" i="17396"/>
  <c r="J15" i="17396" s="1"/>
  <c r="B16" i="17396"/>
  <c r="F16" i="17396" s="1"/>
  <c r="B17" i="17396"/>
  <c r="J17" i="17396" s="1"/>
  <c r="B18" i="17396"/>
  <c r="F18" i="17396" s="1"/>
  <c r="B19" i="17396"/>
  <c r="J19" i="17396" s="1"/>
  <c r="B20" i="17396"/>
  <c r="F20" i="17396" s="1"/>
  <c r="B21" i="17396"/>
  <c r="J21" i="17396" s="1"/>
  <c r="B22" i="17396"/>
  <c r="F22" i="17396" s="1"/>
  <c r="B23" i="17396"/>
  <c r="J23" i="17396" s="1"/>
  <c r="B24" i="17396"/>
  <c r="F24" i="17396" s="1"/>
  <c r="B25" i="17396"/>
  <c r="J25" i="17396" s="1"/>
  <c r="B26" i="17396"/>
  <c r="F26" i="17396" s="1"/>
  <c r="B27" i="17396"/>
  <c r="J27" i="17396" s="1"/>
  <c r="B28" i="17396"/>
  <c r="F28" i="17396" s="1"/>
  <c r="B10" i="17396"/>
  <c r="J10" i="17396" s="1"/>
  <c r="J64" i="17403"/>
  <c r="I64" i="17403"/>
  <c r="J63" i="17403"/>
  <c r="I63" i="17403"/>
  <c r="J62" i="17403"/>
  <c r="I62" i="17403"/>
  <c r="J61" i="17403"/>
  <c r="I61" i="17403"/>
  <c r="J60" i="17403"/>
  <c r="I60" i="17403"/>
  <c r="J59" i="17403"/>
  <c r="I59" i="17403"/>
  <c r="J58" i="17403"/>
  <c r="I58" i="17403"/>
  <c r="J57" i="17403"/>
  <c r="I57" i="17403"/>
  <c r="J56" i="17403"/>
  <c r="I56" i="17403"/>
  <c r="J55" i="17403"/>
  <c r="I55" i="17403"/>
  <c r="J54" i="17403"/>
  <c r="I54" i="17403"/>
  <c r="J53" i="17403"/>
  <c r="I53" i="17403"/>
  <c r="J52" i="17403"/>
  <c r="I52" i="17403"/>
  <c r="J51" i="17403"/>
  <c r="I51" i="17403"/>
  <c r="J50" i="17403"/>
  <c r="I50" i="17403"/>
  <c r="J49" i="17403"/>
  <c r="I49" i="17403"/>
  <c r="J48" i="17403"/>
  <c r="I48" i="17403"/>
  <c r="J47" i="17403"/>
  <c r="I47" i="17403"/>
  <c r="J46" i="17403"/>
  <c r="I46" i="17403"/>
  <c r="E64" i="17403"/>
  <c r="D64" i="17403"/>
  <c r="E63" i="17403"/>
  <c r="D63" i="17403"/>
  <c r="E62" i="17403"/>
  <c r="D62" i="17403"/>
  <c r="E61" i="17403"/>
  <c r="D61" i="17403"/>
  <c r="E60" i="17403"/>
  <c r="D60" i="17403"/>
  <c r="E59" i="17403"/>
  <c r="D59" i="17403"/>
  <c r="E58" i="17403"/>
  <c r="D58" i="17403"/>
  <c r="E57" i="17403"/>
  <c r="D57" i="17403"/>
  <c r="E56" i="17403"/>
  <c r="D56" i="17403"/>
  <c r="E55" i="17403"/>
  <c r="D55" i="17403"/>
  <c r="E54" i="17403"/>
  <c r="D54" i="17403"/>
  <c r="E53" i="17403"/>
  <c r="D53" i="17403"/>
  <c r="E52" i="17403"/>
  <c r="D52" i="17403"/>
  <c r="E51" i="17403"/>
  <c r="D51" i="17403"/>
  <c r="E50" i="17403"/>
  <c r="D50" i="17403"/>
  <c r="E49" i="17403"/>
  <c r="D49" i="17403"/>
  <c r="E48" i="17403"/>
  <c r="D48" i="17403"/>
  <c r="E47" i="17403"/>
  <c r="D47" i="17403"/>
  <c r="E46" i="17403"/>
  <c r="D46" i="17403"/>
  <c r="D65" i="17403" s="1"/>
  <c r="E31" i="17403"/>
  <c r="D31" i="17403"/>
  <c r="E30" i="17403"/>
  <c r="D30" i="17403"/>
  <c r="E29" i="17403"/>
  <c r="D29" i="17403"/>
  <c r="E28" i="17403"/>
  <c r="D28" i="17403"/>
  <c r="E27" i="17403"/>
  <c r="D27" i="17403"/>
  <c r="E26" i="17403"/>
  <c r="D26" i="17403"/>
  <c r="E25" i="17403"/>
  <c r="D25" i="17403"/>
  <c r="E24" i="17403"/>
  <c r="D24" i="17403"/>
  <c r="E23" i="17403"/>
  <c r="D23" i="17403"/>
  <c r="E22" i="17403"/>
  <c r="D22" i="17403"/>
  <c r="E21" i="17403"/>
  <c r="D21" i="17403"/>
  <c r="E20" i="17403"/>
  <c r="D20" i="17403"/>
  <c r="E19" i="17403"/>
  <c r="D19" i="17403"/>
  <c r="E18" i="17403"/>
  <c r="D18" i="17403"/>
  <c r="E17" i="17403"/>
  <c r="D17" i="17403"/>
  <c r="E16" i="17403"/>
  <c r="D16" i="17403"/>
  <c r="E15" i="17403"/>
  <c r="D15" i="17403"/>
  <c r="E14" i="17403"/>
  <c r="D14" i="17403"/>
  <c r="E13" i="17403"/>
  <c r="E32" i="17403" s="1"/>
  <c r="D13" i="17403"/>
  <c r="C8" i="17403"/>
  <c r="C7" i="17396" s="1"/>
  <c r="C41" i="17403" l="1"/>
  <c r="H50" i="17403"/>
  <c r="H58" i="17403"/>
  <c r="H62" i="17403"/>
  <c r="H64" i="17403"/>
  <c r="F10" i="17396"/>
  <c r="F27" i="17396"/>
  <c r="F25" i="17396"/>
  <c r="F23" i="17396"/>
  <c r="F21" i="17396"/>
  <c r="F19" i="17396"/>
  <c r="F17" i="17396"/>
  <c r="F15" i="17396"/>
  <c r="F13" i="17396"/>
  <c r="F11" i="17396"/>
  <c r="J28" i="17396"/>
  <c r="J26" i="17396"/>
  <c r="J24" i="17396"/>
  <c r="J22" i="17396"/>
  <c r="J20" i="17396"/>
  <c r="J18" i="17396"/>
  <c r="J16" i="17396"/>
  <c r="J14" i="17396"/>
  <c r="J12" i="17396"/>
  <c r="H46" i="17403"/>
  <c r="H48" i="17403"/>
  <c r="H49" i="17403"/>
  <c r="H54" i="17403"/>
  <c r="H56" i="17403"/>
  <c r="H57" i="17403"/>
  <c r="C56" i="17403"/>
  <c r="C60" i="17403"/>
  <c r="C61" i="17403"/>
  <c r="C62" i="17403"/>
  <c r="C63" i="17403"/>
  <c r="J65" i="17403"/>
  <c r="H52" i="17403"/>
  <c r="H53" i="17403"/>
  <c r="H60" i="17403"/>
  <c r="H61" i="17403"/>
  <c r="I65" i="17403"/>
  <c r="H47" i="17403"/>
  <c r="H51" i="17403"/>
  <c r="H55" i="17403"/>
  <c r="H59" i="17403"/>
  <c r="H63" i="17403"/>
  <c r="C14" i="17403"/>
  <c r="C47" i="17403"/>
  <c r="C50" i="17403"/>
  <c r="C51" i="17403"/>
  <c r="C54" i="17403"/>
  <c r="C55" i="17403"/>
  <c r="C22" i="17403"/>
  <c r="C48" i="17403"/>
  <c r="C52" i="17403"/>
  <c r="C58" i="17403"/>
  <c r="C59" i="17403"/>
  <c r="C64" i="17403"/>
  <c r="D32" i="17403"/>
  <c r="C46" i="17403"/>
  <c r="E65" i="17403"/>
  <c r="C49" i="17403"/>
  <c r="C53" i="17403"/>
  <c r="C57" i="17403"/>
  <c r="C16" i="17403"/>
  <c r="C18" i="17403"/>
  <c r="C20" i="17403"/>
  <c r="C13" i="17403"/>
  <c r="C15" i="17403"/>
  <c r="C17" i="17403"/>
  <c r="C19" i="17403"/>
  <c r="C24" i="17403"/>
  <c r="C26" i="17403"/>
  <c r="C28" i="17403"/>
  <c r="C30" i="17403"/>
  <c r="C21" i="17403"/>
  <c r="C23" i="17403"/>
  <c r="C25" i="17403"/>
  <c r="C27" i="17403"/>
  <c r="C29" i="17403"/>
  <c r="C31" i="17403"/>
  <c r="E2" i="17397"/>
  <c r="X38" i="17399"/>
  <c r="D38" i="17399"/>
  <c r="AR38" i="17399" s="1"/>
  <c r="X37" i="17399"/>
  <c r="D37" i="17399"/>
  <c r="AR37" i="17399" s="1"/>
  <c r="X36" i="17399"/>
  <c r="D36" i="17399"/>
  <c r="AR36" i="17399" s="1"/>
  <c r="X35" i="17399"/>
  <c r="D35" i="17399"/>
  <c r="AR35" i="17399" s="1"/>
  <c r="X34" i="17399"/>
  <c r="D34" i="17399"/>
  <c r="AR34" i="17399" s="1"/>
  <c r="X33" i="17399"/>
  <c r="D33" i="17399"/>
  <c r="AR33" i="17399" s="1"/>
  <c r="X32" i="17399"/>
  <c r="D32" i="17399"/>
  <c r="AR32" i="17399" s="1"/>
  <c r="X31" i="17399"/>
  <c r="D31" i="17399"/>
  <c r="AR31" i="17399" s="1"/>
  <c r="X30" i="17399"/>
  <c r="D30" i="17399"/>
  <c r="AR30" i="17399" s="1"/>
  <c r="X29" i="17399"/>
  <c r="D29" i="17399"/>
  <c r="AR29" i="17399" s="1"/>
  <c r="X28" i="17399"/>
  <c r="D28" i="17399"/>
  <c r="AR28" i="17399" s="1"/>
  <c r="X27" i="17399"/>
  <c r="D27" i="17399"/>
  <c r="AR27" i="17399" s="1"/>
  <c r="X26" i="17399"/>
  <c r="D26" i="17399"/>
  <c r="AR26" i="17399" s="1"/>
  <c r="X25" i="17399"/>
  <c r="D25" i="17399"/>
  <c r="AR25" i="17399" s="1"/>
  <c r="X24" i="17399"/>
  <c r="D24" i="17399"/>
  <c r="AR24" i="17399" s="1"/>
  <c r="X23" i="17399"/>
  <c r="D23" i="17399"/>
  <c r="AR23" i="17399" s="1"/>
  <c r="X22" i="17399"/>
  <c r="D22" i="17399"/>
  <c r="AR22" i="17399" s="1"/>
  <c r="X21" i="17399"/>
  <c r="D21" i="17399"/>
  <c r="AR21" i="17399" s="1"/>
  <c r="X20" i="17399"/>
  <c r="D20" i="17399"/>
  <c r="AR20" i="17399" s="1"/>
  <c r="X19" i="17399"/>
  <c r="D19" i="17399"/>
  <c r="AR19" i="17399" s="1"/>
  <c r="X18" i="17399"/>
  <c r="D18" i="17399"/>
  <c r="AR18" i="17399" s="1"/>
  <c r="X17" i="17399"/>
  <c r="D17" i="17399"/>
  <c r="AR17" i="17399" s="1"/>
  <c r="X16" i="17399"/>
  <c r="D16" i="17399"/>
  <c r="AR16" i="17399" s="1"/>
  <c r="X15" i="17399"/>
  <c r="D15" i="17399"/>
  <c r="AR15" i="17399" s="1"/>
  <c r="X14" i="17399"/>
  <c r="D14" i="17399"/>
  <c r="AR14" i="17399" s="1"/>
  <c r="X13" i="17399"/>
  <c r="D13" i="17399"/>
  <c r="AR13" i="17399" s="1"/>
  <c r="X12" i="17399"/>
  <c r="D12" i="17399"/>
  <c r="AR12" i="17399" s="1"/>
  <c r="X11" i="17399"/>
  <c r="D11" i="17399"/>
  <c r="AR11" i="17399" s="1"/>
  <c r="X10" i="17399"/>
  <c r="D10" i="17399"/>
  <c r="AR10" i="17399" s="1"/>
  <c r="X9" i="17399"/>
  <c r="D9" i="17399"/>
  <c r="AR9" i="17399" s="1"/>
  <c r="X8" i="17399"/>
  <c r="D8" i="17399"/>
  <c r="AR8" i="17399" s="1"/>
  <c r="X7" i="17399"/>
  <c r="D7" i="17399"/>
  <c r="AR7" i="17399" s="1"/>
  <c r="X6" i="17399"/>
  <c r="D6" i="17399"/>
  <c r="AR6" i="17399" s="1"/>
  <c r="X5" i="17399"/>
  <c r="D5" i="17399"/>
  <c r="AR5" i="17399" s="1"/>
  <c r="X4" i="17399"/>
  <c r="D4" i="17399"/>
  <c r="AR4" i="17399" s="1"/>
  <c r="X3" i="17399"/>
  <c r="D3" i="17399"/>
  <c r="AR3" i="17399" s="1"/>
  <c r="AQ2" i="17399"/>
  <c r="AP2" i="17399"/>
  <c r="AO2" i="17399"/>
  <c r="AN2" i="17399"/>
  <c r="AM2" i="17399"/>
  <c r="AL2" i="17399"/>
  <c r="AK2" i="17399"/>
  <c r="AJ2" i="17399"/>
  <c r="AI2" i="17399"/>
  <c r="AH2" i="17399"/>
  <c r="AG2" i="17399"/>
  <c r="AF2" i="17399"/>
  <c r="AE2" i="17399"/>
  <c r="AD2" i="17399"/>
  <c r="AC2" i="17399"/>
  <c r="AB2" i="17399"/>
  <c r="AA2" i="17399"/>
  <c r="Z2" i="17399"/>
  <c r="Y2" i="17399"/>
  <c r="X2" i="17399"/>
  <c r="W2" i="17399"/>
  <c r="V2" i="17399"/>
  <c r="U2" i="17399"/>
  <c r="T2" i="17399"/>
  <c r="S2" i="17399"/>
  <c r="R2" i="17399"/>
  <c r="Q2" i="17399"/>
  <c r="P2" i="17399"/>
  <c r="O2" i="17399"/>
  <c r="N2" i="17399"/>
  <c r="M2" i="17399"/>
  <c r="L2" i="17399"/>
  <c r="K2" i="17399"/>
  <c r="J2" i="17399"/>
  <c r="I2" i="17399"/>
  <c r="H2" i="17399"/>
  <c r="G2" i="17399"/>
  <c r="F2" i="17399"/>
  <c r="E2" i="17399"/>
  <c r="D2" i="17399"/>
  <c r="AR2" i="17399" s="1"/>
  <c r="C65" i="17403" l="1"/>
  <c r="H65" i="17403"/>
  <c r="C32" i="17403"/>
  <c r="X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K29" i="17396" l="1"/>
  <c r="H11" i="17396"/>
  <c r="H13" i="17396"/>
  <c r="H15" i="17396"/>
  <c r="H17" i="17396"/>
  <c r="H19" i="17396"/>
  <c r="H21" i="17396"/>
  <c r="H23" i="17396"/>
  <c r="H25" i="17396"/>
  <c r="H27" i="17396"/>
  <c r="G29" i="17396"/>
  <c r="G12" i="17396"/>
  <c r="G14" i="17396"/>
  <c r="G16" i="17396"/>
  <c r="G18" i="17396"/>
  <c r="G20" i="17396"/>
  <c r="G22" i="17396"/>
  <c r="G24" i="17396"/>
  <c r="G26" i="17396"/>
  <c r="G28" i="17396"/>
  <c r="G10" i="17396"/>
  <c r="H10" i="17396"/>
  <c r="H12" i="17396"/>
  <c r="H14" i="17396"/>
  <c r="H16" i="17396"/>
  <c r="H18" i="17396"/>
  <c r="H20" i="17396"/>
  <c r="H22" i="17396"/>
  <c r="H24" i="17396"/>
  <c r="H26" i="17396"/>
  <c r="H28" i="17396"/>
  <c r="G11" i="17396"/>
  <c r="G13" i="17396"/>
  <c r="G15" i="17396"/>
  <c r="G17" i="17396"/>
  <c r="G19" i="17396"/>
  <c r="G21" i="17396"/>
  <c r="G23" i="17396"/>
  <c r="G25" i="17396"/>
  <c r="G27" i="17396"/>
  <c r="H29" i="17396"/>
  <c r="D29" i="17396"/>
  <c r="D12" i="17396"/>
  <c r="D14" i="17396"/>
  <c r="D16" i="17396"/>
  <c r="D18" i="17396"/>
  <c r="D20" i="17396"/>
  <c r="D22" i="17396"/>
  <c r="D24" i="17396"/>
  <c r="D26" i="17396"/>
  <c r="D28" i="17396"/>
  <c r="C11" i="17396"/>
  <c r="C13" i="17396"/>
  <c r="C15" i="17396"/>
  <c r="C17" i="17396"/>
  <c r="C19" i="17396"/>
  <c r="C21" i="17396"/>
  <c r="C23" i="17396"/>
  <c r="C25" i="17396"/>
  <c r="C27" i="17396"/>
  <c r="D11" i="17396"/>
  <c r="D13" i="17396"/>
  <c r="D15" i="17396"/>
  <c r="D17" i="17396"/>
  <c r="D19" i="17396"/>
  <c r="D21" i="17396"/>
  <c r="D23" i="17396"/>
  <c r="D25" i="17396"/>
  <c r="D27" i="17396"/>
  <c r="C10" i="17396"/>
  <c r="C12" i="17396"/>
  <c r="C14" i="17396"/>
  <c r="C16" i="17396"/>
  <c r="C18" i="17396"/>
  <c r="C20" i="17396"/>
  <c r="C22" i="17396"/>
  <c r="C24" i="17396"/>
  <c r="C26" i="17396"/>
  <c r="C28" i="17396"/>
  <c r="D10" i="17396"/>
  <c r="E10" i="17396" s="1"/>
  <c r="L10" i="17396"/>
  <c r="L12" i="17396"/>
  <c r="L14" i="17396"/>
  <c r="L16" i="17396"/>
  <c r="L18" i="17396"/>
  <c r="L20" i="17396"/>
  <c r="L22" i="17396"/>
  <c r="L24" i="17396"/>
  <c r="L26" i="17396"/>
  <c r="L28" i="17396"/>
  <c r="K11" i="17396"/>
  <c r="K13" i="17396"/>
  <c r="K16" i="17396"/>
  <c r="K18" i="17396"/>
  <c r="K20" i="17396"/>
  <c r="K23" i="17396"/>
  <c r="K25" i="17396"/>
  <c r="K28" i="17396"/>
  <c r="K22" i="17396"/>
  <c r="L11" i="17396"/>
  <c r="L13" i="17396"/>
  <c r="L15" i="17396"/>
  <c r="L17" i="17396"/>
  <c r="L19" i="17396"/>
  <c r="L21" i="17396"/>
  <c r="L23" i="17396"/>
  <c r="L25" i="17396"/>
  <c r="L27" i="17396"/>
  <c r="K10" i="17396"/>
  <c r="K12" i="17396"/>
  <c r="K15" i="17396"/>
  <c r="K17" i="17396"/>
  <c r="K19" i="17396"/>
  <c r="K21" i="17396"/>
  <c r="K24" i="17396"/>
  <c r="K27" i="17396"/>
  <c r="K26" i="17396"/>
  <c r="K14" i="17396"/>
  <c r="C29" i="17396"/>
  <c r="L29" i="17396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M27" i="17396" l="1"/>
  <c r="M19" i="17396"/>
  <c r="M23" i="17396"/>
  <c r="M15" i="17396"/>
  <c r="M11" i="17396"/>
  <c r="M28" i="17396"/>
  <c r="M24" i="17396"/>
  <c r="M20" i="17396"/>
  <c r="M16" i="17396"/>
  <c r="M12" i="17396"/>
  <c r="M29" i="17396"/>
  <c r="M25" i="17396"/>
  <c r="M21" i="17396"/>
  <c r="M17" i="17396"/>
  <c r="M13" i="17396"/>
  <c r="M26" i="17396"/>
  <c r="M22" i="17396"/>
  <c r="M18" i="17396"/>
  <c r="M14" i="17396"/>
  <c r="M10" i="17396"/>
  <c r="X57" i="17397"/>
  <c r="D57" i="17397"/>
  <c r="AR57" i="17397" s="1"/>
  <c r="X39" i="17397"/>
  <c r="D39" i="17397"/>
  <c r="AR39" i="17397" s="1"/>
  <c r="X43" i="17397"/>
  <c r="D43" i="17397"/>
  <c r="AR43" i="17397" s="1"/>
  <c r="X58" i="17397"/>
  <c r="D58" i="17397"/>
  <c r="AR58" i="17397" s="1"/>
  <c r="X51" i="17397"/>
  <c r="D51" i="17397"/>
  <c r="AR51" i="17397" s="1"/>
  <c r="X60" i="17397"/>
  <c r="D60" i="17397"/>
  <c r="AR60" i="17397" s="1"/>
  <c r="X62" i="17397"/>
  <c r="D62" i="17397"/>
  <c r="AR62" i="17397" s="1"/>
  <c r="X61" i="17397"/>
  <c r="D61" i="17397"/>
  <c r="AR61" i="17397" s="1"/>
  <c r="X46" i="17397"/>
  <c r="D46" i="17397"/>
  <c r="AR46" i="17397" s="1"/>
  <c r="X49" i="17397"/>
  <c r="D49" i="17397"/>
  <c r="AR49" i="17397" s="1"/>
  <c r="X52" i="17397"/>
  <c r="D52" i="17397"/>
  <c r="AR52" i="17397" s="1"/>
  <c r="X42" i="17397"/>
  <c r="D42" i="17397"/>
  <c r="AR42" i="17397" s="1"/>
  <c r="X63" i="17397"/>
  <c r="D63" i="17397"/>
  <c r="AR63" i="17397" s="1"/>
  <c r="X56" i="17397"/>
  <c r="D56" i="17397"/>
  <c r="AR56" i="17397" s="1"/>
  <c r="X59" i="17397"/>
  <c r="D59" i="17397"/>
  <c r="AR59" i="17397" s="1"/>
  <c r="X41" i="17397"/>
  <c r="D41" i="17397"/>
  <c r="AR41" i="17397" s="1"/>
  <c r="X55" i="17397"/>
  <c r="D55" i="17397"/>
  <c r="AR55" i="17397" s="1"/>
  <c r="X47" i="17397"/>
  <c r="D47" i="17397"/>
  <c r="AR47" i="17397" s="1"/>
  <c r="X44" i="17397"/>
  <c r="D44" i="17397"/>
  <c r="AR44" i="17397" s="1"/>
  <c r="X50" i="17397"/>
  <c r="D50" i="17397"/>
  <c r="AR50" i="17397" s="1"/>
  <c r="X40" i="17397"/>
  <c r="D40" i="17397"/>
  <c r="AR40" i="17397" s="1"/>
  <c r="X48" i="17397"/>
  <c r="D48" i="17397"/>
  <c r="AR48" i="17397" s="1"/>
  <c r="X45" i="17397"/>
  <c r="D45" i="17397"/>
  <c r="AR45" i="17397" s="1"/>
  <c r="X38" i="17397"/>
  <c r="D38" i="17397"/>
  <c r="AR38" i="17397" s="1"/>
  <c r="X37" i="17397"/>
  <c r="D37" i="17397"/>
  <c r="AR37" i="17397" s="1"/>
  <c r="X36" i="17397"/>
  <c r="D36" i="17397"/>
  <c r="AR36" i="17397" s="1"/>
  <c r="X35" i="17397"/>
  <c r="D35" i="17397"/>
  <c r="AR35" i="17397" s="1"/>
  <c r="X34" i="17397"/>
  <c r="D34" i="17397"/>
  <c r="AR34" i="17397" s="1"/>
  <c r="X33" i="17397"/>
  <c r="D33" i="17397"/>
  <c r="AR33" i="17397" s="1"/>
  <c r="X32" i="17397"/>
  <c r="D32" i="17397"/>
  <c r="AR32" i="17397" s="1"/>
  <c r="X31" i="17397"/>
  <c r="D31" i="17397"/>
  <c r="AR31" i="17397" s="1"/>
  <c r="X30" i="17397"/>
  <c r="D30" i="17397"/>
  <c r="AR30" i="17397" s="1"/>
  <c r="X29" i="17397"/>
  <c r="D29" i="17397"/>
  <c r="AR29" i="17397" s="1"/>
  <c r="X28" i="17397"/>
  <c r="D28" i="17397"/>
  <c r="AR28" i="17397" s="1"/>
  <c r="X27" i="17397"/>
  <c r="D27" i="17397"/>
  <c r="AR27" i="17397" s="1"/>
  <c r="X26" i="17397"/>
  <c r="D26" i="17397"/>
  <c r="AR26" i="17397" s="1"/>
  <c r="X25" i="17397"/>
  <c r="D25" i="17397"/>
  <c r="AR25" i="17397" s="1"/>
  <c r="X24" i="17397"/>
  <c r="D24" i="17397"/>
  <c r="AR24" i="17397" s="1"/>
  <c r="X23" i="17397"/>
  <c r="D23" i="17397"/>
  <c r="AR23" i="17397" s="1"/>
  <c r="X22" i="17397"/>
  <c r="D22" i="17397"/>
  <c r="AR22" i="17397" s="1"/>
  <c r="X21" i="17397"/>
  <c r="D21" i="17397"/>
  <c r="AR21" i="17397" s="1"/>
  <c r="X20" i="17397"/>
  <c r="D20" i="17397"/>
  <c r="AR20" i="17397" s="1"/>
  <c r="X19" i="17397"/>
  <c r="D19" i="17397"/>
  <c r="AR19" i="17397" s="1"/>
  <c r="X18" i="17397"/>
  <c r="D18" i="17397"/>
  <c r="AR18" i="17397" s="1"/>
  <c r="X17" i="17397"/>
  <c r="D17" i="17397"/>
  <c r="AR17" i="17397" s="1"/>
  <c r="X16" i="17397"/>
  <c r="D16" i="17397"/>
  <c r="AR16" i="17397" s="1"/>
  <c r="X15" i="17397"/>
  <c r="D15" i="17397"/>
  <c r="AR15" i="17397" s="1"/>
  <c r="X14" i="17397"/>
  <c r="D14" i="17397"/>
  <c r="AR14" i="17397" s="1"/>
  <c r="X13" i="17397"/>
  <c r="D13" i="17397"/>
  <c r="AR13" i="17397" s="1"/>
  <c r="X12" i="17397"/>
  <c r="D12" i="17397"/>
  <c r="AR12" i="17397" s="1"/>
  <c r="X11" i="17397"/>
  <c r="D11" i="17397"/>
  <c r="AR11" i="17397" s="1"/>
  <c r="X10" i="17397"/>
  <c r="D10" i="17397"/>
  <c r="AR10" i="17397" s="1"/>
  <c r="X9" i="17397"/>
  <c r="D9" i="17397"/>
  <c r="AR9" i="17397" s="1"/>
  <c r="X8" i="17397"/>
  <c r="D8" i="17397"/>
  <c r="AR8" i="17397" s="1"/>
  <c r="X7" i="17397"/>
  <c r="D7" i="17397"/>
  <c r="AR7" i="17397" s="1"/>
  <c r="X6" i="17397"/>
  <c r="D6" i="17397"/>
  <c r="AR6" i="17397" s="1"/>
  <c r="X5" i="17397"/>
  <c r="D5" i="17397"/>
  <c r="AR5" i="17397" s="1"/>
  <c r="X4" i="17397"/>
  <c r="D4" i="17397"/>
  <c r="AR4" i="17397" s="1"/>
  <c r="X3" i="17397"/>
  <c r="D3" i="17397"/>
  <c r="AQ2" i="17397"/>
  <c r="AP2" i="17397"/>
  <c r="AO2" i="17397"/>
  <c r="AN2" i="17397"/>
  <c r="AM2" i="17397"/>
  <c r="AL2" i="17397"/>
  <c r="AK2" i="17397"/>
  <c r="AJ2" i="17397"/>
  <c r="AI2" i="17397"/>
  <c r="AH2" i="17397"/>
  <c r="AG2" i="17397"/>
  <c r="AF2" i="17397"/>
  <c r="AE2" i="17397"/>
  <c r="AD2" i="17397"/>
  <c r="AC2" i="17397"/>
  <c r="AB2" i="17397"/>
  <c r="AA2" i="17397"/>
  <c r="Z2" i="17397"/>
  <c r="Y2" i="17397"/>
  <c r="X2" i="17397"/>
  <c r="W2" i="17397"/>
  <c r="V2" i="17397"/>
  <c r="U2" i="17397"/>
  <c r="T2" i="17397"/>
  <c r="S2" i="17397"/>
  <c r="R2" i="17397"/>
  <c r="Q2" i="17397"/>
  <c r="P2" i="17397"/>
  <c r="O2" i="17397"/>
  <c r="N2" i="17397"/>
  <c r="M2" i="17397"/>
  <c r="L2" i="17397"/>
  <c r="K2" i="17397"/>
  <c r="J2" i="17397"/>
  <c r="I2" i="17397"/>
  <c r="H2" i="17397"/>
  <c r="G2" i="17397"/>
  <c r="F2" i="17397"/>
  <c r="D2" i="17397" l="1"/>
  <c r="AR2" i="17397" s="1"/>
  <c r="AR3" i="17397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D2" i="1" l="1"/>
  <c r="I29" i="17396" l="1"/>
  <c r="I26" i="17396" l="1"/>
  <c r="I16" i="17396"/>
  <c r="I11" i="17396"/>
  <c r="E14" i="17396"/>
  <c r="E29" i="17396"/>
  <c r="I28" i="17396"/>
  <c r="I23" i="17396" l="1"/>
  <c r="E16" i="17396"/>
  <c r="E20" i="17396"/>
  <c r="I24" i="17396"/>
  <c r="I20" i="17396"/>
  <c r="I21" i="17396"/>
  <c r="I27" i="17396"/>
  <c r="E25" i="17396"/>
  <c r="E23" i="17396"/>
  <c r="I10" i="17396"/>
  <c r="I22" i="17396"/>
  <c r="E19" i="17396"/>
  <c r="I15" i="17396"/>
  <c r="I18" i="17396"/>
  <c r="I19" i="17396"/>
  <c r="E18" i="17396"/>
  <c r="I25" i="17396"/>
  <c r="E26" i="17396"/>
  <c r="I14" i="17396"/>
  <c r="E27" i="17396"/>
  <c r="E28" i="17396"/>
  <c r="I13" i="17396"/>
  <c r="E21" i="17396"/>
  <c r="E22" i="17396"/>
  <c r="E12" i="17396"/>
  <c r="I12" i="17396"/>
  <c r="E15" i="17396"/>
  <c r="E24" i="17396"/>
  <c r="E17" i="17396"/>
  <c r="E11" i="17396"/>
  <c r="I17" i="17396"/>
  <c r="E13" i="17396"/>
</calcChain>
</file>

<file path=xl/sharedStrings.xml><?xml version="1.0" encoding="utf-8"?>
<sst xmlns="http://schemas.openxmlformats.org/spreadsheetml/2006/main" count="1951" uniqueCount="1587">
  <si>
    <t>50163 María de Huerva</t>
  </si>
  <si>
    <t>50182 Muela (La)</t>
  </si>
  <si>
    <t>50219 Puebla de Alfindén (La)</t>
  </si>
  <si>
    <t>50251 Tarazona</t>
  </si>
  <si>
    <t>50252 Tauste</t>
  </si>
  <si>
    <t>50272 Utebo</t>
  </si>
  <si>
    <t>50297 Zaragoza</t>
  </si>
  <si>
    <t>50298 Zuera</t>
  </si>
  <si>
    <t>50903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</si>
  <si>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</si>
  <si>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</si>
  <si>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</si>
  <si>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</si>
  <si>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</si>
  <si>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</si>
  <si>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</si>
  <si>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</si>
  <si>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</si>
  <si>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</si>
  <si>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</si>
  <si>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</si>
  <si>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</si>
  <si>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</si>
  <si>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</si>
  <si>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</si>
  <si>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</si>
  <si>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</si>
  <si>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</si>
  <si>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</si>
  <si>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Total general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</si>
  <si>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</si>
  <si>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</si>
  <si>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</si>
  <si>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</si>
  <si>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</si>
  <si>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</si>
  <si>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</si>
  <si>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</si>
  <si>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</si>
  <si>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</si>
  <si>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</si>
  <si>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</si>
  <si>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</si>
  <si>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</si>
  <si>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</si>
  <si>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</si>
  <si>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</si>
  <si>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</si>
  <si>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18- de 85 a 89</t>
  </si>
  <si>
    <t>19- de 90 a 94</t>
  </si>
  <si>
    <t>TOTAL MUJERES</t>
  </si>
  <si>
    <t>ALTO GÁLLEGO</t>
  </si>
  <si>
    <t>SOBRARBE</t>
  </si>
  <si>
    <t>CINCO VILLAS</t>
  </si>
  <si>
    <t>SOMONTANO DE BARBASTRO</t>
  </si>
  <si>
    <t>CINCA MEDIO</t>
  </si>
  <si>
    <t>TARAZONA Y EL  MONCAYO</t>
  </si>
  <si>
    <t>CAMPO DE BORJA</t>
  </si>
  <si>
    <t>RIBERA ALTA DEL EBRO</t>
  </si>
  <si>
    <t>VALDEJALÓN</t>
  </si>
  <si>
    <t>RIBERA BAJA DEL EBRO</t>
  </si>
  <si>
    <t>COMUNIDAD DE CALATAYUD</t>
  </si>
  <si>
    <t>CAMPO DE CARIÑENA</t>
  </si>
  <si>
    <t>CAMPO DE BELCHITE</t>
  </si>
  <si>
    <t>BAJO MARTÍN</t>
  </si>
  <si>
    <t>CAMPO DE DAROCA</t>
  </si>
  <si>
    <t>CUENCAS MINERAS</t>
  </si>
  <si>
    <t>ANDORRA-SIERRA DE ARCOS</t>
  </si>
  <si>
    <t>BAJO ARAGÓN</t>
  </si>
  <si>
    <t>MAESTRAZGO</t>
  </si>
  <si>
    <t>GÚDAR-JAVALAMBRE</t>
  </si>
  <si>
    <t>MATARRAÑA/MATARRANYA</t>
  </si>
  <si>
    <t>código</t>
  </si>
  <si>
    <t>referencia geográfica</t>
  </si>
  <si>
    <t>datos dibujo</t>
  </si>
  <si>
    <t>ARAGÓN</t>
  </si>
  <si>
    <t>PROVINCIA DE HUESCA</t>
  </si>
  <si>
    <t>PROVINCIA DE TERUEL</t>
  </si>
  <si>
    <t>PROVINCIA DE ZARAGOZA</t>
  </si>
  <si>
    <t>Elegir territorio</t>
  </si>
  <si>
    <t>ARANDA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</si>
  <si>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</si>
  <si>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</si>
  <si>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</si>
  <si>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</si>
  <si>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</si>
  <si>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</si>
  <si>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BAJO ARAGÓN-CASPE/BAIX ARAGÓ-CASP</t>
  </si>
  <si>
    <t>JILOCA</t>
  </si>
  <si>
    <t>COMUNIDAD DE TERUEL</t>
  </si>
  <si>
    <t>SIERRA DE ALBARRACÍN</t>
  </si>
  <si>
    <t>TOTALES</t>
  </si>
  <si>
    <t>22006</t>
  </si>
  <si>
    <t>22028</t>
  </si>
  <si>
    <t>22032</t>
  </si>
  <si>
    <t>22044</t>
  </si>
  <si>
    <t>22068</t>
  </si>
  <si>
    <t>22076</t>
  </si>
  <si>
    <t>22078</t>
  </si>
  <si>
    <t>22086</t>
  </si>
  <si>
    <t>22106</t>
  </si>
  <si>
    <t>22130</t>
  </si>
  <si>
    <t>22131</t>
  </si>
  <si>
    <t>22208</t>
  </si>
  <si>
    <t>22209</t>
  </si>
  <si>
    <t>22250</t>
  </si>
  <si>
    <t>22901</t>
  </si>
  <si>
    <t>22902</t>
  </si>
  <si>
    <t>50035</t>
  </si>
  <si>
    <t>50168</t>
  </si>
  <si>
    <t>50232</t>
  </si>
  <si>
    <t>50245</t>
  </si>
  <si>
    <t>22059</t>
  </si>
  <si>
    <t>22072</t>
  </si>
  <si>
    <t>22122</t>
  </si>
  <si>
    <t>22170</t>
  </si>
  <si>
    <t>22199</t>
  </si>
  <si>
    <t>22204</t>
  </si>
  <si>
    <t>22252</t>
  </si>
  <si>
    <t>22253</t>
  </si>
  <si>
    <t>22002</t>
  </si>
  <si>
    <t>22051</t>
  </si>
  <si>
    <t>22057</t>
  </si>
  <si>
    <t>22066</t>
  </si>
  <si>
    <t>22069</t>
  </si>
  <si>
    <t>22107</t>
  </si>
  <si>
    <t>22109</t>
  </si>
  <si>
    <t>22113</t>
  </si>
  <si>
    <t>22114</t>
  </si>
  <si>
    <t>22133</t>
  </si>
  <si>
    <t>22144</t>
  </si>
  <si>
    <t>22168</t>
  </si>
  <si>
    <t>22182</t>
  </si>
  <si>
    <t>22189</t>
  </si>
  <si>
    <t>22190</t>
  </si>
  <si>
    <t>22207</t>
  </si>
  <si>
    <t>22227</t>
  </si>
  <si>
    <t>22230</t>
  </si>
  <si>
    <t>22907</t>
  </si>
  <si>
    <t>22035</t>
  </si>
  <si>
    <t>22053</t>
  </si>
  <si>
    <t>22054</t>
  </si>
  <si>
    <t>22062</t>
  </si>
  <si>
    <t>22067</t>
  </si>
  <si>
    <t>22074</t>
  </si>
  <si>
    <t>22080</t>
  </si>
  <si>
    <t>22084</t>
  </si>
  <si>
    <t>22087</t>
  </si>
  <si>
    <t>22095</t>
  </si>
  <si>
    <t>22105</t>
  </si>
  <si>
    <t>22111</t>
  </si>
  <si>
    <t>22117</t>
  </si>
  <si>
    <t>22129</t>
  </si>
  <si>
    <t>22142</t>
  </si>
  <si>
    <t>22143</t>
  </si>
  <si>
    <t>22155</t>
  </si>
  <si>
    <t>22157</t>
  </si>
  <si>
    <t>22177</t>
  </si>
  <si>
    <t>22187</t>
  </si>
  <si>
    <t>22188</t>
  </si>
  <si>
    <t>22200</t>
  </si>
  <si>
    <t>22212</t>
  </si>
  <si>
    <t>22214</t>
  </si>
  <si>
    <t>22215</t>
  </si>
  <si>
    <t>22221</t>
  </si>
  <si>
    <t>22223</t>
  </si>
  <si>
    <t>22229</t>
  </si>
  <si>
    <t>22233</t>
  </si>
  <si>
    <t>22243</t>
  </si>
  <si>
    <t>22244</t>
  </si>
  <si>
    <t>22246</t>
  </si>
  <si>
    <t>22247</t>
  </si>
  <si>
    <t>22249</t>
  </si>
  <si>
    <t>50033</t>
  </si>
  <si>
    <t>50036</t>
  </si>
  <si>
    <t>50041</t>
  </si>
  <si>
    <t>50051</t>
  </si>
  <si>
    <t>50077</t>
  </si>
  <si>
    <t>50078</t>
  </si>
  <si>
    <t>50095</t>
  </si>
  <si>
    <t>50100</t>
  </si>
  <si>
    <t>50109</t>
  </si>
  <si>
    <t>50128</t>
  </si>
  <si>
    <t>50135</t>
  </si>
  <si>
    <t>50142</t>
  </si>
  <si>
    <t>50144</t>
  </si>
  <si>
    <t>50148</t>
  </si>
  <si>
    <t>50151</t>
  </si>
  <si>
    <t>50186</t>
  </si>
  <si>
    <t>50197</t>
  </si>
  <si>
    <t>50205</t>
  </si>
  <si>
    <t>50207</t>
  </si>
  <si>
    <t>50210</t>
  </si>
  <si>
    <t>50220</t>
  </si>
  <si>
    <t>50230</t>
  </si>
  <si>
    <t>50244</t>
  </si>
  <si>
    <t>50248</t>
  </si>
  <si>
    <t>50252</t>
  </si>
  <si>
    <t>50267</t>
  </si>
  <si>
    <t>50268</t>
  </si>
  <si>
    <t>50270</t>
  </si>
  <si>
    <t>50276</t>
  </si>
  <si>
    <t>50901</t>
  </si>
  <si>
    <t>50902</t>
  </si>
  <si>
    <t>22004</t>
  </si>
  <si>
    <t>22011</t>
  </si>
  <si>
    <t>22014</t>
  </si>
  <si>
    <t>22015</t>
  </si>
  <si>
    <t>22019</t>
  </si>
  <si>
    <t>22021</t>
  </si>
  <si>
    <t>22027</t>
  </si>
  <si>
    <t>22029</t>
  </si>
  <si>
    <t>22036</t>
  </si>
  <si>
    <t>22037</t>
  </si>
  <si>
    <t>22039</t>
  </si>
  <si>
    <t>22047</t>
  </si>
  <si>
    <t>22063</t>
  </si>
  <si>
    <t>22064</t>
  </si>
  <si>
    <t>22081</t>
  </si>
  <si>
    <t>22096</t>
  </si>
  <si>
    <t>22119</t>
  </si>
  <si>
    <t>22125</t>
  </si>
  <si>
    <t>22126</t>
  </si>
  <si>
    <t>22127</t>
  </si>
  <si>
    <t>22149</t>
  </si>
  <si>
    <t>22150</t>
  </si>
  <si>
    <t>22151</t>
  </si>
  <si>
    <t>22156</t>
  </si>
  <si>
    <t>22162</t>
  </si>
  <si>
    <t>22163</t>
  </si>
  <si>
    <t>22173</t>
  </si>
  <si>
    <t>22178</t>
  </si>
  <si>
    <t>22181</t>
  </si>
  <si>
    <t>22195</t>
  </si>
  <si>
    <t>22203</t>
  </si>
  <si>
    <t>22220</t>
  </si>
  <si>
    <t>22222</t>
  </si>
  <si>
    <t>22228</t>
  </si>
  <si>
    <t>22239</t>
  </si>
  <si>
    <t>22248</t>
  </si>
  <si>
    <t>22904</t>
  </si>
  <si>
    <t>22905</t>
  </si>
  <si>
    <t>50185</t>
  </si>
  <si>
    <t>50238</t>
  </si>
  <si>
    <t>22001</t>
  </si>
  <si>
    <t>22003</t>
  </si>
  <si>
    <t>22024</t>
  </si>
  <si>
    <t>22041</t>
  </si>
  <si>
    <t>22042</t>
  </si>
  <si>
    <t>22048</t>
  </si>
  <si>
    <t>22050</t>
  </si>
  <si>
    <t>22055</t>
  </si>
  <si>
    <t>22058</t>
  </si>
  <si>
    <t>22082</t>
  </si>
  <si>
    <t>22088</t>
  </si>
  <si>
    <t>22090</t>
  </si>
  <si>
    <t>22102</t>
  </si>
  <si>
    <t>22103</t>
  </si>
  <si>
    <t>22115</t>
  </si>
  <si>
    <t>22128</t>
  </si>
  <si>
    <t>22135</t>
  </si>
  <si>
    <t>22139</t>
  </si>
  <si>
    <t>22141</t>
  </si>
  <si>
    <t>22160</t>
  </si>
  <si>
    <t>22164</t>
  </si>
  <si>
    <t>22174</t>
  </si>
  <si>
    <t>22176</t>
  </si>
  <si>
    <t>22186</t>
  </si>
  <si>
    <t>22201</t>
  </si>
  <si>
    <t>22202</t>
  </si>
  <si>
    <t>22235</t>
  </si>
  <si>
    <t>22906</t>
  </si>
  <si>
    <t>22908</t>
  </si>
  <si>
    <t>22007</t>
  </si>
  <si>
    <t>22017</t>
  </si>
  <si>
    <t>22020</t>
  </si>
  <si>
    <t>22022</t>
  </si>
  <si>
    <t>22060</t>
  </si>
  <si>
    <t>22110</t>
  </si>
  <si>
    <t>22158</t>
  </si>
  <si>
    <t>22193</t>
  </si>
  <si>
    <t>22903</t>
  </si>
  <si>
    <t>22009</t>
  </si>
  <si>
    <t>22016</t>
  </si>
  <si>
    <t>22025</t>
  </si>
  <si>
    <t>22040</t>
  </si>
  <si>
    <t>22043</t>
  </si>
  <si>
    <t>22045</t>
  </si>
  <si>
    <t>22061</t>
  </si>
  <si>
    <t>22075</t>
  </si>
  <si>
    <t>22089</t>
  </si>
  <si>
    <t>22099</t>
  </si>
  <si>
    <t>22175</t>
  </si>
  <si>
    <t>22205</t>
  </si>
  <si>
    <t>22225</t>
  </si>
  <si>
    <t>22909</t>
  </si>
  <si>
    <t>22008</t>
  </si>
  <si>
    <t>22012</t>
  </si>
  <si>
    <t>22013</t>
  </si>
  <si>
    <t>22018</t>
  </si>
  <si>
    <t>22023</t>
  </si>
  <si>
    <t>22049</t>
  </si>
  <si>
    <t>22079</t>
  </si>
  <si>
    <t>22083</t>
  </si>
  <si>
    <t>22085</t>
  </si>
  <si>
    <t>22116</t>
  </si>
  <si>
    <t>22124</t>
  </si>
  <si>
    <t>22136</t>
  </si>
  <si>
    <t>22137</t>
  </si>
  <si>
    <t>22172</t>
  </si>
  <si>
    <t>22184</t>
  </si>
  <si>
    <t>22197</t>
  </si>
  <si>
    <t>22206</t>
  </si>
  <si>
    <t>22213</t>
  </si>
  <si>
    <t>22217</t>
  </si>
  <si>
    <t>22218</t>
  </si>
  <si>
    <t>22226</t>
  </si>
  <si>
    <t>22232</t>
  </si>
  <si>
    <t>22236</t>
  </si>
  <si>
    <t>22242</t>
  </si>
  <si>
    <t>22251</t>
  </si>
  <si>
    <t>50022</t>
  </si>
  <si>
    <t>50059</t>
  </si>
  <si>
    <t>50104</t>
  </si>
  <si>
    <t>50137</t>
  </si>
  <si>
    <t>50170</t>
  </si>
  <si>
    <t>50206</t>
  </si>
  <si>
    <t>22046</t>
  </si>
  <si>
    <t>22052</t>
  </si>
  <si>
    <t>22077</t>
  </si>
  <si>
    <t>22094</t>
  </si>
  <si>
    <t>22112</t>
  </si>
  <si>
    <t>22165</t>
  </si>
  <si>
    <t>22167</t>
  </si>
  <si>
    <t>22234</t>
  </si>
  <si>
    <t>22245</t>
  </si>
  <si>
    <t>22254</t>
  </si>
  <si>
    <t>50165</t>
  </si>
  <si>
    <t>50014</t>
  </si>
  <si>
    <t>50030</t>
  </si>
  <si>
    <t>50063</t>
  </si>
  <si>
    <t>50106</t>
  </si>
  <si>
    <t>50122</t>
  </si>
  <si>
    <t>50140</t>
  </si>
  <si>
    <t>50141</t>
  </si>
  <si>
    <t>50157</t>
  </si>
  <si>
    <t>50190</t>
  </si>
  <si>
    <t>50234</t>
  </si>
  <si>
    <t>50237</t>
  </si>
  <si>
    <t>50251</t>
  </si>
  <si>
    <t>50261</t>
  </si>
  <si>
    <t>50265</t>
  </si>
  <si>
    <t>50280</t>
  </si>
  <si>
    <t>50281</t>
  </si>
  <si>
    <t>50003</t>
  </si>
  <si>
    <t>50006</t>
  </si>
  <si>
    <t>50010</t>
  </si>
  <si>
    <t>50011</t>
  </si>
  <si>
    <t>50027</t>
  </si>
  <si>
    <t>50052</t>
  </si>
  <si>
    <t>50055</t>
  </si>
  <si>
    <t>50060</t>
  </si>
  <si>
    <t>50061</t>
  </si>
  <si>
    <t>50111</t>
  </si>
  <si>
    <t>50113</t>
  </si>
  <si>
    <t>50153</t>
  </si>
  <si>
    <t>50156</t>
  </si>
  <si>
    <t>50160</t>
  </si>
  <si>
    <t>50191</t>
  </si>
  <si>
    <t>50216</t>
  </si>
  <si>
    <t>50249</t>
  </si>
  <si>
    <t>50250</t>
  </si>
  <si>
    <t>50031</t>
  </si>
  <si>
    <t>50057</t>
  </si>
  <si>
    <t>50069</t>
  </si>
  <si>
    <t>50121</t>
  </si>
  <si>
    <t>50126</t>
  </si>
  <si>
    <t>50130</t>
  </si>
  <si>
    <t>50166</t>
  </si>
  <si>
    <t>50198</t>
  </si>
  <si>
    <t>50214</t>
  </si>
  <si>
    <t>50221</t>
  </si>
  <si>
    <t>50243</t>
  </si>
  <si>
    <t>50254</t>
  </si>
  <si>
    <t>50266</t>
  </si>
  <si>
    <t>50008</t>
  </si>
  <si>
    <t>50013</t>
  </si>
  <si>
    <t>50043</t>
  </si>
  <si>
    <t>50053</t>
  </si>
  <si>
    <t>50064</t>
  </si>
  <si>
    <t>50107</t>
  </si>
  <si>
    <t>50118</t>
  </si>
  <si>
    <t>50123</t>
  </si>
  <si>
    <t>50132</t>
  </si>
  <si>
    <t>50147</t>
  </si>
  <si>
    <t>50204</t>
  </si>
  <si>
    <t>50209</t>
  </si>
  <si>
    <t>50212</t>
  </si>
  <si>
    <t>50217</t>
  </si>
  <si>
    <t>50223</t>
  </si>
  <si>
    <t>50247</t>
  </si>
  <si>
    <t>50262</t>
  </si>
  <si>
    <t>50024</t>
  </si>
  <si>
    <t>50025</t>
  </si>
  <si>
    <t>50026</t>
  </si>
  <si>
    <t>50044</t>
  </si>
  <si>
    <t>50068</t>
  </si>
  <si>
    <t>50093</t>
  </si>
  <si>
    <t>50099</t>
  </si>
  <si>
    <t>50146</t>
  </si>
  <si>
    <t>50150</t>
  </si>
  <si>
    <t>50175</t>
  </si>
  <si>
    <t>50182</t>
  </si>
  <si>
    <t>50211</t>
  </si>
  <si>
    <t>50225</t>
  </si>
  <si>
    <t>50228</t>
  </si>
  <si>
    <t>50231</t>
  </si>
  <si>
    <t>50236</t>
  </si>
  <si>
    <t>50269</t>
  </si>
  <si>
    <t>50017</t>
  </si>
  <si>
    <t>50056</t>
  </si>
  <si>
    <t>50062</t>
  </si>
  <si>
    <t>50066</t>
  </si>
  <si>
    <t>50089</t>
  </si>
  <si>
    <t>50115</t>
  </si>
  <si>
    <t>50131</t>
  </si>
  <si>
    <t>50163</t>
  </si>
  <si>
    <t>50164</t>
  </si>
  <si>
    <t>50180</t>
  </si>
  <si>
    <t>50193</t>
  </si>
  <si>
    <t>50199</t>
  </si>
  <si>
    <t>50203</t>
  </si>
  <si>
    <t>50219</t>
  </si>
  <si>
    <t>50235</t>
  </si>
  <si>
    <t>50272</t>
  </si>
  <si>
    <t>50285</t>
  </si>
  <si>
    <t>50288</t>
  </si>
  <si>
    <t>50297</t>
  </si>
  <si>
    <t>50298</t>
  </si>
  <si>
    <t>50012</t>
  </si>
  <si>
    <t>50019</t>
  </si>
  <si>
    <t>50083</t>
  </si>
  <si>
    <t>50101</t>
  </si>
  <si>
    <t>50119</t>
  </si>
  <si>
    <t>50208</t>
  </si>
  <si>
    <t>50222</t>
  </si>
  <si>
    <t>50240</t>
  </si>
  <si>
    <t>50278</t>
  </si>
  <si>
    <t>50296</t>
  </si>
  <si>
    <t>50074</t>
  </si>
  <si>
    <t>50092</t>
  </si>
  <si>
    <t>50102</t>
  </si>
  <si>
    <t>50105</t>
  </si>
  <si>
    <t>50152</t>
  </si>
  <si>
    <t>50189</t>
  </si>
  <si>
    <t>50001</t>
  </si>
  <si>
    <t>50009</t>
  </si>
  <si>
    <t>50015</t>
  </si>
  <si>
    <t>50020</t>
  </si>
  <si>
    <t>50029</t>
  </si>
  <si>
    <t>50032</t>
  </si>
  <si>
    <t>50034</t>
  </si>
  <si>
    <t>50038</t>
  </si>
  <si>
    <t>50046</t>
  </si>
  <si>
    <t>50047</t>
  </si>
  <si>
    <t>50050</t>
  </si>
  <si>
    <t>50054</t>
  </si>
  <si>
    <t>50058</t>
  </si>
  <si>
    <t>50065</t>
  </si>
  <si>
    <t>50067</t>
  </si>
  <si>
    <t>50070</t>
  </si>
  <si>
    <t>50071</t>
  </si>
  <si>
    <t>50072</t>
  </si>
  <si>
    <t>50075</t>
  </si>
  <si>
    <t>50076</t>
  </si>
  <si>
    <t>50079</t>
  </si>
  <si>
    <t>50081</t>
  </si>
  <si>
    <t>50082</t>
  </si>
  <si>
    <t>50084</t>
  </si>
  <si>
    <t>50086</t>
  </si>
  <si>
    <t>50087</t>
  </si>
  <si>
    <t>50096</t>
  </si>
  <si>
    <t>50110</t>
  </si>
  <si>
    <t>50116</t>
  </si>
  <si>
    <t>50120</t>
  </si>
  <si>
    <t>50125</t>
  </si>
  <si>
    <t>50129</t>
  </si>
  <si>
    <t>50155</t>
  </si>
  <si>
    <t>50159</t>
  </si>
  <si>
    <t>50162</t>
  </si>
  <si>
    <t>50169</t>
  </si>
  <si>
    <t>50172</t>
  </si>
  <si>
    <t>50173</t>
  </si>
  <si>
    <t>50174</t>
  </si>
  <si>
    <t>50176</t>
  </si>
  <si>
    <t>50177</t>
  </si>
  <si>
    <t>50178</t>
  </si>
  <si>
    <t>50183</t>
  </si>
  <si>
    <t>50187</t>
  </si>
  <si>
    <t>50192</t>
  </si>
  <si>
    <t>50194</t>
  </si>
  <si>
    <t>50196</t>
  </si>
  <si>
    <t>50201</t>
  </si>
  <si>
    <t>50202</t>
  </si>
  <si>
    <t>50215</t>
  </si>
  <si>
    <t>50229</t>
  </si>
  <si>
    <t>50241</t>
  </si>
  <si>
    <t>50242</t>
  </si>
  <si>
    <t>50246</t>
  </si>
  <si>
    <t>50253</t>
  </si>
  <si>
    <t>50255</t>
  </si>
  <si>
    <t>50257</t>
  </si>
  <si>
    <t>50259</t>
  </si>
  <si>
    <t>50260</t>
  </si>
  <si>
    <t>50263</t>
  </si>
  <si>
    <t>50277</t>
  </si>
  <si>
    <t>50279</t>
  </si>
  <si>
    <t>50282</t>
  </si>
  <si>
    <t>50284</t>
  </si>
  <si>
    <t>50286</t>
  </si>
  <si>
    <t>50287</t>
  </si>
  <si>
    <t>50293</t>
  </si>
  <si>
    <t>50004</t>
  </si>
  <si>
    <t>50005</t>
  </si>
  <si>
    <t>50007</t>
  </si>
  <si>
    <t>50018</t>
  </si>
  <si>
    <t>50073</t>
  </si>
  <si>
    <t>50088</t>
  </si>
  <si>
    <t>50098</t>
  </si>
  <si>
    <t>50143</t>
  </si>
  <si>
    <t>50167</t>
  </si>
  <si>
    <t>50181</t>
  </si>
  <si>
    <t>50200</t>
  </si>
  <si>
    <t>50264</t>
  </si>
  <si>
    <t>50290</t>
  </si>
  <si>
    <t>50295</t>
  </si>
  <si>
    <t>50021</t>
  </si>
  <si>
    <t>50023</t>
  </si>
  <si>
    <t>50039</t>
  </si>
  <si>
    <t>50045</t>
  </si>
  <si>
    <t>50085</t>
  </si>
  <si>
    <t>50114</t>
  </si>
  <si>
    <t>50133</t>
  </si>
  <si>
    <t>50136</t>
  </si>
  <si>
    <t>50139</t>
  </si>
  <si>
    <t>50171</t>
  </si>
  <si>
    <t>50179</t>
  </si>
  <si>
    <t>50213</t>
  </si>
  <si>
    <t>50218</t>
  </si>
  <si>
    <t>50233</t>
  </si>
  <si>
    <t>50275</t>
  </si>
  <si>
    <t>44008</t>
  </si>
  <si>
    <t>44031</t>
  </si>
  <si>
    <t>44067</t>
  </si>
  <si>
    <t>44122</t>
  </si>
  <si>
    <t>44129</t>
  </si>
  <si>
    <t>44191</t>
  </si>
  <si>
    <t>44205</t>
  </si>
  <si>
    <t>44237</t>
  </si>
  <si>
    <t>44265</t>
  </si>
  <si>
    <t>50002</t>
  </si>
  <si>
    <t>50016</t>
  </si>
  <si>
    <t>50028</t>
  </si>
  <si>
    <t>50037</t>
  </si>
  <si>
    <t>50040</t>
  </si>
  <si>
    <t>50042</t>
  </si>
  <si>
    <t>50048</t>
  </si>
  <si>
    <t>50080</t>
  </si>
  <si>
    <t>50090</t>
  </si>
  <si>
    <t>50091</t>
  </si>
  <si>
    <t>50094</t>
  </si>
  <si>
    <t>50108</t>
  </si>
  <si>
    <t>50117</t>
  </si>
  <si>
    <t>50124</t>
  </si>
  <si>
    <t>50134</t>
  </si>
  <si>
    <t>50138</t>
  </si>
  <si>
    <t>50149</t>
  </si>
  <si>
    <t>50154</t>
  </si>
  <si>
    <t>50161</t>
  </si>
  <si>
    <t>50184</t>
  </si>
  <si>
    <t>50188</t>
  </si>
  <si>
    <t>50195</t>
  </si>
  <si>
    <t>50224</t>
  </si>
  <si>
    <t>50227</t>
  </si>
  <si>
    <t>50239</t>
  </si>
  <si>
    <t>50256</t>
  </si>
  <si>
    <t>50258</t>
  </si>
  <si>
    <t>50271</t>
  </si>
  <si>
    <t>50273</t>
  </si>
  <si>
    <t>50274</t>
  </si>
  <si>
    <t>50283</t>
  </si>
  <si>
    <t>50289</t>
  </si>
  <si>
    <t>50291</t>
  </si>
  <si>
    <t>50292</t>
  </si>
  <si>
    <t>50294</t>
  </si>
  <si>
    <t>44023</t>
  </si>
  <si>
    <t>44032</t>
  </si>
  <si>
    <t>44033</t>
  </si>
  <si>
    <t>44034</t>
  </si>
  <si>
    <t>44035</t>
  </si>
  <si>
    <t>44036</t>
  </si>
  <si>
    <t>44039</t>
  </si>
  <si>
    <t>44042</t>
  </si>
  <si>
    <t>44046</t>
  </si>
  <si>
    <t>44047</t>
  </si>
  <si>
    <t>44050</t>
  </si>
  <si>
    <t>44056</t>
  </si>
  <si>
    <t>44065</t>
  </si>
  <si>
    <t>44085</t>
  </si>
  <si>
    <t>44090</t>
  </si>
  <si>
    <t>44101</t>
  </si>
  <si>
    <t>44102</t>
  </si>
  <si>
    <t>44112</t>
  </si>
  <si>
    <t>44132</t>
  </si>
  <si>
    <t>44133</t>
  </si>
  <si>
    <t>44138</t>
  </si>
  <si>
    <t>44152</t>
  </si>
  <si>
    <t>44153</t>
  </si>
  <si>
    <t>44164</t>
  </si>
  <si>
    <t>44168</t>
  </si>
  <si>
    <t>44169</t>
  </si>
  <si>
    <t>44180</t>
  </si>
  <si>
    <t>44190</t>
  </si>
  <si>
    <t>44200</t>
  </si>
  <si>
    <t>44207</t>
  </si>
  <si>
    <t>44208</t>
  </si>
  <si>
    <t>44213</t>
  </si>
  <si>
    <t>44219</t>
  </si>
  <si>
    <t>44220</t>
  </si>
  <si>
    <t>44222</t>
  </si>
  <si>
    <t>44227</t>
  </si>
  <si>
    <t>44232</t>
  </si>
  <si>
    <t>44251</t>
  </si>
  <si>
    <t>44252</t>
  </si>
  <si>
    <t>44258</t>
  </si>
  <si>
    <t>44011</t>
  </si>
  <si>
    <t>44017</t>
  </si>
  <si>
    <t>44024</t>
  </si>
  <si>
    <t>44043</t>
  </si>
  <si>
    <t>44063</t>
  </si>
  <si>
    <t>44066</t>
  </si>
  <si>
    <t>44084</t>
  </si>
  <si>
    <t>44093</t>
  </si>
  <si>
    <t>44099</t>
  </si>
  <si>
    <t>44110</t>
  </si>
  <si>
    <t>44123</t>
  </si>
  <si>
    <t>44124</t>
  </si>
  <si>
    <t>44125</t>
  </si>
  <si>
    <t>44128</t>
  </si>
  <si>
    <t>44131</t>
  </si>
  <si>
    <t>44142</t>
  </si>
  <si>
    <t>44144</t>
  </si>
  <si>
    <t>44148</t>
  </si>
  <si>
    <t>44155</t>
  </si>
  <si>
    <t>44161</t>
  </si>
  <si>
    <t>44167</t>
  </si>
  <si>
    <t>44176</t>
  </si>
  <si>
    <t>44184</t>
  </si>
  <si>
    <t>44203</t>
  </si>
  <si>
    <t>44211</t>
  </si>
  <si>
    <t>44224</t>
  </si>
  <si>
    <t>44238</t>
  </si>
  <si>
    <t>44256</t>
  </si>
  <si>
    <t>44267</t>
  </si>
  <si>
    <t>44268</t>
  </si>
  <si>
    <t>44006</t>
  </si>
  <si>
    <t>44022</t>
  </si>
  <si>
    <t>44025</t>
  </si>
  <si>
    <t>44029</t>
  </si>
  <si>
    <t>44087</t>
  </si>
  <si>
    <t>44096</t>
  </si>
  <si>
    <t>44100</t>
  </si>
  <si>
    <t>44116</t>
  </si>
  <si>
    <t>44172</t>
  </si>
  <si>
    <t>44004</t>
  </si>
  <si>
    <t>44013</t>
  </si>
  <si>
    <t>44014</t>
  </si>
  <si>
    <t>44038</t>
  </si>
  <si>
    <t>44040</t>
  </si>
  <si>
    <t>44051</t>
  </si>
  <si>
    <t>44061</t>
  </si>
  <si>
    <t>44068</t>
  </si>
  <si>
    <t>44077</t>
  </si>
  <si>
    <t>44080</t>
  </si>
  <si>
    <t>44107</t>
  </si>
  <si>
    <t>44118</t>
  </si>
  <si>
    <t>44145</t>
  </si>
  <si>
    <t>44146</t>
  </si>
  <si>
    <t>44173</t>
  </si>
  <si>
    <t>44178</t>
  </si>
  <si>
    <t>44212</t>
  </si>
  <si>
    <t>44221</t>
  </si>
  <si>
    <t>44230</t>
  </si>
  <si>
    <t>44241</t>
  </si>
  <si>
    <t>44001</t>
  </si>
  <si>
    <t>44003</t>
  </si>
  <si>
    <t>44005</t>
  </si>
  <si>
    <t>44007</t>
  </si>
  <si>
    <t>44016</t>
  </si>
  <si>
    <t>44018</t>
  </si>
  <si>
    <t>44019</t>
  </si>
  <si>
    <t>44020</t>
  </si>
  <si>
    <t>44028</t>
  </si>
  <si>
    <t>44053</t>
  </si>
  <si>
    <t>44055</t>
  </si>
  <si>
    <t>44062</t>
  </si>
  <si>
    <t>44064</t>
  </si>
  <si>
    <t>44074</t>
  </si>
  <si>
    <t>44075</t>
  </si>
  <si>
    <t>44076</t>
  </si>
  <si>
    <t>44082</t>
  </si>
  <si>
    <t>44089</t>
  </si>
  <si>
    <t>44092</t>
  </si>
  <si>
    <t>44094</t>
  </si>
  <si>
    <t>44097</t>
  </si>
  <si>
    <t>44111</t>
  </si>
  <si>
    <t>44115</t>
  </si>
  <si>
    <t>44130</t>
  </si>
  <si>
    <t>44135</t>
  </si>
  <si>
    <t>44136</t>
  </si>
  <si>
    <t>44156</t>
  </si>
  <si>
    <t>44175</t>
  </si>
  <si>
    <t>44177</t>
  </si>
  <si>
    <t>44181</t>
  </si>
  <si>
    <t>44182</t>
  </si>
  <si>
    <t>44185</t>
  </si>
  <si>
    <t>44195</t>
  </si>
  <si>
    <t>44196</t>
  </si>
  <si>
    <t>44209</t>
  </si>
  <si>
    <t>44216</t>
  </si>
  <si>
    <t>44218</t>
  </si>
  <si>
    <t>44226</t>
  </si>
  <si>
    <t>44228</t>
  </si>
  <si>
    <t>44234</t>
  </si>
  <si>
    <t>44239</t>
  </si>
  <si>
    <t>44250</t>
  </si>
  <si>
    <t>44261</t>
  </si>
  <si>
    <t>44263</t>
  </si>
  <si>
    <t>44264</t>
  </si>
  <si>
    <t>44266</t>
  </si>
  <si>
    <t>44021</t>
  </si>
  <si>
    <t>44044</t>
  </si>
  <si>
    <t>44059</t>
  </si>
  <si>
    <t>44060</t>
  </si>
  <si>
    <t>44071</t>
  </si>
  <si>
    <t>44088</t>
  </si>
  <si>
    <t>44106</t>
  </si>
  <si>
    <t>44126</t>
  </si>
  <si>
    <t>44149</t>
  </si>
  <si>
    <t>44150</t>
  </si>
  <si>
    <t>44151</t>
  </si>
  <si>
    <t>44183</t>
  </si>
  <si>
    <t>44236</t>
  </si>
  <si>
    <t>44260</t>
  </si>
  <si>
    <t>44262</t>
  </si>
  <si>
    <t>44009</t>
  </si>
  <si>
    <t>44041</t>
  </si>
  <si>
    <t>44045</t>
  </si>
  <si>
    <t>44052</t>
  </si>
  <si>
    <t>44109</t>
  </si>
  <si>
    <t>44117</t>
  </si>
  <si>
    <t>44119</t>
  </si>
  <si>
    <t>44120</t>
  </si>
  <si>
    <t>44127</t>
  </si>
  <si>
    <t>44157</t>
  </si>
  <si>
    <t>44159</t>
  </si>
  <si>
    <t>44163</t>
  </si>
  <si>
    <t>44174</t>
  </si>
  <si>
    <t>44189</t>
  </si>
  <si>
    <t>44197</t>
  </si>
  <si>
    <t>44198</t>
  </si>
  <si>
    <t>44199</t>
  </si>
  <si>
    <t>44204</t>
  </si>
  <si>
    <t>44215</t>
  </si>
  <si>
    <t>44217</t>
  </si>
  <si>
    <t>44229</t>
  </si>
  <si>
    <t>44235</t>
  </si>
  <si>
    <t>44243</t>
  </si>
  <si>
    <t>44249</t>
  </si>
  <si>
    <t>44257</t>
  </si>
  <si>
    <t>44002</t>
  </si>
  <si>
    <t>44010</t>
  </si>
  <si>
    <t>44012</t>
  </si>
  <si>
    <t>44026</t>
  </si>
  <si>
    <t>44048</t>
  </si>
  <si>
    <t>44054</t>
  </si>
  <si>
    <t>44070</t>
  </si>
  <si>
    <t>44103</t>
  </si>
  <si>
    <t>44113</t>
  </si>
  <si>
    <t>44121</t>
  </si>
  <si>
    <t>44137</t>
  </si>
  <si>
    <t>44143</t>
  </si>
  <si>
    <t>44158</t>
  </si>
  <si>
    <t>44160</t>
  </si>
  <si>
    <t>44165</t>
  </si>
  <si>
    <t>44171</t>
  </si>
  <si>
    <t>44192</t>
  </si>
  <si>
    <t>44193</t>
  </si>
  <si>
    <t>44201</t>
  </si>
  <si>
    <t>44206</t>
  </si>
  <si>
    <t>44210</t>
  </si>
  <si>
    <t>44231</t>
  </si>
  <si>
    <t>44240</t>
  </si>
  <si>
    <t>44244</t>
  </si>
  <si>
    <t>44027</t>
  </si>
  <si>
    <t>44037</t>
  </si>
  <si>
    <t>44049</t>
  </si>
  <si>
    <t>44086</t>
  </si>
  <si>
    <t>44105</t>
  </si>
  <si>
    <t>44108</t>
  </si>
  <si>
    <t>44114</t>
  </si>
  <si>
    <t>44141</t>
  </si>
  <si>
    <t>44147</t>
  </si>
  <si>
    <t>44154</t>
  </si>
  <si>
    <t>44179</t>
  </si>
  <si>
    <t>44187</t>
  </si>
  <si>
    <t>44194</t>
  </si>
  <si>
    <t>44223</t>
  </si>
  <si>
    <t>44225</t>
  </si>
  <si>
    <t>44245</t>
  </si>
  <si>
    <t>44246</t>
  </si>
  <si>
    <t>44247</t>
  </si>
  <si>
    <t>85 a 89</t>
  </si>
  <si>
    <t>Elaboración. Instituto Aragonés de Estadística.</t>
  </si>
  <si>
    <t>55 a 59</t>
  </si>
  <si>
    <t>22048 Barbastro</t>
  </si>
  <si>
    <t>22061 Binéfar</t>
  </si>
  <si>
    <t>22112 Fraga</t>
  </si>
  <si>
    <t>22125 Huesca</t>
  </si>
  <si>
    <t>22130 Jaca</t>
  </si>
  <si>
    <t>22158 Monzón</t>
  </si>
  <si>
    <t>22199 Sabiñánigo</t>
  </si>
  <si>
    <t>44013 Alcañiz</t>
  </si>
  <si>
    <t>44025 Andorra</t>
  </si>
  <si>
    <t>44216 Teruel</t>
  </si>
  <si>
    <t>50008 Alagón</t>
  </si>
  <si>
    <t>50025 Almunia de Doña Godina (La)</t>
  </si>
  <si>
    <t>50055 Borja</t>
  </si>
  <si>
    <t>50067 Calatayud</t>
  </si>
  <si>
    <t>50074 Caspe</t>
  </si>
  <si>
    <t>50089 Cuarte de Huerva</t>
  </si>
  <si>
    <t>50095 Ejea de los Caballeros</t>
  </si>
  <si>
    <t>CENTRAL</t>
  </si>
  <si>
    <t>Pirámides de población</t>
  </si>
  <si>
    <t>90 y más</t>
  </si>
  <si>
    <t>CENSO 2021</t>
  </si>
  <si>
    <t>CENSO 2011</t>
  </si>
  <si>
    <t>CENSO 2001</t>
  </si>
  <si>
    <t>Fuente: Censos de población y vivienda. Años 2001, 2011 y 2021. INE</t>
  </si>
  <si>
    <t>Territorio</t>
  </si>
  <si>
    <t>total</t>
  </si>
  <si>
    <t>Código</t>
  </si>
  <si>
    <t>Censo 2001</t>
  </si>
  <si>
    <t>Censo 2011</t>
  </si>
  <si>
    <t>Censo 2021</t>
  </si>
  <si>
    <t>Abiego</t>
  </si>
  <si>
    <t>Abizanda</t>
  </si>
  <si>
    <t>Adahuesca</t>
  </si>
  <si>
    <t>Agüero</t>
  </si>
  <si>
    <t>Aísa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</si>
  <si>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</si>
  <si>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</si>
  <si>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</si>
  <si>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</si>
  <si>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</si>
  <si>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</si>
  <si>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</si>
  <si>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</si>
  <si>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</si>
  <si>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</si>
  <si>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</si>
  <si>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</si>
  <si>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</si>
  <si>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</si>
  <si>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</si>
  <si>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</si>
  <si>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</si>
  <si>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</si>
  <si>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</si>
  <si>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</si>
  <si>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</si>
  <si>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</si>
  <si>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</si>
  <si>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</si>
  <si>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</si>
  <si>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</si>
  <si>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</si>
  <si>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</si>
  <si>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</si>
  <si>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Baells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</si>
  <si>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</si>
  <si>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</si>
  <si>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</si>
  <si>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</si>
  <si>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</si>
  <si>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</si>
  <si>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</si>
  <si>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</si>
  <si>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</si>
  <si>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</si>
  <si>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</si>
  <si>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</si>
  <si>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</si>
  <si>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</si>
  <si>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</si>
  <si>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</si>
  <si>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</si>
  <si>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</si>
  <si>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</si>
  <si>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</si>
  <si>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</si>
  <si>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</si>
  <si>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</si>
  <si>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</si>
  <si>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</si>
  <si>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</si>
  <si>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Camporrells</t>
  </si>
  <si>
    <t>Canal de Berdún</t>
  </si>
  <si>
    <t>Candasnos</t>
  </si>
  <si>
    <t>Canfranc</t>
  </si>
  <si>
    <t>Capdesaso</t>
  </si>
  <si>
    <t>Capella</t>
  </si>
  <si>
    <t>Casbas de Huesca</t>
  </si>
  <si>
    <t>Castejón del Puente</t>
  </si>
  <si>
    <t>Castejón de Monegros</t>
  </si>
  <si>
    <t>Castejón de Sos</t>
  </si>
  <si>
    <t>Castelflorite</t>
  </si>
  <si>
    <t>Castiello de Jaca</t>
  </si>
  <si>
    <t>Castigaleu</t>
  </si>
  <si>
    <t>Castillazuelo</t>
  </si>
  <si>
    <t>Castillonroy</t>
  </si>
  <si>
    <t>Colungo</t>
  </si>
  <si>
    <t>Chalamera</t>
  </si>
  <si>
    <t>Chía</t>
  </si>
  <si>
    <t>Chimillas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</si>
  <si>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</si>
  <si>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</si>
  <si>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</si>
  <si>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</si>
  <si>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</si>
  <si>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</si>
  <si>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</si>
  <si>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</si>
  <si>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</si>
  <si>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</si>
  <si>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 (La)</t>
  </si>
  <si>
    <t>Gistaín</t>
  </si>
  <si>
    <t>Grado (El)</t>
  </si>
  <si>
    <t>Grañén</t>
  </si>
  <si>
    <t>Graus</t>
  </si>
  <si>
    <t>Gurrea de Gállego</t>
  </si>
  <si>
    <t>Hoz de Jaca</t>
  </si>
  <si>
    <t>Huerto</t>
  </si>
  <si>
    <t>Huesca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</si>
  <si>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</si>
  <si>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</si>
  <si>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</si>
  <si>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</si>
  <si>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</si>
  <si>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</si>
  <si>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</si>
  <si>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</si>
  <si>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</si>
  <si>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</si>
  <si>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</si>
  <si>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</si>
  <si>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</si>
  <si>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</si>
  <si>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</si>
  <si>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</si>
  <si>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</si>
  <si>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</si>
  <si>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</si>
  <si>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</si>
  <si>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</si>
  <si>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</si>
  <si>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</si>
  <si>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</si>
  <si>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</si>
  <si>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</si>
  <si>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</si>
  <si>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</si>
  <si>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</si>
  <si>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</si>
  <si>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</si>
  <si>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 (Las)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</si>
  <si>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</si>
  <si>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</si>
  <si>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</si>
  <si>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</si>
  <si>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</si>
  <si>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</si>
  <si>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</si>
  <si>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</si>
  <si>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</si>
  <si>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 (La)</t>
  </si>
  <si>
    <t>Puente de Montañana</t>
  </si>
  <si>
    <t>Puértolas</t>
  </si>
  <si>
    <t>Pueyo de Araguás (El)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</si>
  <si>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</si>
  <si>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</si>
  <si>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</si>
  <si>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</si>
  <si>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</si>
  <si>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</si>
  <si>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</si>
  <si>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</si>
  <si>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</si>
  <si>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</si>
  <si>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Sangarrén</t>
  </si>
  <si>
    <t>San Juan de Plan</t>
  </si>
  <si>
    <t>Santa Cilia</t>
  </si>
  <si>
    <t>Santa Cruz de la Serós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</si>
  <si>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</si>
  <si>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</si>
  <si>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</si>
  <si>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</si>
  <si>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</si>
  <si>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</si>
  <si>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</si>
  <si>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</si>
  <si>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</si>
  <si>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</si>
  <si>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Tamarite de Litera</t>
  </si>
  <si>
    <t>Tardienta</t>
  </si>
  <si>
    <t>Tella-Sin</t>
  </si>
  <si>
    <t>Tierz</t>
  </si>
  <si>
    <t>Tolva</t>
  </si>
  <si>
    <t>Torla-Ordesa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</si>
  <si>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</si>
  <si>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</si>
  <si>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</si>
  <si>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</si>
  <si>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</si>
  <si>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</si>
  <si>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</si>
  <si>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</si>
  <si>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Lierp</t>
  </si>
  <si>
    <t>Velilla de Cinca</t>
  </si>
  <si>
    <t>Beranuy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</si>
  <si>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</si>
  <si>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</si>
  <si>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</si>
  <si>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</si>
  <si>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</si>
  <si>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</si>
  <si>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</si>
  <si>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</si>
  <si>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Valle de Hecho</t>
  </si>
  <si>
    <t>Puente la Reina de Jaca</t>
  </si>
  <si>
    <t>San Miguel del Cinca</t>
  </si>
  <si>
    <t>Sotonera (La)</t>
  </si>
  <si>
    <t>Lupiñén-Ortilla</t>
  </si>
  <si>
    <t>Santa María de Dulcis</t>
  </si>
  <si>
    <t>Aínsa-Sobrarbe</t>
  </si>
  <si>
    <t>Hoz y Costeán</t>
  </si>
  <si>
    <t>Vencillón</t>
  </si>
  <si>
    <t>Ababuj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</si>
  <si>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</si>
  <si>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</si>
  <si>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</si>
  <si>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</si>
  <si>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</si>
  <si>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</si>
  <si>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</si>
  <si>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</si>
  <si>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</si>
  <si>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</si>
  <si>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</si>
  <si>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</si>
  <si>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</si>
  <si>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</si>
  <si>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</si>
  <si>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Almohaja</t>
  </si>
  <si>
    <t>Alobras</t>
  </si>
  <si>
    <t>Alpeñés</t>
  </si>
  <si>
    <t>Allepuz</t>
  </si>
  <si>
    <t>Alloza</t>
  </si>
  <si>
    <t>Allueva</t>
  </si>
  <si>
    <t>Anadón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</si>
  <si>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</si>
  <si>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</si>
  <si>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</si>
  <si>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</si>
  <si>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</si>
  <si>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</si>
  <si>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</si>
  <si>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</si>
  <si>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</si>
  <si>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</si>
  <si>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</si>
  <si>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</si>
  <si>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Belmonte de San José</t>
  </si>
  <si>
    <t>Bello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</si>
  <si>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</si>
  <si>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</si>
  <si>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</si>
  <si>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</si>
  <si>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</si>
  <si>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</si>
  <si>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</si>
  <si>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</si>
  <si>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</si>
  <si>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</si>
  <si>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</si>
  <si>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</si>
  <si>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</si>
  <si>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</si>
  <si>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</si>
  <si>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</si>
  <si>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</si>
  <si>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</si>
  <si>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</si>
  <si>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 (La)</t>
  </si>
  <si>
    <t>Cañada Vellida</t>
  </si>
  <si>
    <t>Cañizar del Olivar</t>
  </si>
  <si>
    <t>Cascante del Río</t>
  </si>
  <si>
    <t>Castejón de Tornos</t>
  </si>
  <si>
    <t>Castel de Cabra</t>
  </si>
  <si>
    <t>Castelnou</t>
  </si>
  <si>
    <t>Castelserás</t>
  </si>
  <si>
    <t>Castellar (El)</t>
  </si>
  <si>
    <t>Castellote</t>
  </si>
  <si>
    <t>Cedrillas</t>
  </si>
  <si>
    <t>Celadas</t>
  </si>
  <si>
    <t>Cella</t>
  </si>
  <si>
    <t>Cerollera (La)</t>
  </si>
  <si>
    <t>Codoñera (La)</t>
  </si>
  <si>
    <t>Corbalán</t>
  </si>
  <si>
    <t>Cortes de Aragón</t>
  </si>
  <si>
    <t>Cosa</t>
  </si>
  <si>
    <t>Cretas</t>
  </si>
  <si>
    <t>Crivillén</t>
  </si>
  <si>
    <t>Cuba (La)</t>
  </si>
  <si>
    <t>Cubla</t>
  </si>
  <si>
    <t>Cucalón</t>
  </si>
  <si>
    <t>Cuervo (El)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</si>
  <si>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</si>
  <si>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</si>
  <si>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</si>
  <si>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</si>
  <si>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</si>
  <si>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</si>
  <si>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</si>
  <si>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</si>
  <si>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</si>
  <si>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</si>
  <si>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</si>
  <si>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</si>
  <si>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Fresneda (La)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</si>
  <si>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</si>
  <si>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</si>
  <si>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</si>
  <si>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</si>
  <si>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</si>
  <si>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</si>
  <si>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</si>
  <si>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</si>
  <si>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</si>
  <si>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 (La)</t>
  </si>
  <si>
    <t>Griegos</t>
  </si>
  <si>
    <t>Guadalaviar</t>
  </si>
  <si>
    <t>Gúdar</t>
  </si>
  <si>
    <t>Híjar</t>
  </si>
  <si>
    <t>Hinojosa de Jarque</t>
  </si>
  <si>
    <t>Hoz de la Vieja (La)</t>
  </si>
  <si>
    <t>Huesa del Común</t>
  </si>
  <si>
    <t>Iglesuela del Cid (La)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</si>
  <si>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</si>
  <si>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</si>
  <si>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</si>
  <si>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</si>
  <si>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</si>
  <si>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</si>
  <si>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</si>
  <si>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</si>
  <si>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</si>
  <si>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</si>
  <si>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Loscos</t>
  </si>
  <si>
    <t>Lledó</t>
  </si>
  <si>
    <t>Maicas</t>
  </si>
  <si>
    <t>Manzanera</t>
  </si>
  <si>
    <t>Martín del Río</t>
  </si>
  <si>
    <t>Mas de las Matas</t>
  </si>
  <si>
    <t>Mata de los Olmos (La)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</si>
  <si>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</si>
  <si>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</si>
  <si>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</si>
  <si>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</si>
  <si>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</si>
  <si>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</si>
  <si>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</si>
  <si>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</si>
  <si>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</si>
  <si>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</si>
  <si>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</si>
  <si>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</si>
  <si>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</si>
  <si>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</si>
  <si>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</si>
  <si>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</si>
  <si>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</si>
  <si>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</si>
  <si>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</si>
  <si>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</si>
  <si>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</si>
  <si>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</si>
  <si>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</si>
  <si>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Olmos (Los)</t>
  </si>
  <si>
    <t>Orihuela del Tremedal</t>
  </si>
  <si>
    <t>Orrios</t>
  </si>
  <si>
    <t>Palomar de Arroyos</t>
  </si>
  <si>
    <t>Pancrudo</t>
  </si>
  <si>
    <t>Parras de Castellote (Las)</t>
  </si>
  <si>
    <t>Peñarroya de Tastavins</t>
  </si>
  <si>
    <t>Peracense</t>
  </si>
  <si>
    <t>Peralejos</t>
  </si>
  <si>
    <t>Perales del Alfambra</t>
  </si>
  <si>
    <t>Pitarque</t>
  </si>
  <si>
    <t>Plou</t>
  </si>
  <si>
    <t>Pobo (El)</t>
  </si>
  <si>
    <t>Portellada (La)</t>
  </si>
  <si>
    <t>Pozondón</t>
  </si>
  <si>
    <t>Pozuel del Campo</t>
  </si>
  <si>
    <t>Puebla de Híjar (La)</t>
  </si>
  <si>
    <t>Puebla de Valverde (La)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</si>
  <si>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</si>
  <si>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</si>
  <si>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</si>
  <si>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</si>
  <si>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</si>
  <si>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</si>
  <si>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</si>
  <si>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</si>
  <si>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</si>
  <si>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</si>
  <si>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</si>
  <si>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</si>
  <si>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</si>
  <si>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</si>
  <si>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</si>
  <si>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</si>
  <si>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</si>
  <si>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</si>
  <si>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</si>
  <si>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</si>
  <si>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</si>
  <si>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Teruel</t>
  </si>
  <si>
    <t>Toril y Masegoso</t>
  </si>
  <si>
    <t>Tormón</t>
  </si>
  <si>
    <t>Tornos</t>
  </si>
  <si>
    <t>Torralba de los Sisones</t>
  </si>
  <si>
    <t>Torrecilla de Alcañiz</t>
  </si>
  <si>
    <t>Torrecilla del Rebollar</t>
  </si>
  <si>
    <t>Torre de Arcas</t>
  </si>
  <si>
    <t>Torre de las Arcas</t>
  </si>
  <si>
    <t>Torre del Compte</t>
  </si>
  <si>
    <t>Torrelacárcel</t>
  </si>
  <si>
    <t>Torre los Negros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</si>
  <si>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</si>
  <si>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</si>
  <si>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</si>
  <si>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</si>
  <si>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</si>
  <si>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</si>
  <si>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</si>
  <si>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</si>
  <si>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</si>
  <si>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</si>
  <si>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</si>
  <si>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</si>
  <si>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</si>
  <si>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</si>
  <si>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</si>
  <si>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</si>
  <si>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</si>
  <si>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</si>
  <si>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 (El)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</si>
  <si>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</si>
  <si>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</si>
  <si>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</si>
  <si>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</si>
  <si>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</si>
  <si>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</si>
  <si>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</si>
  <si>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</si>
  <si>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</si>
  <si>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</si>
  <si>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</si>
  <si>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</si>
  <si>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</si>
  <si>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</si>
  <si>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Zoma (La)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</si>
  <si>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</si>
  <si>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</si>
  <si>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</si>
  <si>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</si>
  <si>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</si>
  <si>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</si>
  <si>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</si>
  <si>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</si>
  <si>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</si>
  <si>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</si>
  <si>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</si>
  <si>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</si>
  <si>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</si>
  <si>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</si>
  <si>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</si>
  <si>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</si>
  <si>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</si>
  <si>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</si>
  <si>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</si>
  <si>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</si>
  <si>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</si>
  <si>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Almolda (La)</t>
  </si>
  <si>
    <t>Almonacid de la Cuba</t>
  </si>
  <si>
    <t>Almonacid de la Sierra</t>
  </si>
  <si>
    <t>Almunia de Doña Godina (La)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</si>
  <si>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</si>
  <si>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</si>
  <si>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</si>
  <si>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</si>
  <si>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</si>
  <si>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</si>
  <si>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</si>
  <si>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</si>
  <si>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</si>
  <si>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</si>
  <si>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</si>
  <si>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</si>
  <si>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</si>
  <si>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</si>
  <si>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</si>
  <si>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</si>
  <si>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</si>
  <si>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</si>
  <si>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</si>
  <si>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</si>
  <si>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</si>
  <si>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</si>
  <si>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</si>
  <si>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</si>
  <si>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</si>
  <si>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</si>
  <si>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</si>
  <si>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</si>
  <si>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</si>
  <si>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</si>
  <si>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</si>
  <si>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</si>
  <si>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</si>
  <si>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</si>
  <si>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</si>
  <si>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Burgo de Ebro (El)</t>
  </si>
  <si>
    <t>Buste (El)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</si>
  <si>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</si>
  <si>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</si>
  <si>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</si>
  <si>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</si>
  <si>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</si>
  <si>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</si>
  <si>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</si>
  <si>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</si>
  <si>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</si>
  <si>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</si>
  <si>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</si>
  <si>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</si>
  <si>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</si>
  <si>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</si>
  <si>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</si>
  <si>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</si>
  <si>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</si>
  <si>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</si>
  <si>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</si>
  <si>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</si>
  <si>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</si>
  <si>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</si>
  <si>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</si>
  <si>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</si>
  <si>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</si>
  <si>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</si>
  <si>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</si>
  <si>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Cuerlas (Las)</t>
  </si>
  <si>
    <t>Chiprana</t>
  </si>
  <si>
    <t>Chodes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</si>
  <si>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</si>
  <si>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</si>
  <si>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</si>
  <si>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</si>
  <si>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</si>
  <si>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</si>
  <si>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</si>
  <si>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</si>
  <si>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</si>
  <si>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</si>
  <si>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Fayos (Los)</t>
  </si>
  <si>
    <t>Figueruelas</t>
  </si>
  <si>
    <t>Fombuena</t>
  </si>
  <si>
    <t>Frago (El)</t>
  </si>
  <si>
    <t>Frasno (El)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</si>
  <si>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</si>
  <si>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</si>
  <si>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</si>
  <si>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</si>
  <si>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</si>
  <si>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</si>
  <si>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</si>
  <si>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</si>
  <si>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</si>
  <si>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</si>
  <si>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</si>
  <si>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</si>
  <si>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</si>
  <si>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</si>
  <si>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</si>
  <si>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</si>
  <si>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</si>
  <si>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Jarque de Moncayo</t>
  </si>
  <si>
    <t>Jaulín</t>
  </si>
  <si>
    <t>Joyosa (La)</t>
  </si>
  <si>
    <t>Lagata</t>
  </si>
  <si>
    <t>Langa del Castillo</t>
  </si>
  <si>
    <t>Layana</t>
  </si>
  <si>
    <t>Lécera</t>
  </si>
  <si>
    <t>Leciñena</t>
  </si>
  <si>
    <t>Lechón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</si>
  <si>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</si>
  <si>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</si>
  <si>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</si>
  <si>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</si>
  <si>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</si>
  <si>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</si>
  <si>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</si>
  <si>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</si>
  <si>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</si>
  <si>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</si>
  <si>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</si>
  <si>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</si>
  <si>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</si>
  <si>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</si>
  <si>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</si>
  <si>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</si>
  <si>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</si>
  <si>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Malón</t>
  </si>
  <si>
    <t>Maluenda</t>
  </si>
  <si>
    <t>Mallén</t>
  </si>
  <si>
    <t>Manchones</t>
  </si>
  <si>
    <t>Mara</t>
  </si>
  <si>
    <t>María de Huerva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</si>
  <si>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</si>
  <si>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</si>
  <si>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</si>
  <si>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</si>
  <si>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</si>
  <si>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</si>
  <si>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</si>
  <si>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</si>
  <si>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</si>
  <si>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</si>
  <si>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</si>
  <si>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</si>
  <si>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</si>
  <si>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</si>
  <si>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</si>
  <si>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</si>
  <si>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</si>
  <si>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</si>
  <si>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 (La)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</si>
  <si>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</si>
  <si>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</si>
  <si>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</si>
  <si>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</si>
  <si>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</si>
  <si>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</si>
  <si>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</si>
  <si>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</si>
  <si>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</si>
  <si>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</si>
  <si>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</si>
  <si>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</si>
  <si>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</si>
  <si>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</si>
  <si>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</si>
  <si>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</si>
  <si>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</si>
  <si>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</si>
  <si>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</si>
  <si>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</si>
  <si>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</si>
  <si>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</si>
  <si>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Pedrosas (Las)</t>
  </si>
  <si>
    <t>Perdiguera</t>
  </si>
  <si>
    <t>Piedratajada</t>
  </si>
  <si>
    <t>Pina de Ebro</t>
  </si>
  <si>
    <t>Pinseque</t>
  </si>
  <si>
    <t>Pintanos (Los)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</si>
  <si>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</si>
  <si>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</si>
  <si>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</si>
  <si>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</si>
  <si>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</si>
  <si>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</si>
  <si>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</si>
  <si>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</si>
  <si>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Puebla de Alfindén (La)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</si>
  <si>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</si>
  <si>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</si>
  <si>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</si>
  <si>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</si>
  <si>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</si>
  <si>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</si>
  <si>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</si>
  <si>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</si>
  <si>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</si>
  <si>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</si>
  <si>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</si>
  <si>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</si>
  <si>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</si>
  <si>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</si>
  <si>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</si>
  <si>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</si>
  <si>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</si>
  <si>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</si>
  <si>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</si>
  <si>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</si>
  <si>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Saviñán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</si>
  <si>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</si>
  <si>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</si>
  <si>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</si>
  <si>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</si>
  <si>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</si>
  <si>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</si>
  <si>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</si>
  <si>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</si>
  <si>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</si>
  <si>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</si>
  <si>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</si>
  <si>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</si>
  <si>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</si>
  <si>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</si>
  <si>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</si>
  <si>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</si>
  <si>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</si>
  <si>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</si>
  <si>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</si>
  <si>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</si>
  <si>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</si>
  <si>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</si>
  <si>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</si>
  <si>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</si>
  <si>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</si>
  <si>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</si>
  <si>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</si>
  <si>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</si>
  <si>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</si>
  <si>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</si>
  <si>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</si>
  <si>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Valdehorna</t>
  </si>
  <si>
    <t>Val de San Martín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</si>
  <si>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</si>
  <si>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</si>
  <si>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</si>
  <si>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</si>
  <si>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</si>
  <si>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</si>
  <si>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</si>
  <si>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Vilueña (La)</t>
  </si>
  <si>
    <t>Villadoz</t>
  </si>
  <si>
    <t>Villafeliche</t>
  </si>
  <si>
    <t>Villafranca de Ebro</t>
  </si>
  <si>
    <t>Villalba de Perejil</t>
  </si>
  <si>
    <t>Villalengua</t>
  </si>
  <si>
    <t>Villanueva de Gállego</t>
  </si>
  <si>
    <t>Villanueva de Jiloca</t>
  </si>
  <si>
    <t>Villanueva de Huerva</t>
  </si>
  <si>
    <t>Villar de los Navarros</t>
  </si>
  <si>
    <t>Villarreal de Huerva</t>
  </si>
  <si>
    <t>Villarroya de la Sierra</t>
  </si>
  <si>
    <t>Villarroya del Campo</t>
  </si>
  <si>
    <t>Vistabella</t>
  </si>
  <si>
    <t>Zaida (La)</t>
  </si>
  <si>
    <t>Zaragoza</t>
  </si>
  <si>
    <t>Zuera</t>
  </si>
  <si>
    <t>Biel</t>
  </si>
  <si>
    <t>Marracos</t>
  </si>
  <si>
    <t>Villamayor de Gállego</t>
  </si>
  <si>
    <t>Pirámides de población. Aragón, provincias, comarcas y municipios de más de 5.000 habitantes.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</si>
</sst>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P_t_s_-;\-* #,##0\ _P_t_s_-;_-* &quot;-&quot;\ _P_t_s_-;_-@_-"/>
    <numFmt numFmtId="165" formatCode="#,##0_ ;[Red]\-#,##0\ "/>
    <numFmt numFmtId="166" formatCode="#,###;#,###"/>
  </numFmts>
  <fonts count="55">
    <font>
      <sz val="10"/>
      <name val="Arial"/>
    </font>
    <font>
      <sz val="10"/>
      <name val="Arial"/>
      <family val="2"/>
    </font>
    <font>
      <sz val="10"/>
      <name val="Swis721 BT"/>
      <family val="2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name val="Swis721 BT"/>
    </font>
    <font>
      <b/>
      <sz val="8"/>
      <color indexed="9"/>
      <name val="Swis721 BT"/>
      <family val="2"/>
    </font>
    <font>
      <sz val="10"/>
      <color indexed="9"/>
      <name val="Swis721 BT"/>
      <family val="2"/>
    </font>
    <font>
      <sz val="8"/>
      <color indexed="9"/>
      <name val="Swis721 BT"/>
    </font>
    <font>
      <sz val="10"/>
      <color indexed="9"/>
      <name val="Arial"/>
      <family val="2"/>
    </font>
    <font>
      <sz val="8"/>
      <color indexed="60"/>
      <name val="Swis721 BT"/>
    </font>
    <font>
      <sz val="10"/>
      <color indexed="60"/>
      <name val="Swis721 BT"/>
    </font>
    <font>
      <sz val="10"/>
      <color indexed="9"/>
      <name val="Swis721 BT"/>
    </font>
    <font>
      <sz val="10"/>
      <name val="Swis721 BT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000000"/>
      <name val="Tahoma"/>
      <family val="2"/>
    </font>
    <font>
      <sz val="7"/>
      <name val="Tahoma"/>
      <family val="2"/>
    </font>
    <font>
      <sz val="10"/>
      <color rgb="FFFF0000"/>
      <name val="Swis721 BT"/>
      <family val="2"/>
    </font>
    <font>
      <sz val="10"/>
      <color rgb="FFFF0000"/>
      <name val="Arial"/>
      <family val="2"/>
    </font>
    <font>
      <sz val="10"/>
      <color rgb="FFC00000"/>
      <name val="Swis721 BT"/>
      <family val="2"/>
    </font>
    <font>
      <sz val="10"/>
      <color rgb="FFC00000"/>
      <name val="Arial"/>
      <family val="2"/>
    </font>
    <font>
      <sz val="10"/>
      <color rgb="FFC00000"/>
      <name val="Swis721 BT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rgb="FFAA2B4A"/>
      <name val="Arial"/>
      <family val="2"/>
    </font>
    <font>
      <sz val="11"/>
      <color rgb="FFC00000"/>
      <name val="Arial"/>
      <family val="2"/>
    </font>
    <font>
      <sz val="11"/>
      <color rgb="FFFF0000"/>
      <name val="Arial"/>
      <family val="2"/>
    </font>
    <font>
      <b/>
      <sz val="12"/>
      <color rgb="FFAA2B4A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AA2B4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AA2B4A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2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24" fillId="2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164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6" fillId="0" borderId="0"/>
    <xf numFmtId="0" fontId="3" fillId="0" borderId="0"/>
    <xf numFmtId="0" fontId="1" fillId="0" borderId="0"/>
    <xf numFmtId="0" fontId="16" fillId="32" borderId="5" applyNumberFormat="0" applyFont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  <xf numFmtId="0" fontId="53" fillId="0" borderId="0"/>
    <xf numFmtId="0" fontId="1" fillId="0" borderId="0"/>
    <xf numFmtId="0" fontId="53" fillId="0" borderId="0"/>
    <xf numFmtId="0" fontId="53" fillId="0" borderId="0"/>
  </cellStyleXfs>
  <cellXfs count="117">
    <xf numFmtId="0" fontId="0" fillId="0" borderId="0" xfId="0"/>
    <xf numFmtId="0" fontId="2" fillId="0" borderId="0" xfId="0" applyFont="1"/>
    <xf numFmtId="0" fontId="7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vertical="center"/>
    </xf>
    <xf numFmtId="3" fontId="5" fillId="0" borderId="0" xfId="39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left" vertical="center"/>
    </xf>
    <xf numFmtId="3" fontId="5" fillId="0" borderId="0" xfId="35" applyNumberFormat="1" applyFont="1" applyFill="1" applyAlignment="1">
      <alignment vertical="center"/>
    </xf>
    <xf numFmtId="164" fontId="5" fillId="0" borderId="0" xfId="35" applyFont="1" applyFill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3" fontId="4" fillId="0" borderId="0" xfId="35" applyNumberFormat="1" applyFont="1" applyFill="1" applyBorder="1" applyAlignment="1"/>
    <xf numFmtId="0" fontId="15" fillId="0" borderId="0" xfId="0" applyFont="1"/>
    <xf numFmtId="165" fontId="4" fillId="0" borderId="0" xfId="39" applyNumberFormat="1" applyFont="1" applyFill="1" applyAlignment="1">
      <alignment horizontal="center" vertical="center" wrapText="1"/>
    </xf>
    <xf numFmtId="0" fontId="4" fillId="0" borderId="0" xfId="38" applyFont="1" applyFill="1" applyAlignment="1">
      <alignment horizontal="left" vertical="center"/>
    </xf>
    <xf numFmtId="1" fontId="4" fillId="0" borderId="0" xfId="38" applyNumberFormat="1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35" fillId="0" borderId="0" xfId="37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/>
    <xf numFmtId="1" fontId="5" fillId="0" borderId="0" xfId="0" applyNumberFormat="1" applyFont="1" applyFill="1"/>
    <xf numFmtId="3" fontId="4" fillId="0" borderId="0" xfId="0" applyNumberFormat="1" applyFont="1" applyFill="1" applyAlignment="1">
      <alignment vertical="center"/>
    </xf>
    <xf numFmtId="0" fontId="4" fillId="0" borderId="0" xfId="0" applyFont="1" applyFill="1"/>
    <xf numFmtId="1" fontId="4" fillId="0" borderId="0" xfId="38" applyNumberFormat="1" applyFont="1" applyFill="1" applyBorder="1" applyAlignment="1">
      <alignment horizontal="center" vertical="center"/>
    </xf>
    <xf numFmtId="165" fontId="4" fillId="0" borderId="0" xfId="39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/>
    <xf numFmtId="164" fontId="4" fillId="0" borderId="0" xfId="35" applyFont="1" applyFill="1" applyAlignment="1"/>
    <xf numFmtId="0" fontId="4" fillId="0" borderId="0" xfId="0" applyFont="1" applyFill="1" applyBorder="1"/>
    <xf numFmtId="0" fontId="36" fillId="0" borderId="0" xfId="37" applyFont="1" applyFill="1" applyBorder="1" applyAlignment="1">
      <alignment horizontal="right" vertical="top" wrapText="1"/>
    </xf>
    <xf numFmtId="166" fontId="36" fillId="0" borderId="0" xfId="37" applyNumberFormat="1" applyFont="1" applyFill="1" applyBorder="1" applyAlignment="1">
      <alignment horizontal="right" vertical="top" wrapText="1"/>
    </xf>
    <xf numFmtId="0" fontId="5" fillId="33" borderId="0" xfId="0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1" fillId="0" borderId="0" xfId="0" applyFont="1"/>
    <xf numFmtId="0" fontId="39" fillId="0" borderId="0" xfId="0" applyFont="1"/>
    <xf numFmtId="14" fontId="39" fillId="0" borderId="0" xfId="0" applyNumberFormat="1" applyFont="1" applyAlignment="1">
      <alignment horizontal="right"/>
    </xf>
    <xf numFmtId="10" fontId="39" fillId="0" borderId="0" xfId="0" applyNumberFormat="1" applyFont="1"/>
    <xf numFmtId="0" fontId="40" fillId="0" borderId="0" xfId="0" applyFont="1"/>
    <xf numFmtId="0" fontId="41" fillId="0" borderId="0" xfId="0" applyFont="1"/>
    <xf numFmtId="3" fontId="41" fillId="0" borderId="0" xfId="0" applyNumberFormat="1" applyFont="1"/>
    <xf numFmtId="0" fontId="42" fillId="0" borderId="0" xfId="0" applyFont="1"/>
    <xf numFmtId="0" fontId="43" fillId="0" borderId="0" xfId="0" applyFont="1"/>
    <xf numFmtId="0" fontId="2" fillId="0" borderId="0" xfId="0" applyFont="1" applyFill="1"/>
    <xf numFmtId="0" fontId="39" fillId="0" borderId="0" xfId="0" applyFont="1" applyFill="1"/>
    <xf numFmtId="0" fontId="2" fillId="34" borderId="0" xfId="0" applyFont="1" applyFill="1"/>
    <xf numFmtId="0" fontId="8" fillId="34" borderId="0" xfId="0" applyFont="1" applyFill="1"/>
    <xf numFmtId="0" fontId="39" fillId="34" borderId="0" xfId="0" applyFont="1" applyFill="1"/>
    <xf numFmtId="0" fontId="45" fillId="34" borderId="0" xfId="0" applyFont="1" applyFill="1" applyAlignment="1">
      <alignment vertical="center"/>
    </xf>
    <xf numFmtId="0" fontId="37" fillId="0" borderId="0" xfId="0" applyFont="1" applyFill="1"/>
    <xf numFmtId="0" fontId="45" fillId="0" borderId="10" xfId="0" applyFont="1" applyFill="1" applyBorder="1" applyAlignment="1">
      <alignment vertical="center"/>
    </xf>
    <xf numFmtId="0" fontId="2" fillId="0" borderId="10" xfId="0" applyFont="1" applyFill="1" applyBorder="1"/>
    <xf numFmtId="0" fontId="8" fillId="0" borderId="10" xfId="0" applyFont="1" applyFill="1" applyBorder="1"/>
    <xf numFmtId="0" fontId="39" fillId="0" borderId="10" xfId="0" applyFont="1" applyFill="1" applyBorder="1"/>
    <xf numFmtId="0" fontId="45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8" fillId="0" borderId="0" xfId="0" applyFont="1" applyFill="1" applyBorder="1"/>
    <xf numFmtId="0" fontId="39" fillId="0" borderId="0" xfId="0" applyFont="1" applyFill="1" applyBorder="1"/>
    <xf numFmtId="0" fontId="46" fillId="0" borderId="0" xfId="0" applyFont="1"/>
    <xf numFmtId="1" fontId="46" fillId="0" borderId="0" xfId="0" applyNumberFormat="1" applyFont="1" applyProtection="1"/>
    <xf numFmtId="1" fontId="46" fillId="0" borderId="0" xfId="0" applyNumberFormat="1" applyFont="1" applyAlignment="1" applyProtection="1">
      <alignment horizontal="center"/>
    </xf>
    <xf numFmtId="0" fontId="47" fillId="0" borderId="0" xfId="0" applyFont="1"/>
    <xf numFmtId="14" fontId="48" fillId="0" borderId="0" xfId="0" applyNumberFormat="1" applyFont="1" applyBorder="1" applyAlignment="1">
      <alignment horizontal="center"/>
    </xf>
    <xf numFmtId="0" fontId="46" fillId="0" borderId="0" xfId="0" applyFont="1" applyAlignment="1">
      <alignment horizontal="right"/>
    </xf>
    <xf numFmtId="3" fontId="43" fillId="0" borderId="0" xfId="0" applyNumberFormat="1" applyFont="1"/>
    <xf numFmtId="3" fontId="46" fillId="0" borderId="0" xfId="0" applyNumberFormat="1" applyFont="1"/>
    <xf numFmtId="14" fontId="48" fillId="0" borderId="0" xfId="0" applyNumberFormat="1" applyFont="1" applyFill="1" applyAlignment="1">
      <alignment horizontal="center"/>
    </xf>
    <xf numFmtId="0" fontId="49" fillId="0" borderId="0" xfId="0" applyFont="1"/>
    <xf numFmtId="0" fontId="50" fillId="0" borderId="0" xfId="0" applyFont="1"/>
    <xf numFmtId="14" fontId="49" fillId="0" borderId="0" xfId="0" applyNumberFormat="1" applyFont="1" applyAlignment="1">
      <alignment horizontal="right"/>
    </xf>
    <xf numFmtId="3" fontId="49" fillId="0" borderId="0" xfId="0" applyNumberFormat="1" applyFont="1"/>
    <xf numFmtId="1" fontId="49" fillId="0" borderId="0" xfId="0" applyNumberFormat="1" applyFont="1"/>
    <xf numFmtId="10" fontId="49" fillId="0" borderId="0" xfId="0" applyNumberFormat="1" applyFont="1"/>
    <xf numFmtId="1" fontId="43" fillId="0" borderId="0" xfId="0" applyNumberFormat="1" applyFont="1"/>
    <xf numFmtId="14" fontId="48" fillId="0" borderId="0" xfId="0" applyNumberFormat="1" applyFont="1" applyBorder="1" applyAlignment="1">
      <alignment horizontal="center"/>
    </xf>
    <xf numFmtId="14" fontId="48" fillId="0" borderId="0" xfId="0" applyNumberFormat="1" applyFont="1" applyFill="1" applyAlignment="1">
      <alignment horizontal="center"/>
    </xf>
    <xf numFmtId="0" fontId="43" fillId="0" borderId="0" xfId="0" applyFont="1"/>
    <xf numFmtId="0" fontId="51" fillId="0" borderId="0" xfId="0" applyFont="1" applyFill="1"/>
    <xf numFmtId="0" fontId="44" fillId="0" borderId="0" xfId="0" applyFont="1" applyFill="1"/>
    <xf numFmtId="3" fontId="5" fillId="33" borderId="0" xfId="0" applyNumberFormat="1" applyFont="1" applyFill="1" applyBorder="1"/>
    <xf numFmtId="0" fontId="1" fillId="33" borderId="0" xfId="0" applyFont="1" applyFill="1" applyAlignment="1">
      <alignment horizontal="center"/>
    </xf>
    <xf numFmtId="0" fontId="52" fillId="0" borderId="0" xfId="38" applyFont="1" applyFill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39" applyNumberFormat="1" applyFont="1" applyFill="1" applyBorder="1" applyAlignment="1">
      <alignment vertical="center"/>
    </xf>
    <xf numFmtId="0" fontId="54" fillId="36" borderId="11" xfId="48" applyFont="1" applyFill="1" applyBorder="1" applyAlignment="1">
      <alignment horizontal="center"/>
    </xf>
    <xf numFmtId="0" fontId="1" fillId="0" borderId="0" xfId="49"/>
    <xf numFmtId="0" fontId="1" fillId="33" borderId="0" xfId="49" applyFill="1"/>
    <xf numFmtId="0" fontId="54" fillId="0" borderId="12" xfId="50" applyFont="1" applyFill="1" applyBorder="1" applyAlignment="1">
      <alignment wrapText="1"/>
    </xf>
    <xf numFmtId="3" fontId="54" fillId="0" borderId="12" xfId="50" applyNumberFormat="1" applyFont="1" applyFill="1" applyBorder="1" applyAlignment="1">
      <alignment horizontal="right" wrapText="1"/>
    </xf>
    <xf numFmtId="0" fontId="54" fillId="33" borderId="12" xfId="50" applyFont="1" applyFill="1" applyBorder="1" applyAlignment="1">
      <alignment wrapText="1"/>
    </xf>
    <xf numFmtId="3" fontId="54" fillId="33" borderId="12" xfId="50" applyNumberFormat="1" applyFont="1" applyFill="1" applyBorder="1" applyAlignment="1">
      <alignment horizontal="right" wrapText="1"/>
    </xf>
    <xf numFmtId="0" fontId="54" fillId="35" borderId="12" xfId="50" applyFont="1" applyFill="1" applyBorder="1" applyAlignment="1">
      <alignment wrapText="1"/>
    </xf>
    <xf numFmtId="3" fontId="54" fillId="35" borderId="12" xfId="50" applyNumberFormat="1" applyFont="1" applyFill="1" applyBorder="1" applyAlignment="1">
      <alignment horizontal="right" wrapText="1"/>
    </xf>
    <xf numFmtId="0" fontId="1" fillId="35" borderId="0" xfId="49" applyFill="1"/>
    <xf numFmtId="3" fontId="39" fillId="0" borderId="0" xfId="0" applyNumberFormat="1" applyFont="1"/>
    <xf numFmtId="0" fontId="54" fillId="0" borderId="12" xfId="51" applyFont="1" applyFill="1" applyBorder="1" applyAlignment="1">
      <alignment wrapText="1"/>
    </xf>
    <xf numFmtId="3" fontId="1" fillId="37" borderId="0" xfId="0" applyNumberFormat="1" applyFont="1" applyFill="1" applyBorder="1" applyAlignment="1">
      <alignment vertical="center"/>
    </xf>
    <xf numFmtId="3" fontId="1" fillId="37" borderId="0" xfId="39" applyNumberFormat="1" applyFont="1" applyFill="1" applyBorder="1" applyAlignment="1">
      <alignment vertical="center"/>
    </xf>
    <xf numFmtId="1" fontId="5" fillId="37" borderId="0" xfId="0" applyNumberFormat="1" applyFont="1" applyFill="1" applyBorder="1" applyAlignment="1">
      <alignment vertical="center"/>
    </xf>
    <xf numFmtId="3" fontId="5" fillId="37" borderId="0" xfId="0" applyNumberFormat="1" applyFont="1" applyFill="1" applyBorder="1" applyAlignment="1">
      <alignment vertical="center"/>
    </xf>
    <xf numFmtId="3" fontId="6" fillId="37" borderId="0" xfId="0" applyNumberFormat="1" applyFont="1" applyFill="1" applyBorder="1" applyAlignment="1">
      <alignment horizontal="right" vertical="top" wrapText="1"/>
    </xf>
    <xf numFmtId="3" fontId="5" fillId="37" borderId="0" xfId="0" applyNumberFormat="1" applyFont="1" applyFill="1" applyBorder="1"/>
    <xf numFmtId="0" fontId="5" fillId="37" borderId="0" xfId="0" applyFont="1" applyFill="1" applyBorder="1"/>
    <xf numFmtId="3" fontId="39" fillId="0" borderId="0" xfId="0" applyNumberFormat="1" applyFont="1" applyFill="1"/>
    <xf numFmtId="14" fontId="39" fillId="0" borderId="0" xfId="0" applyNumberFormat="1" applyFont="1" applyFill="1" applyAlignment="1">
      <alignment horizontal="right"/>
    </xf>
    <xf numFmtId="10" fontId="39" fillId="0" borderId="0" xfId="0" applyNumberFormat="1" applyFont="1" applyFill="1"/>
    <xf numFmtId="0" fontId="40" fillId="0" borderId="0" xfId="0" applyFont="1" applyFill="1"/>
    <xf numFmtId="14" fontId="48" fillId="0" borderId="0" xfId="0" applyNumberFormat="1" applyFont="1" applyFill="1" applyAlignment="1"/>
  </cellXfs>
  <cellStyles count="5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 2" xfId="32"/>
    <cellStyle name="Hipervínculo visitado 2" xfId="33"/>
    <cellStyle name="Incorrecto" xfId="34" builtinId="27" customBuiltin="1"/>
    <cellStyle name="Millares [0]" xfId="35" builtinId="6"/>
    <cellStyle name="Neutral" xfId="36" builtinId="28" customBuiltin="1"/>
    <cellStyle name="Normal" xfId="0" builtinId="0"/>
    <cellStyle name="Normal 2" xfId="37"/>
    <cellStyle name="Normal 2 2" xfId="49"/>
    <cellStyle name="Normal_dat" xfId="50"/>
    <cellStyle name="Normal_datos municipales completos" xfId="38"/>
    <cellStyle name="Normal_Hoja1" xfId="51"/>
    <cellStyle name="Normal_Libro1" xfId="39"/>
    <cellStyle name="Normal_p6" xfId="48"/>
    <cellStyle name="Notas 2" xfId="40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2" xfId="45" builtinId="17" customBuiltin="1"/>
    <cellStyle name="Título 3" xfId="46" builtinId="18" customBuiltin="1"/>
    <cellStyle name="Total" xfId="4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  <mruColors>
      <color rgb="FFAA2B4A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5400000" vert="horz" anchor="ctr" anchorCtr="0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Pirámide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de población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93991381670198704"/>
          <c:y val="0.3127015704922642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156758704245613E-2"/>
          <c:y val="1.5057689589461423E-2"/>
          <c:w val="0.81936952565904264"/>
          <c:h val="0.8840382051915564"/>
        </c:manualLayout>
      </c:layout>
      <c:barChart>
        <c:barDir val="col"/>
        <c:grouping val="clustered"/>
        <c:varyColors val="0"/>
        <c:ser>
          <c:idx val="0"/>
          <c:order val="0"/>
          <c:tx>
            <c:v>Censo 2021</c:v>
          </c:tx>
          <c:spPr>
            <a:solidFill>
              <a:srgbClr val="AA2B4A">
                <a:alpha val="53000"/>
              </a:srgbClr>
            </a:solidFill>
            <a:ln>
              <a:noFill/>
            </a:ln>
            <a:effectLst/>
          </c:spPr>
          <c:invertIfNegative val="0"/>
          <c:cat>
            <c:strRef>
              <c:f>trabajo!$F$10:$F$28</c:f>
              <c:strCache>
                <c:ptCount val="19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y más</c:v>
                </c:pt>
              </c:strCache>
            </c:strRef>
          </c:cat>
          <c:val>
            <c:numRef>
              <c:f>trabajo!$D$10:$D$28</c:f>
              <c:numCache>
                <c:formatCode>0.00%</c:formatCode>
                <c:ptCount val="19"/>
                <c:pt idx="0">
                  <c:v>1.9123262494200179E-2</c:v>
                </c:pt>
                <c:pt idx="1">
                  <c:v>2.2862175266416304E-2</c:v>
                </c:pt>
                <c:pt idx="2">
                  <c:v>2.4471859801282043E-2</c:v>
                </c:pt>
                <c:pt idx="3">
                  <c:v>2.3392229968662206E-2</c:v>
                </c:pt>
                <c:pt idx="4">
                  <c:v>2.3193271758895684E-2</c:v>
                </c:pt>
                <c:pt idx="5">
                  <c:v>2.4682079796507043E-2</c:v>
                </c:pt>
                <c:pt idx="6">
                  <c:v>2.7203218167812616E-2</c:v>
                </c:pt>
                <c:pt idx="7">
                  <c:v>3.1662134423674375E-2</c:v>
                </c:pt>
                <c:pt idx="8">
                  <c:v>3.8983796543082337E-2</c:v>
                </c:pt>
                <c:pt idx="9">
                  <c:v>3.9736834597406186E-2</c:v>
                </c:pt>
                <c:pt idx="10">
                  <c:v>3.8161686204613125E-2</c:v>
                </c:pt>
                <c:pt idx="11">
                  <c:v>3.6388330387750779E-2</c:v>
                </c:pt>
                <c:pt idx="12">
                  <c:v>3.3392695455794486E-2</c:v>
                </c:pt>
                <c:pt idx="13">
                  <c:v>2.8297112928679865E-2</c:v>
                </c:pt>
                <c:pt idx="14">
                  <c:v>2.6115329692523226E-2</c:v>
                </c:pt>
                <c:pt idx="15">
                  <c:v>2.2401192848315762E-2</c:v>
                </c:pt>
                <c:pt idx="16">
                  <c:v>1.7769595882090608E-2</c:v>
                </c:pt>
                <c:pt idx="17">
                  <c:v>1.6485752339823627E-2</c:v>
                </c:pt>
                <c:pt idx="18">
                  <c:v>1.1462996025340519E-2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B7-4CCC-850F-62D71A26CDE5}"/>
            </c:ext>
          </c:extLst>
        </c:ser>
        <c:ser>
          <c:idx val="1"/>
          <c:order val="3"/>
          <c:spPr>
            <a:solidFill>
              <a:srgbClr val="AA2B4A">
                <a:alpha val="51000"/>
              </a:srgbClr>
            </a:solidFill>
            <a:ln w="25400">
              <a:noFill/>
              <a:prstDash val="solid"/>
              <a:bevel/>
            </a:ln>
            <a:effectLst>
              <a:outerShdw blurRad="50800" dist="50800" dir="5400000" algn="ctr" rotWithShape="0">
                <a:schemeClr val="bg1"/>
              </a:outerShdw>
              <a:softEdge rad="0"/>
            </a:effectLst>
          </c:spPr>
          <c:invertIfNegative val="0"/>
          <c:cat>
            <c:strRef>
              <c:f>trabajo!$F$10:$F$28</c:f>
              <c:strCache>
                <c:ptCount val="19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y más</c:v>
                </c:pt>
              </c:strCache>
            </c:strRef>
          </c:cat>
          <c:val>
            <c:numRef>
              <c:f>trabajo!$C$10:$C$28</c:f>
              <c:numCache>
                <c:formatCode>0.00%</c:formatCode>
                <c:ptCount val="19"/>
                <c:pt idx="0">
                  <c:v>-2.0169857756141801E-2</c:v>
                </c:pt>
                <c:pt idx="1">
                  <c:v>-2.404991823943757E-2</c:v>
                </c:pt>
                <c:pt idx="2">
                  <c:v>-2.6175392548301799E-2</c:v>
                </c:pt>
                <c:pt idx="3">
                  <c:v>-2.50289427886283E-2</c:v>
                </c:pt>
                <c:pt idx="4">
                  <c:v>-2.5062728145003748E-2</c:v>
                </c:pt>
                <c:pt idx="5">
                  <c:v>-2.571591170159572E-2</c:v>
                </c:pt>
                <c:pt idx="6">
                  <c:v>-2.8269333857882273E-2</c:v>
                </c:pt>
                <c:pt idx="7">
                  <c:v>-3.2912192609565911E-2</c:v>
                </c:pt>
                <c:pt idx="8">
                  <c:v>-4.0971126283655845E-2</c:v>
                </c:pt>
                <c:pt idx="9">
                  <c:v>-4.1926876476232375E-2</c:v>
                </c:pt>
                <c:pt idx="10">
                  <c:v>-3.9203776752371355E-2</c:v>
                </c:pt>
                <c:pt idx="11">
                  <c:v>-3.7040012372948287E-2</c:v>
                </c:pt>
                <c:pt idx="12">
                  <c:v>-3.2701221828643677E-2</c:v>
                </c:pt>
                <c:pt idx="13">
                  <c:v>-2.6348073258665193E-2</c:v>
                </c:pt>
                <c:pt idx="14">
                  <c:v>-2.2950017192992465E-2</c:v>
                </c:pt>
                <c:pt idx="15">
                  <c:v>-1.8248597156924722E-2</c:v>
                </c:pt>
                <c:pt idx="16">
                  <c:v>-1.2487067716365177E-2</c:v>
                </c:pt>
                <c:pt idx="17">
                  <c:v>-1.0028244557929873E-2</c:v>
                </c:pt>
                <c:pt idx="18">
                  <c:v>-4.9251541738429263E-3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7-4CCC-850F-62D71A26C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576015936"/>
        <c:axId val="1"/>
      </c:barChart>
      <c:lineChart>
        <c:grouping val="standard"/>
        <c:varyColors val="0"/>
        <c:ser>
          <c:idx val="2"/>
          <c:order val="1"/>
          <c:tx>
            <c:v>Censo 2011</c:v>
          </c:tx>
          <c:spPr>
            <a:ln w="25400">
              <a:solidFill>
                <a:srgbClr val="AA2B4A"/>
              </a:solidFill>
            </a:ln>
          </c:spPr>
          <c:marker>
            <c:symbol val="none"/>
          </c:marker>
          <c:cat>
            <c:strRef>
              <c:f>trabajo!$J$10:$J$28</c:f>
              <c:strCache>
                <c:ptCount val="19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y más</c:v>
                </c:pt>
              </c:strCache>
            </c:strRef>
          </c:cat>
          <c:val>
            <c:numRef>
              <c:f>trabajo!$G$10:$G$28</c:f>
              <c:numCache>
                <c:formatCode>0.00%</c:formatCode>
                <c:ptCount val="19"/>
                <c:pt idx="0">
                  <c:v>-2.6125726696478582E-2</c:v>
                </c:pt>
                <c:pt idx="1">
                  <c:v>-2.3513291528635537E-2</c:v>
                </c:pt>
                <c:pt idx="2">
                  <c:v>-2.2785448868249313E-2</c:v>
                </c:pt>
                <c:pt idx="3">
                  <c:v>-2.2328872222533325E-2</c:v>
                </c:pt>
                <c:pt idx="4">
                  <c:v>-2.6531369919890732E-2</c:v>
                </c:pt>
                <c:pt idx="5">
                  <c:v>-3.1433067230265684E-2</c:v>
                </c:pt>
                <c:pt idx="6">
                  <c:v>-4.095113307424765E-2</c:v>
                </c:pt>
                <c:pt idx="7">
                  <c:v>-4.4361015035899759E-2</c:v>
                </c:pt>
                <c:pt idx="8">
                  <c:v>-4.0910418032029681E-2</c:v>
                </c:pt>
                <c:pt idx="9">
                  <c:v>-4.0203456999932906E-2</c:v>
                </c:pt>
                <c:pt idx="10">
                  <c:v>-3.5777898050045803E-2</c:v>
                </c:pt>
                <c:pt idx="11">
                  <c:v>-3.003483505009967E-2</c:v>
                </c:pt>
                <c:pt idx="12">
                  <c:v>-2.6451733318611125E-2</c:v>
                </c:pt>
                <c:pt idx="13">
                  <c:v>-2.3580130953462682E-2</c:v>
                </c:pt>
                <c:pt idx="14">
                  <c:v>-1.7979303043630115E-2</c:v>
                </c:pt>
                <c:pt idx="15">
                  <c:v>-2.0000525253017955E-2</c:v>
                </c:pt>
                <c:pt idx="16">
                  <c:v>-1.4351480512599019E-2</c:v>
                </c:pt>
                <c:pt idx="17">
                  <c:v>-8.1431186318405898E-3</c:v>
                </c:pt>
                <c:pt idx="18">
                  <c:v>-3.0945822986393422E-3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509-497C-B02A-95833076ED5B}"/>
            </c:ext>
          </c:extLst>
        </c:ser>
        <c:ser>
          <c:idx val="4"/>
          <c:order val="2"/>
          <c:tx>
            <c:v>Censo 2001</c:v>
          </c:tx>
          <c:spPr>
            <a:ln w="25400">
              <a:solidFill>
                <a:srgbClr val="FF6600"/>
              </a:solidFill>
            </a:ln>
          </c:spPr>
          <c:marker>
            <c:symbol val="none"/>
          </c:marker>
          <c:cat>
            <c:strRef>
              <c:f>trabajo!$J$10:$J$28</c:f>
              <c:strCache>
                <c:ptCount val="19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y más</c:v>
                </c:pt>
              </c:strCache>
            </c:strRef>
          </c:cat>
          <c:val>
            <c:numRef>
              <c:f>trabajo!$K$10:$K$28</c:f>
              <c:numCache>
                <c:formatCode>0.00%</c:formatCode>
                <c:ptCount val="19"/>
                <c:pt idx="0">
                  <c:v>-2.101451983242195E-2</c:v>
                </c:pt>
                <c:pt idx="1">
                  <c:v>-2.0909056937507008E-2</c:v>
                </c:pt>
                <c:pt idx="2">
                  <c:v>-2.2681165738676234E-2</c:v>
                </c:pt>
                <c:pt idx="3">
                  <c:v>-2.6943693609529858E-2</c:v>
                </c:pt>
                <c:pt idx="4">
                  <c:v>-3.5546808501804077E-2</c:v>
                </c:pt>
                <c:pt idx="5">
                  <c:v>-4.10549611157476E-2</c:v>
                </c:pt>
                <c:pt idx="6">
                  <c:v>-3.9646574739560625E-2</c:v>
                </c:pt>
                <c:pt idx="7">
                  <c:v>-4.0199632125492539E-2</c:v>
                </c:pt>
                <c:pt idx="8">
                  <c:v>-3.7675165979497015E-2</c:v>
                </c:pt>
                <c:pt idx="9">
                  <c:v>-3.3071336929036757E-2</c:v>
                </c:pt>
                <c:pt idx="10">
                  <c:v>-3.0683889504781122E-2</c:v>
                </c:pt>
                <c:pt idx="11">
                  <c:v>-2.8335471655808971E-2</c:v>
                </c:pt>
                <c:pt idx="12">
                  <c:v>-2.3030771083236798E-2</c:v>
                </c:pt>
                <c:pt idx="13">
                  <c:v>-2.793355007203863E-2</c:v>
                </c:pt>
                <c:pt idx="14">
                  <c:v>-2.5830935505702885E-2</c:v>
                </c:pt>
                <c:pt idx="15">
                  <c:v>-2.0317800392787001E-2</c:v>
                </c:pt>
                <c:pt idx="16">
                  <c:v>-1.1362588906466038E-2</c:v>
                </c:pt>
                <c:pt idx="17">
                  <c:v>-5.4442105437982422E-3</c:v>
                </c:pt>
                <c:pt idx="18">
                  <c:v>-2.2877974448084438E-3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509-497C-B02A-95833076ED5B}"/>
            </c:ext>
          </c:extLst>
        </c:ser>
        <c:ser>
          <c:idx val="3"/>
          <c:order val="4"/>
          <c:tx>
            <c:v>Serie 2011</c:v>
          </c:tx>
          <c:spPr>
            <a:ln w="25400">
              <a:solidFill>
                <a:srgbClr val="AA2B4A"/>
              </a:solidFill>
            </a:ln>
          </c:spPr>
          <c:marker>
            <c:symbol val="none"/>
          </c:marker>
          <c:cat>
            <c:strRef>
              <c:f>trabajo!$J$10:$J$28</c:f>
              <c:strCache>
                <c:ptCount val="19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y más</c:v>
                </c:pt>
              </c:strCache>
            </c:strRef>
          </c:cat>
          <c:val>
            <c:numRef>
              <c:f>trabajo!$H$10:$H$28</c:f>
              <c:numCache>
                <c:formatCode>0.00%</c:formatCode>
                <c:ptCount val="19"/>
                <c:pt idx="0">
                  <c:v>2.4033979729142001E-2</c:v>
                </c:pt>
                <c:pt idx="1">
                  <c:v>2.2788666264953922E-2</c:v>
                </c:pt>
                <c:pt idx="2">
                  <c:v>2.0850421968829642E-2</c:v>
                </c:pt>
                <c:pt idx="3">
                  <c:v>2.1585776506074284E-2</c:v>
                </c:pt>
                <c:pt idx="4">
                  <c:v>2.5320913168742291E-2</c:v>
                </c:pt>
                <c:pt idx="5">
                  <c:v>2.9375007174320934E-2</c:v>
                </c:pt>
                <c:pt idx="6">
                  <c:v>3.7401002841557965E-2</c:v>
                </c:pt>
                <c:pt idx="7">
                  <c:v>3.9419108949183261E-2</c:v>
                </c:pt>
                <c:pt idx="8">
                  <c:v>3.8007448492922404E-2</c:v>
                </c:pt>
                <c:pt idx="9">
                  <c:v>3.7238346023609217E-2</c:v>
                </c:pt>
                <c:pt idx="10">
                  <c:v>3.4420077412632429E-2</c:v>
                </c:pt>
                <c:pt idx="11">
                  <c:v>2.9905969509729523E-2</c:v>
                </c:pt>
                <c:pt idx="12">
                  <c:v>2.7432504711925897E-2</c:v>
                </c:pt>
                <c:pt idx="13">
                  <c:v>2.5116465478160654E-2</c:v>
                </c:pt>
                <c:pt idx="14">
                  <c:v>2.1019607325383223E-2</c:v>
                </c:pt>
                <c:pt idx="15">
                  <c:v>2.5746515127835795E-2</c:v>
                </c:pt>
                <c:pt idx="16">
                  <c:v>2.1194970240642552E-2</c:v>
                </c:pt>
                <c:pt idx="17">
                  <c:v>1.3437860931402501E-2</c:v>
                </c:pt>
                <c:pt idx="18">
                  <c:v>7.1479514228421385E-3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509-497C-B02A-95833076ED5B}"/>
            </c:ext>
          </c:extLst>
        </c:ser>
        <c:ser>
          <c:idx val="5"/>
          <c:order val="5"/>
          <c:tx>
            <c:v>Serie 2001</c:v>
          </c:tx>
          <c:spPr>
            <a:ln w="25400">
              <a:solidFill>
                <a:srgbClr val="FF6600"/>
              </a:solidFill>
            </a:ln>
          </c:spPr>
          <c:marker>
            <c:symbol val="none"/>
          </c:marker>
          <c:cat>
            <c:strRef>
              <c:f>trabajo!$J$10:$J$28</c:f>
              <c:strCache>
                <c:ptCount val="19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y más</c:v>
                </c:pt>
              </c:strCache>
            </c:strRef>
          </c:cat>
          <c:val>
            <c:numRef>
              <c:f>trabajo!$L$10:$L$28</c:f>
              <c:numCache>
                <c:formatCode>0.00%</c:formatCode>
                <c:ptCount val="19"/>
                <c:pt idx="0">
                  <c:v>1.9851936738871381E-2</c:v>
                </c:pt>
                <c:pt idx="1">
                  <c:v>2.0117670017397227E-2</c:v>
                </c:pt>
                <c:pt idx="2">
                  <c:v>2.1577542216298585E-2</c:v>
                </c:pt>
                <c:pt idx="3">
                  <c:v>2.5184041055791532E-2</c:v>
                </c:pt>
                <c:pt idx="4">
                  <c:v>3.3672558471701482E-2</c:v>
                </c:pt>
                <c:pt idx="5">
                  <c:v>3.7580498499022182E-2</c:v>
                </c:pt>
                <c:pt idx="6">
                  <c:v>3.7016645698650159E-2</c:v>
                </c:pt>
                <c:pt idx="7">
                  <c:v>3.7760698878522521E-2</c:v>
                </c:pt>
                <c:pt idx="8">
                  <c:v>3.6336534588923074E-2</c:v>
                </c:pt>
                <c:pt idx="9">
                  <c:v>3.2134627122233153E-2</c:v>
                </c:pt>
                <c:pt idx="10">
                  <c:v>3.0507010791262359E-2</c:v>
                </c:pt>
                <c:pt idx="11">
                  <c:v>2.8623626179710433E-2</c:v>
                </c:pt>
                <c:pt idx="12">
                  <c:v>2.4188371677815009E-2</c:v>
                </c:pt>
                <c:pt idx="13">
                  <c:v>3.0954605282279328E-2</c:v>
                </c:pt>
                <c:pt idx="14">
                  <c:v>3.0213043351893142E-2</c:v>
                </c:pt>
                <c:pt idx="15">
                  <c:v>2.6222892091528505E-2</c:v>
                </c:pt>
                <c:pt idx="16">
                  <c:v>1.8101418766582379E-2</c:v>
                </c:pt>
                <c:pt idx="17">
                  <c:v>1.0641787388464684E-2</c:v>
                </c:pt>
                <c:pt idx="18">
                  <c:v>5.3445605643510502E-3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509-497C-B02A-95833076E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015936"/>
        <c:axId val="1"/>
      </c:lineChart>
      <c:catAx>
        <c:axId val="57601593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noFill/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6015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54077786847076381"/>
          <c:y val="5.1334050191580308E-3"/>
          <c:w val="0.42270752676899165"/>
          <c:h val="0.14070066049938881"/>
        </c:manualLayout>
      </c:layout>
      <c:overlay val="0"/>
      <c:txPr>
        <a:bodyPr rot="5400000" vert="horz" anchor="b" anchorCtr="0"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trlProps/ctrlProp1.xml><?xml version="1.0" encoding="utf-8"?>
<formControlPr xmlns="http://schemas.microsoft.com/office/spreadsheetml/2009/9/main" objectType="Drop" dropStyle="combo" dx="26" fmlaLink="$F$8" fmlaRange="'2021'!$B$2:$B$63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158750</xdr:rowOff>
        </xdr:from>
        <xdr:to>
          <xdr:col>4</xdr:col>
          <xdr:colOff>736600</xdr:colOff>
          <xdr:row>7</xdr:row>
          <xdr:rowOff>165100</xdr:rowOff>
        </xdr:to>
        <xdr:sp macro="" textlink="">
          <xdr:nvSpPr>
            <xdr:cNvPr id="45057" name="Drop Down 1" descr="Selector de territorio: Aragón, provincias, comarcas y municipios de más de 5.000 habitantes." hidden="1">
              <a:extLst>
                <a:ext uri="{63B3BB69-23CF-44E3-9099-C40C66FF867C}">
                  <a14:compatExt spid="_x0000_s45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67228</xdr:colOff>
          <xdr:row>10</xdr:row>
          <xdr:rowOff>98425</xdr:rowOff>
        </xdr:from>
        <xdr:to>
          <xdr:col>10</xdr:col>
          <xdr:colOff>620260</xdr:colOff>
          <xdr:row>32</xdr:row>
          <xdr:rowOff>45356</xdr:rowOff>
        </xdr:to>
        <xdr:pic>
          <xdr:nvPicPr>
            <xdr:cNvPr id="6" name="Imagen 5" descr="Pirámide de población residente en el territorio correspondiente para los censos de 2021, 2011 y 2001." title="Pirámide de población"/>
            <xdr:cNvPicPr>
              <a:picLocks noChangeAspect="1" noChangeArrowheads="1"/>
              <a:extLst>
                <a:ext uri="{84589F7E-364E-4C9E-8A38-B11213B215E9}">
                  <a14:cameraTool cellRange="trabajo!$N$2:$S$33" spid="_x0000_s4510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 rot="16200000">
              <a:off x="4450720" y="1457147"/>
              <a:ext cx="3938360" cy="503091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244928</xdr:colOff>
      <xdr:row>2</xdr:row>
      <xdr:rowOff>85726</xdr:rowOff>
    </xdr:from>
    <xdr:to>
      <xdr:col>18</xdr:col>
      <xdr:colOff>371928</xdr:colOff>
      <xdr:row>32</xdr:row>
      <xdr:rowOff>63500</xdr:rowOff>
    </xdr:to>
    <xdr:grpSp>
      <xdr:nvGrpSpPr>
        <xdr:cNvPr id="3" name="Grupo 2"/>
        <xdr:cNvGrpSpPr/>
      </xdr:nvGrpSpPr>
      <xdr:grpSpPr>
        <a:xfrm>
          <a:off x="10665278" y="441326"/>
          <a:ext cx="3937000" cy="5343524"/>
          <a:chOff x="10649857" y="448583"/>
          <a:chExt cx="3773714" cy="5447846"/>
        </a:xfrm>
      </xdr:grpSpPr>
      <xdr:graphicFrame macro="">
        <xdr:nvGraphicFramePr>
          <xdr:cNvPr id="32790" name="Gráfico 3"/>
          <xdr:cNvGraphicFramePr>
            <a:graphicFrameLocks/>
          </xdr:cNvGraphicFramePr>
        </xdr:nvGraphicFramePr>
        <xdr:xfrm>
          <a:off x="10818000" y="448583"/>
          <a:ext cx="3605571" cy="54478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" name="CuadroTexto 1"/>
          <xdr:cNvSpPr txBox="1"/>
        </xdr:nvSpPr>
        <xdr:spPr>
          <a:xfrm rot="5400000">
            <a:off x="10359571" y="1723571"/>
            <a:ext cx="816429" cy="2358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050">
                <a:latin typeface="Arial" panose="020B0604020202020204" pitchFamily="34" charset="0"/>
                <a:cs typeface="Arial" panose="020B0604020202020204" pitchFamily="34" charset="0"/>
              </a:rPr>
              <a:t>Hombres</a:t>
            </a:r>
          </a:p>
        </xdr:txBody>
      </xdr:sp>
      <xdr:sp macro="" textlink="">
        <xdr:nvSpPr>
          <xdr:cNvPr id="10" name="CuadroTexto 9"/>
          <xdr:cNvSpPr txBox="1"/>
        </xdr:nvSpPr>
        <xdr:spPr>
          <a:xfrm rot="5400000">
            <a:off x="10368643" y="4091215"/>
            <a:ext cx="816429" cy="2358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050">
                <a:latin typeface="Arial" panose="020B0604020202020204" pitchFamily="34" charset="0"/>
                <a:cs typeface="Arial" panose="020B0604020202020204" pitchFamily="34" charset="0"/>
              </a:rPr>
              <a:t>Mujeres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stadis\_SocioDemografia\02_Demografia%20y%20Poblaci&#243;n\0201_Cifras%20y%20Censos\020103_Censos\CENSO%202021\05-infografia%20primeras%20fichas%2012.2022\02_fichas\prueba\formula\MacroFichasCenso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s"/>
      <sheetName val="MacrosGenerarFichas"/>
      <sheetName val="dat"/>
    </sheetNames>
    <sheetDataSet>
      <sheetData sheetId="0" refreshError="1"/>
      <sheetData sheetId="1" refreshError="1"/>
      <sheetData sheetId="2">
        <row r="2">
          <cell r="A2" t="str">
            <v>Aragón</v>
          </cell>
          <cell r="B2">
            <v>928117</v>
          </cell>
          <cell r="C2">
            <v>980393</v>
          </cell>
          <cell r="D2">
            <v>1028255</v>
          </cell>
          <cell r="E2">
            <v>1051604</v>
          </cell>
          <cell r="F2">
            <v>1067661</v>
          </cell>
          <cell r="G2">
            <v>1090343</v>
          </cell>
          <cell r="H2">
            <v>1098887</v>
          </cell>
          <cell r="I2">
            <v>1153055</v>
          </cell>
          <cell r="J2">
            <v>1196952</v>
          </cell>
          <cell r="K2">
            <v>1188817</v>
          </cell>
          <cell r="L2">
            <v>1204215</v>
          </cell>
          <cell r="M2">
            <v>1344501</v>
          </cell>
          <cell r="N2">
            <v>1331938</v>
          </cell>
          <cell r="O2">
            <v>100461</v>
          </cell>
          <cell r="P2">
            <v>431285</v>
          </cell>
          <cell r="Q2">
            <v>126517</v>
          </cell>
          <cell r="R2">
            <v>94717</v>
          </cell>
          <cell r="S2">
            <v>415753</v>
          </cell>
          <cell r="T2">
            <v>163205</v>
          </cell>
          <cell r="U2">
            <v>28382</v>
          </cell>
          <cell r="V2">
            <v>133599</v>
          </cell>
          <cell r="W2">
            <v>5410</v>
          </cell>
          <cell r="X2">
            <v>74759</v>
          </cell>
          <cell r="Y2">
            <v>180851</v>
          </cell>
          <cell r="Z2">
            <v>133093</v>
          </cell>
          <cell r="AA2">
            <v>175798</v>
          </cell>
          <cell r="AB2">
            <v>104827</v>
          </cell>
          <cell r="AC2">
            <v>166651</v>
          </cell>
          <cell r="AD2">
            <v>118170</v>
          </cell>
          <cell r="AE2">
            <v>195510</v>
          </cell>
          <cell r="AF2">
            <v>390034</v>
          </cell>
          <cell r="AG2">
            <v>601325</v>
          </cell>
          <cell r="AH2">
            <v>75114</v>
          </cell>
          <cell r="AI2">
            <v>18407</v>
          </cell>
          <cell r="AJ2">
            <v>61142</v>
          </cell>
          <cell r="AK2">
            <v>70970</v>
          </cell>
          <cell r="AL2">
            <v>114845</v>
          </cell>
        </row>
        <row r="3">
          <cell r="A3" t="str">
            <v>Provincia de Huesca</v>
          </cell>
          <cell r="B3">
            <v>255100</v>
          </cell>
          <cell r="C3">
            <v>264984</v>
          </cell>
          <cell r="D3">
            <v>265603</v>
          </cell>
          <cell r="E3">
            <v>257777</v>
          </cell>
          <cell r="F3">
            <v>247135</v>
          </cell>
          <cell r="G3">
            <v>237681</v>
          </cell>
          <cell r="H3">
            <v>234014</v>
          </cell>
          <cell r="I3">
            <v>221761</v>
          </cell>
          <cell r="J3">
            <v>214907</v>
          </cell>
          <cell r="K3">
            <v>207810</v>
          </cell>
          <cell r="L3">
            <v>206502</v>
          </cell>
          <cell r="M3">
            <v>225953</v>
          </cell>
          <cell r="N3">
            <v>223995</v>
          </cell>
          <cell r="O3">
            <v>16484</v>
          </cell>
          <cell r="P3">
            <v>74139</v>
          </cell>
          <cell r="Q3">
            <v>22833</v>
          </cell>
          <cell r="R3">
            <v>15594</v>
          </cell>
          <cell r="S3">
            <v>67512</v>
          </cell>
          <cell r="T3">
            <v>27433</v>
          </cell>
          <cell r="U3">
            <v>4685</v>
          </cell>
          <cell r="V3">
            <v>22890</v>
          </cell>
          <cell r="W3">
            <v>906</v>
          </cell>
          <cell r="X3">
            <v>15731</v>
          </cell>
          <cell r="Y3">
            <v>32472</v>
          </cell>
          <cell r="Z3">
            <v>23463</v>
          </cell>
          <cell r="AA3">
            <v>26415</v>
          </cell>
          <cell r="AB3">
            <v>18883</v>
          </cell>
          <cell r="AC3">
            <v>26164</v>
          </cell>
          <cell r="AD3">
            <v>19398</v>
          </cell>
          <cell r="AE3">
            <v>31478</v>
          </cell>
          <cell r="AF3">
            <v>62651</v>
          </cell>
          <cell r="AG3">
            <v>97777</v>
          </cell>
          <cell r="AH3">
            <v>13476</v>
          </cell>
          <cell r="AI3">
            <v>4879</v>
          </cell>
          <cell r="AJ3">
            <v>13682</v>
          </cell>
          <cell r="AK3">
            <v>12504</v>
          </cell>
          <cell r="AL3">
            <v>19012</v>
          </cell>
        </row>
        <row r="4">
          <cell r="A4" t="str">
            <v>Provincia de Teruel</v>
          </cell>
          <cell r="B4">
            <v>251994</v>
          </cell>
          <cell r="C4">
            <v>265908</v>
          </cell>
          <cell r="D4">
            <v>264062</v>
          </cell>
          <cell r="E4">
            <v>263700</v>
          </cell>
          <cell r="F4">
            <v>245960</v>
          </cell>
          <cell r="G4">
            <v>243269</v>
          </cell>
          <cell r="H4">
            <v>223758</v>
          </cell>
          <cell r="I4">
            <v>173861</v>
          </cell>
          <cell r="J4">
            <v>153457</v>
          </cell>
          <cell r="K4">
            <v>143680</v>
          </cell>
          <cell r="L4">
            <v>135858</v>
          </cell>
          <cell r="M4">
            <v>143164</v>
          </cell>
          <cell r="N4">
            <v>134259</v>
          </cell>
          <cell r="O4">
            <v>9423</v>
          </cell>
          <cell r="P4">
            <v>43902</v>
          </cell>
          <cell r="Q4">
            <v>14818</v>
          </cell>
          <cell r="R4">
            <v>9083</v>
          </cell>
          <cell r="S4">
            <v>39811</v>
          </cell>
          <cell r="T4">
            <v>17222</v>
          </cell>
          <cell r="U4">
            <v>2967</v>
          </cell>
          <cell r="V4">
            <v>11531</v>
          </cell>
          <cell r="W4">
            <v>474</v>
          </cell>
          <cell r="X4">
            <v>10438</v>
          </cell>
          <cell r="Y4">
            <v>21766</v>
          </cell>
          <cell r="Z4">
            <v>12660</v>
          </cell>
          <cell r="AA4">
            <v>14486</v>
          </cell>
          <cell r="AB4">
            <v>13076</v>
          </cell>
          <cell r="AC4">
            <v>17370</v>
          </cell>
          <cell r="AD4">
            <v>10529</v>
          </cell>
          <cell r="AE4">
            <v>16634</v>
          </cell>
          <cell r="AF4">
            <v>36951</v>
          </cell>
          <cell r="AG4">
            <v>62833</v>
          </cell>
          <cell r="AH4">
            <v>7281</v>
          </cell>
          <cell r="AI4">
            <v>3035</v>
          </cell>
          <cell r="AJ4">
            <v>8120</v>
          </cell>
          <cell r="AK4">
            <v>5060</v>
          </cell>
          <cell r="AL4">
            <v>10970</v>
          </cell>
        </row>
        <row r="5">
          <cell r="A5" t="str">
            <v>Provincia de Zaragoza</v>
          </cell>
          <cell r="B5">
            <v>421023</v>
          </cell>
          <cell r="C5">
            <v>449501</v>
          </cell>
          <cell r="D5">
            <v>498590</v>
          </cell>
          <cell r="E5">
            <v>530127</v>
          </cell>
          <cell r="F5">
            <v>574566</v>
          </cell>
          <cell r="G5">
            <v>609393</v>
          </cell>
          <cell r="H5">
            <v>641115</v>
          </cell>
          <cell r="I5">
            <v>757433</v>
          </cell>
          <cell r="J5">
            <v>828588</v>
          </cell>
          <cell r="K5">
            <v>837327</v>
          </cell>
          <cell r="L5">
            <v>861855</v>
          </cell>
          <cell r="M5">
            <v>975384</v>
          </cell>
          <cell r="N5">
            <v>973684</v>
          </cell>
          <cell r="O5">
            <v>74554</v>
          </cell>
          <cell r="P5">
            <v>313244</v>
          </cell>
          <cell r="Q5">
            <v>88866</v>
          </cell>
          <cell r="R5">
            <v>70040</v>
          </cell>
          <cell r="S5">
            <v>308430</v>
          </cell>
          <cell r="T5">
            <v>118550</v>
          </cell>
          <cell r="U5">
            <v>20730</v>
          </cell>
          <cell r="V5">
            <v>99178</v>
          </cell>
          <cell r="W5">
            <v>4030</v>
          </cell>
          <cell r="X5">
            <v>48590</v>
          </cell>
          <cell r="Y5">
            <v>126613</v>
          </cell>
          <cell r="Z5">
            <v>96970</v>
          </cell>
          <cell r="AA5">
            <v>134897</v>
          </cell>
          <cell r="AB5">
            <v>72868</v>
          </cell>
          <cell r="AC5">
            <v>123117</v>
          </cell>
          <cell r="AD5">
            <v>88243</v>
          </cell>
          <cell r="AE5">
            <v>147398</v>
          </cell>
          <cell r="AF5">
            <v>290432</v>
          </cell>
          <cell r="AG5">
            <v>440715</v>
          </cell>
          <cell r="AH5">
            <v>54357</v>
          </cell>
          <cell r="AI5">
            <v>10493</v>
          </cell>
          <cell r="AJ5">
            <v>39340</v>
          </cell>
          <cell r="AK5">
            <v>53406</v>
          </cell>
          <cell r="AL5">
            <v>84863</v>
          </cell>
        </row>
        <row r="6">
          <cell r="A6" t="str">
            <v>01 La Jacetania</v>
          </cell>
          <cell r="B6">
            <v>26996</v>
          </cell>
          <cell r="C6">
            <v>27017</v>
          </cell>
          <cell r="D6">
            <v>26478</v>
          </cell>
          <cell r="E6">
            <v>26904</v>
          </cell>
          <cell r="F6">
            <v>24908</v>
          </cell>
          <cell r="G6">
            <v>24270</v>
          </cell>
          <cell r="H6">
            <v>21167</v>
          </cell>
          <cell r="I6">
            <v>17926</v>
          </cell>
          <cell r="J6">
            <v>16948</v>
          </cell>
          <cell r="K6">
            <v>16007</v>
          </cell>
          <cell r="L6">
            <v>16676</v>
          </cell>
          <cell r="M6">
            <v>18175</v>
          </cell>
          <cell r="N6">
            <v>18254</v>
          </cell>
          <cell r="O6">
            <v>1217</v>
          </cell>
          <cell r="P6">
            <v>6186</v>
          </cell>
          <cell r="Q6">
            <v>1783</v>
          </cell>
          <cell r="R6">
            <v>1274</v>
          </cell>
          <cell r="S6">
            <v>5735</v>
          </cell>
          <cell r="T6">
            <v>2059</v>
          </cell>
          <cell r="U6">
            <v>167</v>
          </cell>
          <cell r="V6">
            <v>1004</v>
          </cell>
          <cell r="W6">
            <v>70</v>
          </cell>
          <cell r="X6">
            <v>795</v>
          </cell>
          <cell r="Y6">
            <v>2374</v>
          </cell>
          <cell r="Z6">
            <v>2171</v>
          </cell>
          <cell r="AA6">
            <v>2704</v>
          </cell>
          <cell r="AB6">
            <v>1116</v>
          </cell>
          <cell r="AC6">
            <v>1990</v>
          </cell>
          <cell r="AD6">
            <v>1784</v>
          </cell>
          <cell r="AE6">
            <v>2998</v>
          </cell>
          <cell r="AF6">
            <v>4734</v>
          </cell>
          <cell r="AG6">
            <v>7975</v>
          </cell>
          <cell r="AH6">
            <v>885</v>
          </cell>
          <cell r="AI6">
            <v>858</v>
          </cell>
          <cell r="AJ6">
            <v>1653</v>
          </cell>
          <cell r="AK6">
            <v>719</v>
          </cell>
          <cell r="AL6">
            <v>1429</v>
          </cell>
        </row>
        <row r="7">
          <cell r="A7" t="str">
            <v>02 Alto Gállego</v>
          </cell>
          <cell r="B7">
            <v>13500</v>
          </cell>
          <cell r="C7">
            <v>13813</v>
          </cell>
          <cell r="D7">
            <v>13604</v>
          </cell>
          <cell r="E7">
            <v>13650</v>
          </cell>
          <cell r="F7">
            <v>12589</v>
          </cell>
          <cell r="G7">
            <v>12424</v>
          </cell>
          <cell r="H7">
            <v>13411</v>
          </cell>
          <cell r="I7">
            <v>12687</v>
          </cell>
          <cell r="J7">
            <v>12501</v>
          </cell>
          <cell r="K7">
            <v>12297</v>
          </cell>
          <cell r="L7">
            <v>12176</v>
          </cell>
          <cell r="M7">
            <v>14558</v>
          </cell>
          <cell r="N7">
            <v>13777</v>
          </cell>
          <cell r="O7">
            <v>932</v>
          </cell>
          <cell r="P7">
            <v>4692</v>
          </cell>
          <cell r="Q7">
            <v>1353</v>
          </cell>
          <cell r="R7">
            <v>926</v>
          </cell>
          <cell r="S7">
            <v>4283</v>
          </cell>
          <cell r="T7">
            <v>1591</v>
          </cell>
          <cell r="U7">
            <v>234</v>
          </cell>
          <cell r="V7">
            <v>1182</v>
          </cell>
          <cell r="W7">
            <v>68</v>
          </cell>
          <cell r="X7">
            <v>749</v>
          </cell>
          <cell r="Y7">
            <v>1804</v>
          </cell>
          <cell r="Z7">
            <v>1668</v>
          </cell>
          <cell r="AA7">
            <v>1897</v>
          </cell>
          <cell r="AB7">
            <v>1069</v>
          </cell>
          <cell r="AC7">
            <v>1469</v>
          </cell>
          <cell r="AD7">
            <v>1275</v>
          </cell>
          <cell r="AE7">
            <v>2119</v>
          </cell>
          <cell r="AF7">
            <v>4163</v>
          </cell>
          <cell r="AG7">
            <v>5759</v>
          </cell>
          <cell r="AH7">
            <v>680</v>
          </cell>
          <cell r="AI7">
            <v>575</v>
          </cell>
          <cell r="AJ7">
            <v>994</v>
          </cell>
          <cell r="AK7">
            <v>514</v>
          </cell>
          <cell r="AL7">
            <v>1092</v>
          </cell>
        </row>
        <row r="8">
          <cell r="A8" t="str">
            <v>03 Sobrarbe</v>
          </cell>
          <cell r="B8">
            <v>22277</v>
          </cell>
          <cell r="C8">
            <v>22667</v>
          </cell>
          <cell r="D8">
            <v>22761</v>
          </cell>
          <cell r="E8">
            <v>21826</v>
          </cell>
          <cell r="F8">
            <v>20303</v>
          </cell>
          <cell r="G8">
            <v>18290</v>
          </cell>
          <cell r="H8">
            <v>15122</v>
          </cell>
          <cell r="I8">
            <v>9525</v>
          </cell>
          <cell r="J8">
            <v>7091</v>
          </cell>
          <cell r="K8">
            <v>6638</v>
          </cell>
          <cell r="L8">
            <v>6803</v>
          </cell>
          <cell r="M8">
            <v>7661</v>
          </cell>
          <cell r="N8">
            <v>7676</v>
          </cell>
          <cell r="O8">
            <v>551</v>
          </cell>
          <cell r="P8">
            <v>2627</v>
          </cell>
          <cell r="Q8">
            <v>913</v>
          </cell>
          <cell r="R8">
            <v>459</v>
          </cell>
          <cell r="S8">
            <v>2285</v>
          </cell>
          <cell r="T8">
            <v>841</v>
          </cell>
          <cell r="U8">
            <v>143</v>
          </cell>
          <cell r="V8">
            <v>782</v>
          </cell>
          <cell r="W8">
            <v>50</v>
          </cell>
          <cell r="X8">
            <v>424</v>
          </cell>
          <cell r="Y8">
            <v>1057</v>
          </cell>
          <cell r="Z8">
            <v>1040</v>
          </cell>
          <cell r="AA8">
            <v>1046</v>
          </cell>
          <cell r="AB8">
            <v>451</v>
          </cell>
          <cell r="AC8">
            <v>797</v>
          </cell>
          <cell r="AD8">
            <v>689</v>
          </cell>
          <cell r="AE8">
            <v>1211</v>
          </cell>
          <cell r="AF8">
            <v>1778</v>
          </cell>
          <cell r="AG8">
            <v>3313</v>
          </cell>
          <cell r="AH8">
            <v>594</v>
          </cell>
          <cell r="AI8">
            <v>298</v>
          </cell>
          <cell r="AJ8">
            <v>637</v>
          </cell>
          <cell r="AK8">
            <v>431</v>
          </cell>
          <cell r="AL8">
            <v>624</v>
          </cell>
        </row>
        <row r="9">
          <cell r="A9" t="str">
            <v>04 La Ribagorza</v>
          </cell>
          <cell r="B9">
            <v>34095</v>
          </cell>
          <cell r="C9">
            <v>34339</v>
          </cell>
          <cell r="D9">
            <v>33415</v>
          </cell>
          <cell r="E9">
            <v>31595</v>
          </cell>
          <cell r="F9">
            <v>29667</v>
          </cell>
          <cell r="G9">
            <v>25694</v>
          </cell>
          <cell r="H9">
            <v>23201</v>
          </cell>
          <cell r="I9">
            <v>16665</v>
          </cell>
          <cell r="J9">
            <v>12953</v>
          </cell>
          <cell r="K9">
            <v>11915</v>
          </cell>
          <cell r="L9">
            <v>11792</v>
          </cell>
          <cell r="M9">
            <v>13036</v>
          </cell>
          <cell r="N9">
            <v>12422</v>
          </cell>
          <cell r="O9">
            <v>816</v>
          </cell>
          <cell r="P9">
            <v>4227</v>
          </cell>
          <cell r="Q9">
            <v>1413</v>
          </cell>
          <cell r="R9">
            <v>724</v>
          </cell>
          <cell r="S9">
            <v>3747</v>
          </cell>
          <cell r="T9">
            <v>1495</v>
          </cell>
          <cell r="U9">
            <v>233</v>
          </cell>
          <cell r="V9">
            <v>1314</v>
          </cell>
          <cell r="W9">
            <v>86</v>
          </cell>
          <cell r="X9">
            <v>818</v>
          </cell>
          <cell r="Y9">
            <v>1557</v>
          </cell>
          <cell r="Z9">
            <v>1604</v>
          </cell>
          <cell r="AA9">
            <v>1717</v>
          </cell>
          <cell r="AB9">
            <v>959</v>
          </cell>
          <cell r="AC9">
            <v>1240</v>
          </cell>
          <cell r="AD9">
            <v>1179</v>
          </cell>
          <cell r="AE9">
            <v>1909</v>
          </cell>
          <cell r="AF9">
            <v>3116</v>
          </cell>
          <cell r="AG9">
            <v>5107</v>
          </cell>
          <cell r="AH9">
            <v>986</v>
          </cell>
          <cell r="AI9">
            <v>373</v>
          </cell>
          <cell r="AJ9">
            <v>1273</v>
          </cell>
          <cell r="AK9">
            <v>651</v>
          </cell>
          <cell r="AL9">
            <v>911</v>
          </cell>
        </row>
        <row r="10">
          <cell r="A10" t="str">
            <v>05 Cinco Villas</v>
          </cell>
          <cell r="B10">
            <v>36105</v>
          </cell>
          <cell r="C10">
            <v>38487</v>
          </cell>
          <cell r="D10">
            <v>43611</v>
          </cell>
          <cell r="E10">
            <v>45889</v>
          </cell>
          <cell r="F10">
            <v>45677</v>
          </cell>
          <cell r="G10">
            <v>42682</v>
          </cell>
          <cell r="H10">
            <v>40779</v>
          </cell>
          <cell r="I10">
            <v>37640</v>
          </cell>
          <cell r="J10">
            <v>34757</v>
          </cell>
          <cell r="K10">
            <v>32656</v>
          </cell>
          <cell r="L10">
            <v>32209</v>
          </cell>
          <cell r="M10">
            <v>32501</v>
          </cell>
          <cell r="N10">
            <v>30798</v>
          </cell>
          <cell r="O10">
            <v>2017</v>
          </cell>
          <cell r="P10">
            <v>10533</v>
          </cell>
          <cell r="Q10">
            <v>3281</v>
          </cell>
          <cell r="R10">
            <v>1898</v>
          </cell>
          <cell r="S10">
            <v>9181</v>
          </cell>
          <cell r="T10">
            <v>3888</v>
          </cell>
          <cell r="U10">
            <v>828</v>
          </cell>
          <cell r="V10">
            <v>3413</v>
          </cell>
          <cell r="W10">
            <v>84</v>
          </cell>
          <cell r="X10">
            <v>2702</v>
          </cell>
          <cell r="Y10">
            <v>5418</v>
          </cell>
          <cell r="Z10">
            <v>3158</v>
          </cell>
          <cell r="AA10">
            <v>2681</v>
          </cell>
          <cell r="AB10">
            <v>3261</v>
          </cell>
          <cell r="AC10">
            <v>4241</v>
          </cell>
          <cell r="AD10">
            <v>2558</v>
          </cell>
          <cell r="AE10">
            <v>3150</v>
          </cell>
          <cell r="AF10">
            <v>9248</v>
          </cell>
          <cell r="AG10">
            <v>14669</v>
          </cell>
          <cell r="AH10">
            <v>1690</v>
          </cell>
          <cell r="AI10">
            <v>167</v>
          </cell>
          <cell r="AJ10">
            <v>1267</v>
          </cell>
          <cell r="AK10">
            <v>1498</v>
          </cell>
          <cell r="AL10">
            <v>2249</v>
          </cell>
        </row>
        <row r="11">
          <cell r="A11" t="str">
            <v>06 Hoya de Huesca / Plana de Uesca</v>
          </cell>
          <cell r="B11">
            <v>54181</v>
          </cell>
          <cell r="C11">
            <v>56183</v>
          </cell>
          <cell r="D11">
            <v>56536</v>
          </cell>
          <cell r="E11">
            <v>57590</v>
          </cell>
          <cell r="F11">
            <v>54325</v>
          </cell>
          <cell r="G11">
            <v>54618</v>
          </cell>
          <cell r="H11">
            <v>52338</v>
          </cell>
          <cell r="I11">
            <v>53374</v>
          </cell>
          <cell r="J11">
            <v>58074</v>
          </cell>
          <cell r="K11">
            <v>58743</v>
          </cell>
          <cell r="L11">
            <v>60254</v>
          </cell>
          <cell r="M11">
            <v>67920</v>
          </cell>
          <cell r="N11">
            <v>68738</v>
          </cell>
          <cell r="O11">
            <v>5319</v>
          </cell>
          <cell r="P11">
            <v>21682</v>
          </cell>
          <cell r="Q11">
            <v>6601</v>
          </cell>
          <cell r="R11">
            <v>5173</v>
          </cell>
          <cell r="S11">
            <v>21422</v>
          </cell>
          <cell r="T11">
            <v>8541</v>
          </cell>
          <cell r="U11">
            <v>1182</v>
          </cell>
          <cell r="V11">
            <v>5252</v>
          </cell>
          <cell r="W11">
            <v>247</v>
          </cell>
          <cell r="X11">
            <v>3565</v>
          </cell>
          <cell r="Y11">
            <v>9112</v>
          </cell>
          <cell r="Z11">
            <v>6698</v>
          </cell>
          <cell r="AA11">
            <v>9252</v>
          </cell>
          <cell r="AB11">
            <v>5136</v>
          </cell>
          <cell r="AC11">
            <v>7585</v>
          </cell>
          <cell r="AD11">
            <v>6267</v>
          </cell>
          <cell r="AE11">
            <v>11307</v>
          </cell>
          <cell r="AF11">
            <v>19292</v>
          </cell>
          <cell r="AG11">
            <v>30246</v>
          </cell>
          <cell r="AH11">
            <v>5281</v>
          </cell>
          <cell r="AI11">
            <v>1532</v>
          </cell>
          <cell r="AJ11">
            <v>2903</v>
          </cell>
          <cell r="AK11">
            <v>3303</v>
          </cell>
          <cell r="AL11">
            <v>6179</v>
          </cell>
        </row>
        <row r="12">
          <cell r="A12" t="str">
            <v>07 Somontano de Barbastro</v>
          </cell>
          <cell r="B12">
            <v>33324</v>
          </cell>
          <cell r="C12">
            <v>33406</v>
          </cell>
          <cell r="D12">
            <v>32898</v>
          </cell>
          <cell r="E12">
            <v>29124</v>
          </cell>
          <cell r="F12">
            <v>28361</v>
          </cell>
          <cell r="G12">
            <v>26211</v>
          </cell>
          <cell r="H12">
            <v>25978</v>
          </cell>
          <cell r="I12">
            <v>24804</v>
          </cell>
          <cell r="J12">
            <v>24094</v>
          </cell>
          <cell r="K12">
            <v>23105</v>
          </cell>
          <cell r="L12">
            <v>22772</v>
          </cell>
          <cell r="M12">
            <v>24305</v>
          </cell>
          <cell r="N12">
            <v>23939</v>
          </cell>
          <cell r="O12">
            <v>1687</v>
          </cell>
          <cell r="P12">
            <v>7608</v>
          </cell>
          <cell r="Q12">
            <v>2597</v>
          </cell>
          <cell r="R12">
            <v>1652</v>
          </cell>
          <cell r="S12">
            <v>7307</v>
          </cell>
          <cell r="T12">
            <v>3088</v>
          </cell>
          <cell r="U12">
            <v>385</v>
          </cell>
          <cell r="V12">
            <v>2016</v>
          </cell>
          <cell r="W12">
            <v>128</v>
          </cell>
          <cell r="X12">
            <v>1506</v>
          </cell>
          <cell r="Y12">
            <v>3349</v>
          </cell>
          <cell r="Z12">
            <v>2563</v>
          </cell>
          <cell r="AA12">
            <v>2903</v>
          </cell>
          <cell r="AB12">
            <v>2048</v>
          </cell>
          <cell r="AC12">
            <v>2859</v>
          </cell>
          <cell r="AD12">
            <v>2144</v>
          </cell>
          <cell r="AE12">
            <v>3448</v>
          </cell>
          <cell r="AF12">
            <v>7066</v>
          </cell>
          <cell r="AG12">
            <v>10544</v>
          </cell>
          <cell r="AH12">
            <v>1560</v>
          </cell>
          <cell r="AI12">
            <v>302</v>
          </cell>
          <cell r="AJ12">
            <v>1358</v>
          </cell>
          <cell r="AK12">
            <v>1133</v>
          </cell>
          <cell r="AL12">
            <v>1975</v>
          </cell>
        </row>
        <row r="13">
          <cell r="A13" t="str">
            <v>08 Cinca Medio</v>
          </cell>
          <cell r="B13">
            <v>16350</v>
          </cell>
          <cell r="C13">
            <v>17736</v>
          </cell>
          <cell r="D13">
            <v>17578</v>
          </cell>
          <cell r="E13">
            <v>17354</v>
          </cell>
          <cell r="F13">
            <v>17438</v>
          </cell>
          <cell r="G13">
            <v>17338</v>
          </cell>
          <cell r="H13">
            <v>20102</v>
          </cell>
          <cell r="I13">
            <v>23989</v>
          </cell>
          <cell r="J13">
            <v>22947</v>
          </cell>
          <cell r="K13">
            <v>22265</v>
          </cell>
          <cell r="L13">
            <v>22132</v>
          </cell>
          <cell r="M13">
            <v>24031</v>
          </cell>
          <cell r="N13">
            <v>24119</v>
          </cell>
          <cell r="O13">
            <v>2010</v>
          </cell>
          <cell r="P13">
            <v>8111</v>
          </cell>
          <cell r="Q13">
            <v>2278</v>
          </cell>
          <cell r="R13">
            <v>1765</v>
          </cell>
          <cell r="S13">
            <v>7178</v>
          </cell>
          <cell r="T13">
            <v>2777</v>
          </cell>
          <cell r="U13">
            <v>651</v>
          </cell>
          <cell r="V13">
            <v>3016</v>
          </cell>
          <cell r="W13">
            <v>78</v>
          </cell>
          <cell r="X13">
            <v>1945</v>
          </cell>
          <cell r="Y13">
            <v>3681</v>
          </cell>
          <cell r="Z13">
            <v>2388</v>
          </cell>
          <cell r="AA13">
            <v>2519</v>
          </cell>
          <cell r="AB13">
            <v>2273</v>
          </cell>
          <cell r="AC13">
            <v>3006</v>
          </cell>
          <cell r="AD13">
            <v>1856</v>
          </cell>
          <cell r="AE13">
            <v>2930</v>
          </cell>
          <cell r="AF13">
            <v>7760</v>
          </cell>
          <cell r="AG13">
            <v>9815</v>
          </cell>
          <cell r="AH13">
            <v>1228</v>
          </cell>
          <cell r="AI13">
            <v>241</v>
          </cell>
          <cell r="AJ13">
            <v>1411</v>
          </cell>
          <cell r="AK13">
            <v>1400</v>
          </cell>
          <cell r="AL13">
            <v>2263</v>
          </cell>
        </row>
        <row r="14">
          <cell r="A14" t="str">
            <v>09 La Litera / La Llitera</v>
          </cell>
          <cell r="B14">
            <v>17917</v>
          </cell>
          <cell r="C14">
            <v>20267</v>
          </cell>
          <cell r="D14">
            <v>21767</v>
          </cell>
          <cell r="E14">
            <v>20872</v>
          </cell>
          <cell r="F14">
            <v>21117</v>
          </cell>
          <cell r="G14">
            <v>21655</v>
          </cell>
          <cell r="H14">
            <v>21940</v>
          </cell>
          <cell r="I14">
            <v>21831</v>
          </cell>
          <cell r="J14">
            <v>20761</v>
          </cell>
          <cell r="K14">
            <v>19477</v>
          </cell>
          <cell r="L14">
            <v>18487</v>
          </cell>
          <cell r="M14">
            <v>18850</v>
          </cell>
          <cell r="N14">
            <v>18676</v>
          </cell>
          <cell r="O14">
            <v>1394</v>
          </cell>
          <cell r="P14">
            <v>6408</v>
          </cell>
          <cell r="Q14">
            <v>2025</v>
          </cell>
          <cell r="R14">
            <v>1249</v>
          </cell>
          <cell r="S14">
            <v>5090</v>
          </cell>
          <cell r="T14">
            <v>2510</v>
          </cell>
          <cell r="U14">
            <v>470</v>
          </cell>
          <cell r="V14">
            <v>2412</v>
          </cell>
          <cell r="W14">
            <v>62</v>
          </cell>
          <cell r="X14">
            <v>1877</v>
          </cell>
          <cell r="Y14">
            <v>3076</v>
          </cell>
          <cell r="Z14">
            <v>1849</v>
          </cell>
          <cell r="AA14">
            <v>1742</v>
          </cell>
          <cell r="AB14">
            <v>1885</v>
          </cell>
          <cell r="AC14">
            <v>2225</v>
          </cell>
          <cell r="AD14">
            <v>1491</v>
          </cell>
          <cell r="AE14">
            <v>2077</v>
          </cell>
          <cell r="AF14">
            <v>5377</v>
          </cell>
          <cell r="AG14">
            <v>8075</v>
          </cell>
          <cell r="AH14">
            <v>817</v>
          </cell>
          <cell r="AI14">
            <v>184</v>
          </cell>
          <cell r="AJ14">
            <v>1417</v>
          </cell>
          <cell r="AK14">
            <v>1303</v>
          </cell>
          <cell r="AL14">
            <v>1501</v>
          </cell>
        </row>
        <row r="15">
          <cell r="A15" t="str">
            <v>10 Los Monegros</v>
          </cell>
          <cell r="B15">
            <v>28881</v>
          </cell>
          <cell r="C15">
            <v>30951</v>
          </cell>
          <cell r="D15">
            <v>31753</v>
          </cell>
          <cell r="E15">
            <v>30616</v>
          </cell>
          <cell r="F15">
            <v>30548</v>
          </cell>
          <cell r="G15">
            <v>28234</v>
          </cell>
          <cell r="H15">
            <v>28841</v>
          </cell>
          <cell r="I15">
            <v>27698</v>
          </cell>
          <cell r="J15">
            <v>25661</v>
          </cell>
          <cell r="K15">
            <v>23253</v>
          </cell>
          <cell r="L15">
            <v>20989</v>
          </cell>
          <cell r="M15">
            <v>20575</v>
          </cell>
          <cell r="N15">
            <v>18444</v>
          </cell>
          <cell r="O15">
            <v>1069</v>
          </cell>
          <cell r="P15">
            <v>6079</v>
          </cell>
          <cell r="Q15">
            <v>2458</v>
          </cell>
          <cell r="R15">
            <v>946</v>
          </cell>
          <cell r="S15">
            <v>5111</v>
          </cell>
          <cell r="T15">
            <v>2781</v>
          </cell>
          <cell r="U15">
            <v>370</v>
          </cell>
          <cell r="V15">
            <v>1746</v>
          </cell>
          <cell r="W15">
            <v>57</v>
          </cell>
          <cell r="X15">
            <v>1691</v>
          </cell>
          <cell r="Y15">
            <v>3225</v>
          </cell>
          <cell r="Z15">
            <v>1989</v>
          </cell>
          <cell r="AA15">
            <v>1698</v>
          </cell>
          <cell r="AB15">
            <v>2073</v>
          </cell>
          <cell r="AC15">
            <v>2424</v>
          </cell>
          <cell r="AD15">
            <v>1427</v>
          </cell>
          <cell r="AE15">
            <v>2035</v>
          </cell>
          <cell r="AF15">
            <v>4388</v>
          </cell>
          <cell r="AG15">
            <v>9757</v>
          </cell>
          <cell r="AH15">
            <v>1141</v>
          </cell>
          <cell r="AI15">
            <v>364</v>
          </cell>
          <cell r="AJ15">
            <v>689</v>
          </cell>
          <cell r="AK15">
            <v>887</v>
          </cell>
          <cell r="AL15">
            <v>1218</v>
          </cell>
        </row>
        <row r="16">
          <cell r="A16" t="str">
            <v>11 Bajo Cinca / Baix Cinca</v>
          </cell>
          <cell r="B16">
            <v>22233</v>
          </cell>
          <cell r="C16">
            <v>24254</v>
          </cell>
          <cell r="D16">
            <v>25492</v>
          </cell>
          <cell r="E16">
            <v>23303</v>
          </cell>
          <cell r="F16">
            <v>22993</v>
          </cell>
          <cell r="G16">
            <v>23209</v>
          </cell>
          <cell r="H16">
            <v>26033</v>
          </cell>
          <cell r="I16">
            <v>23475</v>
          </cell>
          <cell r="J16">
            <v>22978</v>
          </cell>
          <cell r="K16">
            <v>22666</v>
          </cell>
          <cell r="L16">
            <v>22254</v>
          </cell>
          <cell r="M16">
            <v>24552</v>
          </cell>
          <cell r="N16">
            <v>24935</v>
          </cell>
          <cell r="O16">
            <v>1903</v>
          </cell>
          <cell r="P16">
            <v>8815</v>
          </cell>
          <cell r="Q16">
            <v>2316</v>
          </cell>
          <cell r="R16">
            <v>1793</v>
          </cell>
          <cell r="S16">
            <v>7319</v>
          </cell>
          <cell r="T16">
            <v>2789</v>
          </cell>
          <cell r="U16">
            <v>929</v>
          </cell>
          <cell r="V16">
            <v>4606</v>
          </cell>
          <cell r="W16">
            <v>82</v>
          </cell>
          <cell r="X16">
            <v>2903</v>
          </cell>
          <cell r="Y16">
            <v>4328</v>
          </cell>
          <cell r="Z16">
            <v>2344</v>
          </cell>
          <cell r="AA16">
            <v>1679</v>
          </cell>
          <cell r="AB16">
            <v>2566</v>
          </cell>
          <cell r="AC16">
            <v>3421</v>
          </cell>
          <cell r="AD16">
            <v>1908</v>
          </cell>
          <cell r="AE16">
            <v>2306</v>
          </cell>
          <cell r="AF16">
            <v>6747</v>
          </cell>
          <cell r="AG16">
            <v>10938</v>
          </cell>
          <cell r="AH16">
            <v>651</v>
          </cell>
          <cell r="AI16">
            <v>276</v>
          </cell>
          <cell r="AJ16">
            <v>1643</v>
          </cell>
          <cell r="AK16">
            <v>2386</v>
          </cell>
          <cell r="AL16">
            <v>2292</v>
          </cell>
        </row>
        <row r="17">
          <cell r="A17" t="str">
            <v>12 Tarazona y el Moncayo</v>
          </cell>
          <cell r="B17">
            <v>19078</v>
          </cell>
          <cell r="C17">
            <v>18372</v>
          </cell>
          <cell r="D17">
            <v>18730</v>
          </cell>
          <cell r="E17">
            <v>20084</v>
          </cell>
          <cell r="F17">
            <v>21251</v>
          </cell>
          <cell r="G17">
            <v>22396</v>
          </cell>
          <cell r="H17">
            <v>20145</v>
          </cell>
          <cell r="I17">
            <v>17636</v>
          </cell>
          <cell r="J17">
            <v>15671</v>
          </cell>
          <cell r="K17">
            <v>14520</v>
          </cell>
          <cell r="L17">
            <v>14168</v>
          </cell>
          <cell r="M17">
            <v>14557</v>
          </cell>
          <cell r="N17">
            <v>13784</v>
          </cell>
          <cell r="O17">
            <v>994</v>
          </cell>
          <cell r="P17">
            <v>4516</v>
          </cell>
          <cell r="Q17">
            <v>1514</v>
          </cell>
          <cell r="R17">
            <v>849</v>
          </cell>
          <cell r="S17">
            <v>4026</v>
          </cell>
          <cell r="T17">
            <v>1885</v>
          </cell>
          <cell r="U17">
            <v>176</v>
          </cell>
          <cell r="V17">
            <v>846</v>
          </cell>
          <cell r="W17">
            <v>28</v>
          </cell>
          <cell r="X17">
            <v>861</v>
          </cell>
          <cell r="Y17">
            <v>2097</v>
          </cell>
          <cell r="Z17">
            <v>1343</v>
          </cell>
          <cell r="AA17">
            <v>1801</v>
          </cell>
          <cell r="AB17">
            <v>1206</v>
          </cell>
          <cell r="AC17">
            <v>1681</v>
          </cell>
          <cell r="AD17">
            <v>1093</v>
          </cell>
          <cell r="AE17">
            <v>1986</v>
          </cell>
          <cell r="AF17">
            <v>4409</v>
          </cell>
          <cell r="AG17">
            <v>6164</v>
          </cell>
          <cell r="AH17">
            <v>851</v>
          </cell>
          <cell r="AI17">
            <v>30</v>
          </cell>
          <cell r="AJ17">
            <v>839</v>
          </cell>
          <cell r="AK17">
            <v>446</v>
          </cell>
          <cell r="AL17">
            <v>1044</v>
          </cell>
        </row>
        <row r="18">
          <cell r="A18" t="str">
            <v>13 Campo de Borja</v>
          </cell>
          <cell r="B18">
            <v>22880</v>
          </cell>
          <cell r="C18">
            <v>21447</v>
          </cell>
          <cell r="D18">
            <v>22043</v>
          </cell>
          <cell r="E18">
            <v>21428</v>
          </cell>
          <cell r="F18">
            <v>21241</v>
          </cell>
          <cell r="G18">
            <v>21272</v>
          </cell>
          <cell r="H18">
            <v>19616</v>
          </cell>
          <cell r="I18">
            <v>17254</v>
          </cell>
          <cell r="J18">
            <v>15580</v>
          </cell>
          <cell r="K18">
            <v>14632</v>
          </cell>
          <cell r="L18">
            <v>14181</v>
          </cell>
          <cell r="M18">
            <v>15166</v>
          </cell>
          <cell r="N18">
            <v>13827</v>
          </cell>
          <cell r="O18">
            <v>955</v>
          </cell>
          <cell r="P18">
            <v>4677</v>
          </cell>
          <cell r="Q18">
            <v>1546</v>
          </cell>
          <cell r="R18">
            <v>847</v>
          </cell>
          <cell r="S18">
            <v>4016</v>
          </cell>
          <cell r="T18">
            <v>1786</v>
          </cell>
          <cell r="U18">
            <v>349</v>
          </cell>
          <cell r="V18">
            <v>1364</v>
          </cell>
          <cell r="W18">
            <v>37</v>
          </cell>
          <cell r="X18">
            <v>977</v>
          </cell>
          <cell r="Y18">
            <v>2719</v>
          </cell>
          <cell r="Z18">
            <v>1365</v>
          </cell>
          <cell r="AA18">
            <v>1222</v>
          </cell>
          <cell r="AB18">
            <v>1223</v>
          </cell>
          <cell r="AC18">
            <v>2176</v>
          </cell>
          <cell r="AD18">
            <v>1105</v>
          </cell>
          <cell r="AE18">
            <v>1349</v>
          </cell>
          <cell r="AF18">
            <v>4157</v>
          </cell>
          <cell r="AG18">
            <v>6362</v>
          </cell>
          <cell r="AH18">
            <v>1211</v>
          </cell>
          <cell r="AI18">
            <v>50</v>
          </cell>
          <cell r="AJ18">
            <v>539</v>
          </cell>
          <cell r="AK18">
            <v>491</v>
          </cell>
          <cell r="AL18">
            <v>1016</v>
          </cell>
        </row>
        <row r="19">
          <cell r="A19" t="str">
            <v>14 Aranda</v>
          </cell>
          <cell r="B19">
            <v>12482</v>
          </cell>
          <cell r="C19">
            <v>12967</v>
          </cell>
          <cell r="D19">
            <v>13281</v>
          </cell>
          <cell r="E19">
            <v>13859</v>
          </cell>
          <cell r="F19">
            <v>13105</v>
          </cell>
          <cell r="G19">
            <v>12490</v>
          </cell>
          <cell r="H19">
            <v>10780</v>
          </cell>
          <cell r="I19">
            <v>8984</v>
          </cell>
          <cell r="J19">
            <v>8438</v>
          </cell>
          <cell r="K19">
            <v>8248</v>
          </cell>
          <cell r="L19">
            <v>7967</v>
          </cell>
          <cell r="M19">
            <v>7402</v>
          </cell>
          <cell r="N19">
            <v>6282</v>
          </cell>
          <cell r="O19">
            <v>292</v>
          </cell>
          <cell r="P19">
            <v>2111</v>
          </cell>
          <cell r="Q19">
            <v>847</v>
          </cell>
          <cell r="R19">
            <v>256</v>
          </cell>
          <cell r="S19">
            <v>1875</v>
          </cell>
          <cell r="T19">
            <v>901</v>
          </cell>
          <cell r="U19">
            <v>62</v>
          </cell>
          <cell r="V19">
            <v>415</v>
          </cell>
          <cell r="W19">
            <v>17</v>
          </cell>
          <cell r="X19">
            <v>474</v>
          </cell>
          <cell r="Y19">
            <v>1598</v>
          </cell>
          <cell r="Z19">
            <v>515</v>
          </cell>
          <cell r="AA19">
            <v>398</v>
          </cell>
          <cell r="AB19">
            <v>618</v>
          </cell>
          <cell r="AC19">
            <v>1282</v>
          </cell>
          <cell r="AD19">
            <v>396</v>
          </cell>
          <cell r="AE19">
            <v>502</v>
          </cell>
          <cell r="AF19">
            <v>1826</v>
          </cell>
          <cell r="AG19">
            <v>3388</v>
          </cell>
          <cell r="AH19">
            <v>486</v>
          </cell>
          <cell r="AI19">
            <v>9</v>
          </cell>
          <cell r="AJ19">
            <v>130</v>
          </cell>
          <cell r="AK19">
            <v>169</v>
          </cell>
          <cell r="AL19">
            <v>274</v>
          </cell>
        </row>
        <row r="20">
          <cell r="A20" t="str">
            <v>15 Ribera Alta del Ebro</v>
          </cell>
          <cell r="B20">
            <v>16964</v>
          </cell>
          <cell r="C20">
            <v>19011</v>
          </cell>
          <cell r="D20">
            <v>22222</v>
          </cell>
          <cell r="E20">
            <v>24628</v>
          </cell>
          <cell r="F20">
            <v>25769</v>
          </cell>
          <cell r="G20">
            <v>25629</v>
          </cell>
          <cell r="H20">
            <v>26437</v>
          </cell>
          <cell r="I20">
            <v>24551</v>
          </cell>
          <cell r="J20">
            <v>21728</v>
          </cell>
          <cell r="K20">
            <v>21622</v>
          </cell>
          <cell r="L20">
            <v>22286</v>
          </cell>
          <cell r="M20">
            <v>27760</v>
          </cell>
          <cell r="N20">
            <v>27416</v>
          </cell>
          <cell r="O20">
            <v>2178</v>
          </cell>
          <cell r="P20">
            <v>9283</v>
          </cell>
          <cell r="Q20">
            <v>2459</v>
          </cell>
          <cell r="R20">
            <v>2008</v>
          </cell>
          <cell r="S20">
            <v>8526</v>
          </cell>
          <cell r="T20">
            <v>2962</v>
          </cell>
          <cell r="U20">
            <v>447</v>
          </cell>
          <cell r="V20">
            <v>2389</v>
          </cell>
          <cell r="W20">
            <v>105</v>
          </cell>
          <cell r="X20">
            <v>1532</v>
          </cell>
          <cell r="Y20">
            <v>4842</v>
          </cell>
          <cell r="Z20">
            <v>2931</v>
          </cell>
          <cell r="AA20">
            <v>2567</v>
          </cell>
          <cell r="AB20">
            <v>2088</v>
          </cell>
          <cell r="AC20">
            <v>4064</v>
          </cell>
          <cell r="AD20">
            <v>2554</v>
          </cell>
          <cell r="AE20">
            <v>2921</v>
          </cell>
          <cell r="AF20">
            <v>9324</v>
          </cell>
          <cell r="AG20">
            <v>9926</v>
          </cell>
          <cell r="AH20">
            <v>3544</v>
          </cell>
          <cell r="AI20">
            <v>180</v>
          </cell>
          <cell r="AJ20">
            <v>1098</v>
          </cell>
          <cell r="AK20">
            <v>982</v>
          </cell>
          <cell r="AL20">
            <v>2358</v>
          </cell>
        </row>
        <row r="21">
          <cell r="A21" t="str">
            <v>16 Valdejalón</v>
          </cell>
          <cell r="B21">
            <v>26396</v>
          </cell>
          <cell r="C21">
            <v>29173</v>
          </cell>
          <cell r="D21">
            <v>30995</v>
          </cell>
          <cell r="E21">
            <v>30801</v>
          </cell>
          <cell r="F21">
            <v>31209</v>
          </cell>
          <cell r="G21">
            <v>30702</v>
          </cell>
          <cell r="H21">
            <v>28960</v>
          </cell>
          <cell r="I21">
            <v>25268</v>
          </cell>
          <cell r="J21">
            <v>22715</v>
          </cell>
          <cell r="K21">
            <v>21354</v>
          </cell>
          <cell r="L21">
            <v>22865</v>
          </cell>
          <cell r="M21">
            <v>29671</v>
          </cell>
          <cell r="N21">
            <v>29622</v>
          </cell>
          <cell r="O21">
            <v>2540</v>
          </cell>
          <cell r="P21">
            <v>10437</v>
          </cell>
          <cell r="Q21">
            <v>2506</v>
          </cell>
          <cell r="R21">
            <v>2374</v>
          </cell>
          <cell r="S21">
            <v>8941</v>
          </cell>
          <cell r="T21">
            <v>2824</v>
          </cell>
          <cell r="U21">
            <v>1202</v>
          </cell>
          <cell r="V21">
            <v>5345</v>
          </cell>
          <cell r="W21">
            <v>183</v>
          </cell>
          <cell r="X21">
            <v>2206</v>
          </cell>
          <cell r="Y21">
            <v>5153</v>
          </cell>
          <cell r="Z21">
            <v>3063</v>
          </cell>
          <cell r="AA21">
            <v>2681</v>
          </cell>
          <cell r="AB21">
            <v>2476</v>
          </cell>
          <cell r="AC21">
            <v>4310</v>
          </cell>
          <cell r="AD21">
            <v>2358</v>
          </cell>
          <cell r="AE21">
            <v>2754</v>
          </cell>
          <cell r="AF21">
            <v>8595</v>
          </cell>
          <cell r="AG21">
            <v>10669</v>
          </cell>
          <cell r="AH21">
            <v>3160</v>
          </cell>
          <cell r="AI21">
            <v>144</v>
          </cell>
          <cell r="AJ21">
            <v>1577</v>
          </cell>
          <cell r="AK21">
            <v>2457</v>
          </cell>
          <cell r="AL21">
            <v>2996</v>
          </cell>
        </row>
        <row r="22">
          <cell r="A22" t="str">
            <v>17 Central</v>
          </cell>
          <cell r="B22">
            <v>118012</v>
          </cell>
          <cell r="C22">
            <v>131838</v>
          </cell>
          <cell r="D22">
            <v>163029</v>
          </cell>
          <cell r="E22">
            <v>185659</v>
          </cell>
          <cell r="F22">
            <v>228571</v>
          </cell>
          <cell r="G22">
            <v>268770</v>
          </cell>
          <cell r="H22">
            <v>330140</v>
          </cell>
          <cell r="I22">
            <v>496531</v>
          </cell>
          <cell r="J22">
            <v>600740</v>
          </cell>
          <cell r="K22">
            <v>626447</v>
          </cell>
          <cell r="L22">
            <v>656746</v>
          </cell>
          <cell r="M22">
            <v>752937</v>
          </cell>
          <cell r="N22">
            <v>764818</v>
          </cell>
          <cell r="O22">
            <v>60152</v>
          </cell>
          <cell r="P22">
            <v>242250</v>
          </cell>
          <cell r="Q22">
            <v>66134</v>
          </cell>
          <cell r="R22">
            <v>56774</v>
          </cell>
          <cell r="S22">
            <v>247317</v>
          </cell>
          <cell r="T22">
            <v>92191</v>
          </cell>
          <cell r="U22">
            <v>15195</v>
          </cell>
          <cell r="V22">
            <v>74375</v>
          </cell>
          <cell r="W22">
            <v>3127</v>
          </cell>
          <cell r="X22">
            <v>31775</v>
          </cell>
          <cell r="Y22">
            <v>89163</v>
          </cell>
          <cell r="Z22">
            <v>76003</v>
          </cell>
          <cell r="AA22">
            <v>115447</v>
          </cell>
          <cell r="AB22">
            <v>52730</v>
          </cell>
          <cell r="AC22">
            <v>92782</v>
          </cell>
          <cell r="AD22">
            <v>71569</v>
          </cell>
          <cell r="AE22">
            <v>126186</v>
          </cell>
          <cell r="AF22">
            <v>229191</v>
          </cell>
          <cell r="AG22">
            <v>349336</v>
          </cell>
          <cell r="AH22">
            <v>36438</v>
          </cell>
          <cell r="AI22">
            <v>9165</v>
          </cell>
          <cell r="AJ22">
            <v>29676</v>
          </cell>
          <cell r="AK22">
            <v>42169</v>
          </cell>
          <cell r="AL22">
            <v>68818</v>
          </cell>
        </row>
        <row r="23">
          <cell r="A23" t="str">
            <v>18 Ribera Baja del Ebro</v>
          </cell>
          <cell r="B23">
            <v>15281</v>
          </cell>
          <cell r="C23">
            <v>15974</v>
          </cell>
          <cell r="D23">
            <v>15787</v>
          </cell>
          <cell r="E23">
            <v>15120</v>
          </cell>
          <cell r="F23">
            <v>14156</v>
          </cell>
          <cell r="G23">
            <v>14894</v>
          </cell>
          <cell r="H23">
            <v>14642</v>
          </cell>
          <cell r="I23">
            <v>12594</v>
          </cell>
          <cell r="J23">
            <v>10817</v>
          </cell>
          <cell r="K23">
            <v>10104</v>
          </cell>
          <cell r="L23">
            <v>9211</v>
          </cell>
          <cell r="M23">
            <v>9366</v>
          </cell>
          <cell r="N23">
            <v>8462</v>
          </cell>
          <cell r="O23">
            <v>552</v>
          </cell>
          <cell r="P23">
            <v>2736</v>
          </cell>
          <cell r="Q23">
            <v>1034</v>
          </cell>
          <cell r="R23">
            <v>525</v>
          </cell>
          <cell r="S23">
            <v>2436</v>
          </cell>
          <cell r="T23">
            <v>1179</v>
          </cell>
          <cell r="U23">
            <v>163</v>
          </cell>
          <cell r="V23">
            <v>552</v>
          </cell>
          <cell r="W23">
            <v>33</v>
          </cell>
          <cell r="X23">
            <v>646</v>
          </cell>
          <cell r="Y23">
            <v>1631</v>
          </cell>
          <cell r="Z23">
            <v>850</v>
          </cell>
          <cell r="AA23">
            <v>681</v>
          </cell>
          <cell r="AB23">
            <v>852</v>
          </cell>
          <cell r="AC23">
            <v>1267</v>
          </cell>
          <cell r="AD23">
            <v>712</v>
          </cell>
          <cell r="AE23">
            <v>825</v>
          </cell>
          <cell r="AF23">
            <v>2414</v>
          </cell>
          <cell r="AG23">
            <v>4113</v>
          </cell>
          <cell r="AH23">
            <v>571</v>
          </cell>
          <cell r="AI23">
            <v>115</v>
          </cell>
          <cell r="AJ23">
            <v>308</v>
          </cell>
          <cell r="AK23">
            <v>299</v>
          </cell>
          <cell r="AL23">
            <v>641</v>
          </cell>
        </row>
        <row r="24">
          <cell r="A24" t="str">
            <v>19 Bajo Aragón-Caspe / Baix Aragó-Casp</v>
          </cell>
          <cell r="B24">
            <v>17634</v>
          </cell>
          <cell r="C24">
            <v>19588</v>
          </cell>
          <cell r="D24">
            <v>20580</v>
          </cell>
          <cell r="E24">
            <v>20066</v>
          </cell>
          <cell r="F24">
            <v>19633</v>
          </cell>
          <cell r="G24">
            <v>19538</v>
          </cell>
          <cell r="H24">
            <v>18398</v>
          </cell>
          <cell r="I24">
            <v>16119</v>
          </cell>
          <cell r="J24">
            <v>14563</v>
          </cell>
          <cell r="K24">
            <v>13554</v>
          </cell>
          <cell r="L24">
            <v>13005</v>
          </cell>
          <cell r="M24">
            <v>14934</v>
          </cell>
          <cell r="N24">
            <v>15172</v>
          </cell>
          <cell r="O24">
            <v>1240</v>
          </cell>
          <cell r="P24">
            <v>5344</v>
          </cell>
          <cell r="Q24">
            <v>1534</v>
          </cell>
          <cell r="R24">
            <v>1090</v>
          </cell>
          <cell r="S24">
            <v>4176</v>
          </cell>
          <cell r="T24">
            <v>1788</v>
          </cell>
          <cell r="U24">
            <v>779</v>
          </cell>
          <cell r="V24">
            <v>3069</v>
          </cell>
          <cell r="W24">
            <v>111</v>
          </cell>
          <cell r="X24">
            <v>2258</v>
          </cell>
          <cell r="Y24">
            <v>2536</v>
          </cell>
          <cell r="Z24">
            <v>1238</v>
          </cell>
          <cell r="AA24">
            <v>921</v>
          </cell>
          <cell r="AB24">
            <v>1949</v>
          </cell>
          <cell r="AC24">
            <v>2013</v>
          </cell>
          <cell r="AD24">
            <v>943</v>
          </cell>
          <cell r="AE24">
            <v>1126</v>
          </cell>
          <cell r="AF24">
            <v>3769</v>
          </cell>
          <cell r="AG24">
            <v>6696</v>
          </cell>
          <cell r="AH24">
            <v>490</v>
          </cell>
          <cell r="AI24">
            <v>187</v>
          </cell>
          <cell r="AJ24">
            <v>851</v>
          </cell>
          <cell r="AK24">
            <v>1692</v>
          </cell>
          <cell r="AL24">
            <v>1484</v>
          </cell>
        </row>
        <row r="25">
          <cell r="A25" t="str">
            <v>20 Comunidad de Calatayud</v>
          </cell>
          <cell r="B25">
            <v>68998</v>
          </cell>
          <cell r="C25">
            <v>70740</v>
          </cell>
          <cell r="D25">
            <v>74364</v>
          </cell>
          <cell r="E25">
            <v>80262</v>
          </cell>
          <cell r="F25">
            <v>83848</v>
          </cell>
          <cell r="G25">
            <v>81981</v>
          </cell>
          <cell r="H25">
            <v>71999</v>
          </cell>
          <cell r="I25">
            <v>56851</v>
          </cell>
          <cell r="J25">
            <v>47355</v>
          </cell>
          <cell r="K25">
            <v>41954</v>
          </cell>
          <cell r="L25">
            <v>39144</v>
          </cell>
          <cell r="M25">
            <v>40929</v>
          </cell>
          <cell r="N25">
            <v>36439</v>
          </cell>
          <cell r="O25">
            <v>2240</v>
          </cell>
          <cell r="P25">
            <v>12083</v>
          </cell>
          <cell r="Q25">
            <v>4388</v>
          </cell>
          <cell r="R25">
            <v>2009</v>
          </cell>
          <cell r="S25">
            <v>10588</v>
          </cell>
          <cell r="T25">
            <v>5131</v>
          </cell>
          <cell r="U25">
            <v>879</v>
          </cell>
          <cell r="V25">
            <v>4394</v>
          </cell>
          <cell r="W25">
            <v>207</v>
          </cell>
          <cell r="X25">
            <v>2940</v>
          </cell>
          <cell r="Y25">
            <v>6440</v>
          </cell>
          <cell r="Z25">
            <v>3474</v>
          </cell>
          <cell r="AA25">
            <v>3787</v>
          </cell>
          <cell r="AB25">
            <v>3828</v>
          </cell>
          <cell r="AC25">
            <v>5362</v>
          </cell>
          <cell r="AD25">
            <v>2839</v>
          </cell>
          <cell r="AE25">
            <v>3830</v>
          </cell>
          <cell r="AF25">
            <v>10546</v>
          </cell>
          <cell r="AG25">
            <v>16414</v>
          </cell>
          <cell r="AH25">
            <v>3075</v>
          </cell>
          <cell r="AI25">
            <v>160</v>
          </cell>
          <cell r="AJ25">
            <v>2063</v>
          </cell>
          <cell r="AK25">
            <v>1860</v>
          </cell>
          <cell r="AL25">
            <v>2318</v>
          </cell>
        </row>
        <row r="26">
          <cell r="A26" t="str">
            <v>21 Campo de Cariñena</v>
          </cell>
          <cell r="B26">
            <v>16997</v>
          </cell>
          <cell r="C26">
            <v>18228</v>
          </cell>
          <cell r="D26">
            <v>18129</v>
          </cell>
          <cell r="E26">
            <v>17238</v>
          </cell>
          <cell r="F26">
            <v>16937</v>
          </cell>
          <cell r="G26">
            <v>16903</v>
          </cell>
          <cell r="H26">
            <v>14705</v>
          </cell>
          <cell r="I26">
            <v>12731</v>
          </cell>
          <cell r="J26">
            <v>11362</v>
          </cell>
          <cell r="K26">
            <v>10173</v>
          </cell>
          <cell r="L26">
            <v>10243</v>
          </cell>
          <cell r="M26">
            <v>11052</v>
          </cell>
          <cell r="N26">
            <v>10052</v>
          </cell>
          <cell r="O26">
            <v>560</v>
          </cell>
          <cell r="P26">
            <v>3652</v>
          </cell>
          <cell r="Q26">
            <v>1113</v>
          </cell>
          <cell r="R26">
            <v>649</v>
          </cell>
          <cell r="S26">
            <v>2843</v>
          </cell>
          <cell r="T26">
            <v>1235</v>
          </cell>
          <cell r="U26">
            <v>377</v>
          </cell>
          <cell r="V26">
            <v>1788</v>
          </cell>
          <cell r="W26">
            <v>53</v>
          </cell>
          <cell r="X26">
            <v>715</v>
          </cell>
          <cell r="Y26">
            <v>2089</v>
          </cell>
          <cell r="Z26">
            <v>1051</v>
          </cell>
          <cell r="AA26">
            <v>936</v>
          </cell>
          <cell r="AB26">
            <v>809</v>
          </cell>
          <cell r="AC26">
            <v>1626</v>
          </cell>
          <cell r="AD26">
            <v>713</v>
          </cell>
          <cell r="AE26">
            <v>973</v>
          </cell>
          <cell r="AF26">
            <v>2826</v>
          </cell>
          <cell r="AG26">
            <v>4374</v>
          </cell>
          <cell r="AH26">
            <v>1026</v>
          </cell>
          <cell r="AI26">
            <v>44</v>
          </cell>
          <cell r="AJ26">
            <v>318</v>
          </cell>
          <cell r="AK26">
            <v>734</v>
          </cell>
          <cell r="AL26">
            <v>726</v>
          </cell>
        </row>
        <row r="27">
          <cell r="A27" t="str">
            <v>22 Campo de Belchite</v>
          </cell>
          <cell r="B27">
            <v>15133</v>
          </cell>
          <cell r="C27">
            <v>16846</v>
          </cell>
          <cell r="D27">
            <v>17361</v>
          </cell>
          <cell r="E27">
            <v>17557</v>
          </cell>
          <cell r="F27">
            <v>16103</v>
          </cell>
          <cell r="G27">
            <v>16197</v>
          </cell>
          <cell r="H27">
            <v>12827</v>
          </cell>
          <cell r="I27">
            <v>9254</v>
          </cell>
          <cell r="J27">
            <v>6982</v>
          </cell>
          <cell r="K27">
            <v>6147</v>
          </cell>
          <cell r="L27">
            <v>5530</v>
          </cell>
          <cell r="M27">
            <v>5197</v>
          </cell>
          <cell r="N27">
            <v>4606</v>
          </cell>
          <cell r="O27">
            <v>174</v>
          </cell>
          <cell r="P27">
            <v>1520</v>
          </cell>
          <cell r="Q27">
            <v>762</v>
          </cell>
          <cell r="R27">
            <v>172</v>
          </cell>
          <cell r="S27">
            <v>1156</v>
          </cell>
          <cell r="T27">
            <v>822</v>
          </cell>
          <cell r="U27">
            <v>75</v>
          </cell>
          <cell r="V27">
            <v>261</v>
          </cell>
          <cell r="W27">
            <v>10</v>
          </cell>
          <cell r="X27">
            <v>391</v>
          </cell>
          <cell r="Y27">
            <v>975</v>
          </cell>
          <cell r="Z27">
            <v>510</v>
          </cell>
          <cell r="AA27">
            <v>419</v>
          </cell>
          <cell r="AB27">
            <v>490</v>
          </cell>
          <cell r="AC27">
            <v>758</v>
          </cell>
          <cell r="AD27">
            <v>359</v>
          </cell>
          <cell r="AE27">
            <v>383</v>
          </cell>
          <cell r="AF27">
            <v>1064</v>
          </cell>
          <cell r="AG27">
            <v>2312</v>
          </cell>
          <cell r="AH27">
            <v>769</v>
          </cell>
          <cell r="AI27">
            <v>42</v>
          </cell>
          <cell r="AJ27">
            <v>118</v>
          </cell>
          <cell r="AK27">
            <v>113</v>
          </cell>
          <cell r="AL27">
            <v>187</v>
          </cell>
        </row>
        <row r="28">
          <cell r="A28" t="str">
            <v>23 Bajo Martín</v>
          </cell>
          <cell r="B28">
            <v>15605</v>
          </cell>
          <cell r="C28">
            <v>16979</v>
          </cell>
          <cell r="D28">
            <v>17490</v>
          </cell>
          <cell r="E28">
            <v>17502</v>
          </cell>
          <cell r="F28">
            <v>16362</v>
          </cell>
          <cell r="G28">
            <v>15992</v>
          </cell>
          <cell r="H28">
            <v>14185</v>
          </cell>
          <cell r="I28">
            <v>11292</v>
          </cell>
          <cell r="J28">
            <v>9665</v>
          </cell>
          <cell r="K28">
            <v>8484</v>
          </cell>
          <cell r="L28">
            <v>7329</v>
          </cell>
          <cell r="M28">
            <v>6931</v>
          </cell>
          <cell r="N28">
            <v>6293</v>
          </cell>
          <cell r="O28">
            <v>367</v>
          </cell>
          <cell r="P28">
            <v>2075</v>
          </cell>
          <cell r="Q28">
            <v>796</v>
          </cell>
          <cell r="R28">
            <v>374</v>
          </cell>
          <cell r="S28">
            <v>1691</v>
          </cell>
          <cell r="T28">
            <v>990</v>
          </cell>
          <cell r="U28">
            <v>168</v>
          </cell>
          <cell r="V28">
            <v>579</v>
          </cell>
          <cell r="W28">
            <v>26</v>
          </cell>
          <cell r="X28">
            <v>759</v>
          </cell>
          <cell r="Y28">
            <v>1162</v>
          </cell>
          <cell r="Z28">
            <v>530</v>
          </cell>
          <cell r="AA28">
            <v>445</v>
          </cell>
          <cell r="AB28">
            <v>882</v>
          </cell>
          <cell r="AC28">
            <v>913</v>
          </cell>
          <cell r="AD28">
            <v>405</v>
          </cell>
          <cell r="AE28">
            <v>511</v>
          </cell>
          <cell r="AF28">
            <v>1733</v>
          </cell>
          <cell r="AG28">
            <v>3066</v>
          </cell>
          <cell r="AH28">
            <v>210</v>
          </cell>
          <cell r="AI28">
            <v>346</v>
          </cell>
          <cell r="AJ28">
            <v>259</v>
          </cell>
          <cell r="AK28">
            <v>252</v>
          </cell>
          <cell r="AL28">
            <v>427</v>
          </cell>
        </row>
        <row r="29">
          <cell r="A29" t="str">
            <v>24 Campo de Daroca</v>
          </cell>
          <cell r="B29">
            <v>20409</v>
          </cell>
          <cell r="C29">
            <v>21181</v>
          </cell>
          <cell r="D29">
            <v>21779</v>
          </cell>
          <cell r="E29">
            <v>22479</v>
          </cell>
          <cell r="F29">
            <v>21952</v>
          </cell>
          <cell r="G29">
            <v>21677</v>
          </cell>
          <cell r="H29">
            <v>17568</v>
          </cell>
          <cell r="I29">
            <v>11807</v>
          </cell>
          <cell r="J29">
            <v>8779</v>
          </cell>
          <cell r="K29">
            <v>7360</v>
          </cell>
          <cell r="L29">
            <v>6467</v>
          </cell>
          <cell r="M29">
            <v>6202</v>
          </cell>
          <cell r="N29">
            <v>5421</v>
          </cell>
          <cell r="O29">
            <v>246</v>
          </cell>
          <cell r="P29">
            <v>1806</v>
          </cell>
          <cell r="Q29">
            <v>844</v>
          </cell>
          <cell r="R29">
            <v>222</v>
          </cell>
          <cell r="S29">
            <v>1384</v>
          </cell>
          <cell r="T29">
            <v>919</v>
          </cell>
          <cell r="U29">
            <v>119</v>
          </cell>
          <cell r="V29">
            <v>527</v>
          </cell>
          <cell r="W29">
            <v>13</v>
          </cell>
          <cell r="X29">
            <v>571</v>
          </cell>
          <cell r="Y29">
            <v>861</v>
          </cell>
          <cell r="Z29">
            <v>618</v>
          </cell>
          <cell r="AA29">
            <v>614</v>
          </cell>
          <cell r="AB29">
            <v>645</v>
          </cell>
          <cell r="AC29">
            <v>703</v>
          </cell>
          <cell r="AD29">
            <v>422</v>
          </cell>
          <cell r="AE29">
            <v>551</v>
          </cell>
          <cell r="AF29">
            <v>1293</v>
          </cell>
          <cell r="AG29">
            <v>2540</v>
          </cell>
          <cell r="AH29">
            <v>699</v>
          </cell>
          <cell r="AI29">
            <v>76</v>
          </cell>
          <cell r="AJ29">
            <v>260</v>
          </cell>
          <cell r="AK29">
            <v>273</v>
          </cell>
          <cell r="AL29">
            <v>280</v>
          </cell>
        </row>
        <row r="30">
          <cell r="A30" t="str">
            <v>25 Jiloca</v>
          </cell>
          <cell r="B30">
            <v>34372</v>
          </cell>
          <cell r="C30">
            <v>36532</v>
          </cell>
          <cell r="D30">
            <v>37440</v>
          </cell>
          <cell r="E30">
            <v>40709</v>
          </cell>
          <cell r="F30">
            <v>40089</v>
          </cell>
          <cell r="G30">
            <v>38857</v>
          </cell>
          <cell r="H30">
            <v>33548</v>
          </cell>
          <cell r="I30">
            <v>23700</v>
          </cell>
          <cell r="J30">
            <v>18470</v>
          </cell>
          <cell r="K30">
            <v>15640</v>
          </cell>
          <cell r="L30">
            <v>13653</v>
          </cell>
          <cell r="M30">
            <v>13591</v>
          </cell>
          <cell r="N30">
            <v>12316</v>
          </cell>
          <cell r="O30">
            <v>811</v>
          </cell>
          <cell r="P30">
            <v>3980</v>
          </cell>
          <cell r="Q30">
            <v>1616</v>
          </cell>
          <cell r="R30">
            <v>756</v>
          </cell>
          <cell r="S30">
            <v>3394</v>
          </cell>
          <cell r="T30">
            <v>1759</v>
          </cell>
          <cell r="U30">
            <v>389</v>
          </cell>
          <cell r="V30">
            <v>1237</v>
          </cell>
          <cell r="W30">
            <v>34</v>
          </cell>
          <cell r="X30">
            <v>1061</v>
          </cell>
          <cell r="Y30">
            <v>2019</v>
          </cell>
          <cell r="Z30">
            <v>1309</v>
          </cell>
          <cell r="AA30">
            <v>1250</v>
          </cell>
          <cell r="AB30">
            <v>1362</v>
          </cell>
          <cell r="AC30">
            <v>1560</v>
          </cell>
          <cell r="AD30">
            <v>901</v>
          </cell>
          <cell r="AE30">
            <v>1383</v>
          </cell>
          <cell r="AF30">
            <v>3235</v>
          </cell>
          <cell r="AG30">
            <v>5728</v>
          </cell>
          <cell r="AH30">
            <v>701</v>
          </cell>
          <cell r="AI30">
            <v>629</v>
          </cell>
          <cell r="AJ30">
            <v>607</v>
          </cell>
          <cell r="AK30">
            <v>480</v>
          </cell>
          <cell r="AL30">
            <v>934</v>
          </cell>
        </row>
        <row r="31">
          <cell r="A31" t="str">
            <v>26 Cuencas Mineras</v>
          </cell>
          <cell r="B31">
            <v>22525</v>
          </cell>
          <cell r="C31">
            <v>24444</v>
          </cell>
          <cell r="D31">
            <v>23530</v>
          </cell>
          <cell r="E31">
            <v>23197</v>
          </cell>
          <cell r="F31">
            <v>21349</v>
          </cell>
          <cell r="G31">
            <v>22813</v>
          </cell>
          <cell r="H31">
            <v>22222</v>
          </cell>
          <cell r="I31">
            <v>16255</v>
          </cell>
          <cell r="J31">
            <v>14109</v>
          </cell>
          <cell r="K31">
            <v>11226</v>
          </cell>
          <cell r="L31">
            <v>9485</v>
          </cell>
          <cell r="M31">
            <v>8883</v>
          </cell>
          <cell r="N31">
            <v>7841</v>
          </cell>
          <cell r="O31">
            <v>446</v>
          </cell>
          <cell r="P31">
            <v>2704</v>
          </cell>
          <cell r="Q31">
            <v>999</v>
          </cell>
          <cell r="R31">
            <v>439</v>
          </cell>
          <cell r="S31">
            <v>2201</v>
          </cell>
          <cell r="T31">
            <v>1052</v>
          </cell>
          <cell r="U31">
            <v>161</v>
          </cell>
          <cell r="V31">
            <v>521</v>
          </cell>
          <cell r="W31">
            <v>22</v>
          </cell>
          <cell r="X31">
            <v>742</v>
          </cell>
          <cell r="Y31">
            <v>1661</v>
          </cell>
          <cell r="Z31">
            <v>678</v>
          </cell>
          <cell r="AA31">
            <v>654</v>
          </cell>
          <cell r="AB31">
            <v>887</v>
          </cell>
          <cell r="AC31">
            <v>1211</v>
          </cell>
          <cell r="AD31">
            <v>534</v>
          </cell>
          <cell r="AE31">
            <v>637</v>
          </cell>
          <cell r="AF31">
            <v>2259</v>
          </cell>
          <cell r="AG31">
            <v>3770</v>
          </cell>
          <cell r="AH31">
            <v>404</v>
          </cell>
          <cell r="AI31">
            <v>295</v>
          </cell>
          <cell r="AJ31">
            <v>374</v>
          </cell>
          <cell r="AK31">
            <v>203</v>
          </cell>
          <cell r="AL31">
            <v>535</v>
          </cell>
        </row>
        <row r="32">
          <cell r="A32" t="str">
            <v>27 Andorra-Sierra de Arcos</v>
          </cell>
          <cell r="B32">
            <v>12756</v>
          </cell>
          <cell r="C32">
            <v>14226</v>
          </cell>
          <cell r="D32">
            <v>13881</v>
          </cell>
          <cell r="E32">
            <v>12963</v>
          </cell>
          <cell r="F32">
            <v>12736</v>
          </cell>
          <cell r="G32">
            <v>14096</v>
          </cell>
          <cell r="H32">
            <v>16918</v>
          </cell>
          <cell r="I32">
            <v>12242</v>
          </cell>
          <cell r="J32">
            <v>12428</v>
          </cell>
          <cell r="K32">
            <v>12606</v>
          </cell>
          <cell r="L32">
            <v>11034</v>
          </cell>
          <cell r="M32">
            <v>11206</v>
          </cell>
          <cell r="N32">
            <v>9741</v>
          </cell>
          <cell r="O32">
            <v>607</v>
          </cell>
          <cell r="P32">
            <v>3277</v>
          </cell>
          <cell r="Q32">
            <v>1068</v>
          </cell>
          <cell r="R32">
            <v>603</v>
          </cell>
          <cell r="S32">
            <v>2978</v>
          </cell>
          <cell r="T32">
            <v>1208</v>
          </cell>
          <cell r="U32">
            <v>174</v>
          </cell>
          <cell r="V32">
            <v>670</v>
          </cell>
          <cell r="W32">
            <v>25</v>
          </cell>
          <cell r="X32">
            <v>859</v>
          </cell>
          <cell r="Y32">
            <v>1574</v>
          </cell>
          <cell r="Z32">
            <v>944</v>
          </cell>
          <cell r="AA32">
            <v>1010</v>
          </cell>
          <cell r="AB32">
            <v>1098</v>
          </cell>
          <cell r="AC32">
            <v>1312</v>
          </cell>
          <cell r="AD32">
            <v>779</v>
          </cell>
          <cell r="AE32">
            <v>1030</v>
          </cell>
          <cell r="AF32">
            <v>2960</v>
          </cell>
          <cell r="AG32">
            <v>4815</v>
          </cell>
          <cell r="AH32">
            <v>338</v>
          </cell>
          <cell r="AI32">
            <v>218</v>
          </cell>
          <cell r="AJ32">
            <v>427</v>
          </cell>
          <cell r="AK32">
            <v>267</v>
          </cell>
          <cell r="AL32">
            <v>716</v>
          </cell>
        </row>
        <row r="33">
          <cell r="A33" t="str">
            <v>28 Bajo Aragón</v>
          </cell>
          <cell r="B33">
            <v>32459</v>
          </cell>
          <cell r="C33">
            <v>34396</v>
          </cell>
          <cell r="D33">
            <v>33795</v>
          </cell>
          <cell r="E33">
            <v>33259</v>
          </cell>
          <cell r="F33">
            <v>31451</v>
          </cell>
          <cell r="G33">
            <v>30401</v>
          </cell>
          <cell r="H33">
            <v>28383</v>
          </cell>
          <cell r="I33">
            <v>25837</v>
          </cell>
          <cell r="J33">
            <v>25597</v>
          </cell>
          <cell r="K33">
            <v>26195</v>
          </cell>
          <cell r="L33">
            <v>26516</v>
          </cell>
          <cell r="M33">
            <v>30038</v>
          </cell>
          <cell r="N33">
            <v>28648</v>
          </cell>
          <cell r="O33">
            <v>2310</v>
          </cell>
          <cell r="P33">
            <v>9277</v>
          </cell>
          <cell r="Q33">
            <v>2859</v>
          </cell>
          <cell r="R33">
            <v>2243</v>
          </cell>
          <cell r="S33">
            <v>8583</v>
          </cell>
          <cell r="T33">
            <v>3376</v>
          </cell>
          <cell r="U33">
            <v>778</v>
          </cell>
          <cell r="V33">
            <v>2901</v>
          </cell>
          <cell r="W33">
            <v>108</v>
          </cell>
          <cell r="X33">
            <v>2243</v>
          </cell>
          <cell r="Y33">
            <v>4846</v>
          </cell>
          <cell r="Z33">
            <v>2460</v>
          </cell>
          <cell r="AA33">
            <v>2738</v>
          </cell>
          <cell r="AB33">
            <v>2706</v>
          </cell>
          <cell r="AC33">
            <v>3965</v>
          </cell>
          <cell r="AD33">
            <v>2249</v>
          </cell>
          <cell r="AE33">
            <v>3190</v>
          </cell>
          <cell r="AF33">
            <v>9222</v>
          </cell>
          <cell r="AG33">
            <v>12309</v>
          </cell>
          <cell r="AH33">
            <v>1360</v>
          </cell>
          <cell r="AI33">
            <v>590</v>
          </cell>
          <cell r="AJ33">
            <v>1375</v>
          </cell>
          <cell r="AK33">
            <v>1119</v>
          </cell>
          <cell r="AL33">
            <v>2673</v>
          </cell>
        </row>
        <row r="34">
          <cell r="A34" t="str">
            <v>29 Comunidad de Teruel</v>
          </cell>
          <cell r="B34">
            <v>40244</v>
          </cell>
          <cell r="C34">
            <v>44032</v>
          </cell>
          <cell r="D34">
            <v>45367</v>
          </cell>
          <cell r="E34">
            <v>49102</v>
          </cell>
          <cell r="F34">
            <v>47450</v>
          </cell>
          <cell r="G34">
            <v>51188</v>
          </cell>
          <cell r="H34">
            <v>49979</v>
          </cell>
          <cell r="I34">
            <v>42867</v>
          </cell>
          <cell r="J34">
            <v>42345</v>
          </cell>
          <cell r="K34">
            <v>42243</v>
          </cell>
          <cell r="L34">
            <v>42767</v>
          </cell>
          <cell r="M34">
            <v>47063</v>
          </cell>
          <cell r="N34">
            <v>46132</v>
          </cell>
          <cell r="O34">
            <v>3424</v>
          </cell>
          <cell r="P34">
            <v>14702</v>
          </cell>
          <cell r="Q34">
            <v>4404</v>
          </cell>
          <cell r="R34">
            <v>3301</v>
          </cell>
          <cell r="S34">
            <v>14581</v>
          </cell>
          <cell r="T34">
            <v>5720</v>
          </cell>
          <cell r="U34">
            <v>799</v>
          </cell>
          <cell r="V34">
            <v>3556</v>
          </cell>
          <cell r="W34">
            <v>128</v>
          </cell>
          <cell r="X34">
            <v>2660</v>
          </cell>
          <cell r="Y34">
            <v>6015</v>
          </cell>
          <cell r="Z34">
            <v>4626</v>
          </cell>
          <cell r="AA34">
            <v>6040</v>
          </cell>
          <cell r="AB34">
            <v>3863</v>
          </cell>
          <cell r="AC34">
            <v>5153</v>
          </cell>
          <cell r="AD34">
            <v>4076</v>
          </cell>
          <cell r="AE34">
            <v>7421</v>
          </cell>
          <cell r="AF34">
            <v>11928</v>
          </cell>
          <cell r="AG34">
            <v>22434</v>
          </cell>
          <cell r="AH34">
            <v>2867</v>
          </cell>
          <cell r="AI34">
            <v>633</v>
          </cell>
          <cell r="AJ34">
            <v>2536</v>
          </cell>
          <cell r="AK34">
            <v>1734</v>
          </cell>
          <cell r="AL34">
            <v>3996</v>
          </cell>
        </row>
        <row r="35">
          <cell r="A35" t="str">
            <v>30 Maestrazgo</v>
          </cell>
          <cell r="B35">
            <v>20648</v>
          </cell>
          <cell r="C35">
            <v>20428</v>
          </cell>
          <cell r="D35">
            <v>18803</v>
          </cell>
          <cell r="E35">
            <v>17415</v>
          </cell>
          <cell r="F35">
            <v>15352</v>
          </cell>
          <cell r="G35">
            <v>13711</v>
          </cell>
          <cell r="H35">
            <v>11350</v>
          </cell>
          <cell r="I35">
            <v>7389</v>
          </cell>
          <cell r="J35">
            <v>4964</v>
          </cell>
          <cell r="K35">
            <v>4184</v>
          </cell>
          <cell r="L35">
            <v>3713</v>
          </cell>
          <cell r="M35">
            <v>3578</v>
          </cell>
          <cell r="N35">
            <v>3202</v>
          </cell>
          <cell r="O35">
            <v>203</v>
          </cell>
          <cell r="P35">
            <v>1069</v>
          </cell>
          <cell r="Q35">
            <v>443</v>
          </cell>
          <cell r="R35">
            <v>166</v>
          </cell>
          <cell r="S35">
            <v>858</v>
          </cell>
          <cell r="T35">
            <v>463</v>
          </cell>
          <cell r="U35">
            <v>62</v>
          </cell>
          <cell r="V35">
            <v>232</v>
          </cell>
          <cell r="W35">
            <v>14</v>
          </cell>
          <cell r="X35">
            <v>294</v>
          </cell>
          <cell r="Y35">
            <v>653</v>
          </cell>
          <cell r="Z35">
            <v>272</v>
          </cell>
          <cell r="AA35">
            <v>304</v>
          </cell>
          <cell r="AB35">
            <v>327</v>
          </cell>
          <cell r="AC35">
            <v>474</v>
          </cell>
          <cell r="AD35">
            <v>197</v>
          </cell>
          <cell r="AE35">
            <v>330</v>
          </cell>
          <cell r="AF35">
            <v>726</v>
          </cell>
          <cell r="AG35">
            <v>1618</v>
          </cell>
          <cell r="AH35">
            <v>185</v>
          </cell>
          <cell r="AI35">
            <v>47</v>
          </cell>
          <cell r="AJ35">
            <v>307</v>
          </cell>
          <cell r="AK35">
            <v>101</v>
          </cell>
          <cell r="AL35">
            <v>218</v>
          </cell>
        </row>
        <row r="36">
          <cell r="A36" t="str">
            <v>31 Sierra de Albarracín</v>
          </cell>
          <cell r="B36">
            <v>15793</v>
          </cell>
          <cell r="C36">
            <v>16021</v>
          </cell>
          <cell r="D36">
            <v>16047</v>
          </cell>
          <cell r="E36">
            <v>15776</v>
          </cell>
          <cell r="F36">
            <v>14114</v>
          </cell>
          <cell r="G36">
            <v>13667</v>
          </cell>
          <cell r="H36">
            <v>12132</v>
          </cell>
          <cell r="I36">
            <v>8631</v>
          </cell>
          <cell r="J36">
            <v>6093</v>
          </cell>
          <cell r="K36">
            <v>5417</v>
          </cell>
          <cell r="L36">
            <v>4903</v>
          </cell>
          <cell r="M36">
            <v>4916</v>
          </cell>
          <cell r="N36">
            <v>4311</v>
          </cell>
          <cell r="O36">
            <v>194</v>
          </cell>
          <cell r="P36">
            <v>1566</v>
          </cell>
          <cell r="Q36">
            <v>632</v>
          </cell>
          <cell r="R36">
            <v>166</v>
          </cell>
          <cell r="S36">
            <v>1136</v>
          </cell>
          <cell r="T36">
            <v>617</v>
          </cell>
          <cell r="U36">
            <v>30</v>
          </cell>
          <cell r="V36">
            <v>211</v>
          </cell>
          <cell r="W36">
            <v>10</v>
          </cell>
          <cell r="X36">
            <v>306</v>
          </cell>
          <cell r="Y36">
            <v>900</v>
          </cell>
          <cell r="Z36">
            <v>447</v>
          </cell>
          <cell r="AA36">
            <v>563</v>
          </cell>
          <cell r="AB36">
            <v>389</v>
          </cell>
          <cell r="AC36">
            <v>620</v>
          </cell>
          <cell r="AD36">
            <v>300</v>
          </cell>
          <cell r="AE36">
            <v>454</v>
          </cell>
          <cell r="AF36">
            <v>1215</v>
          </cell>
          <cell r="AG36">
            <v>1919</v>
          </cell>
          <cell r="AH36">
            <v>422</v>
          </cell>
          <cell r="AI36">
            <v>91</v>
          </cell>
          <cell r="AJ36">
            <v>371</v>
          </cell>
          <cell r="AK36">
            <v>95</v>
          </cell>
          <cell r="AL36">
            <v>198</v>
          </cell>
        </row>
        <row r="37">
          <cell r="A37" t="str">
            <v>32 Gúdar-Javalambre</v>
          </cell>
          <cell r="B37">
            <v>34069</v>
          </cell>
          <cell r="C37">
            <v>34809</v>
          </cell>
          <cell r="D37">
            <v>33292</v>
          </cell>
          <cell r="E37">
            <v>30816</v>
          </cell>
          <cell r="F37">
            <v>26937</v>
          </cell>
          <cell r="G37">
            <v>24264</v>
          </cell>
          <cell r="H37">
            <v>19827</v>
          </cell>
          <cell r="I37">
            <v>13173</v>
          </cell>
          <cell r="J37">
            <v>9139</v>
          </cell>
          <cell r="K37">
            <v>8082</v>
          </cell>
          <cell r="L37">
            <v>7742</v>
          </cell>
          <cell r="M37">
            <v>8275</v>
          </cell>
          <cell r="N37">
            <v>7547</v>
          </cell>
          <cell r="O37">
            <v>519</v>
          </cell>
          <cell r="P37">
            <v>2661</v>
          </cell>
          <cell r="Q37">
            <v>874</v>
          </cell>
          <cell r="R37">
            <v>506</v>
          </cell>
          <cell r="S37">
            <v>2142</v>
          </cell>
          <cell r="T37">
            <v>845</v>
          </cell>
          <cell r="U37">
            <v>195</v>
          </cell>
          <cell r="V37">
            <v>687</v>
          </cell>
          <cell r="W37">
            <v>27</v>
          </cell>
          <cell r="X37">
            <v>670</v>
          </cell>
          <cell r="Y37">
            <v>1401</v>
          </cell>
          <cell r="Z37">
            <v>722</v>
          </cell>
          <cell r="AA37">
            <v>772</v>
          </cell>
          <cell r="AB37">
            <v>676</v>
          </cell>
          <cell r="AC37">
            <v>972</v>
          </cell>
          <cell r="AD37">
            <v>527</v>
          </cell>
          <cell r="AE37">
            <v>840</v>
          </cell>
          <cell r="AF37">
            <v>1921</v>
          </cell>
          <cell r="AG37">
            <v>3155</v>
          </cell>
          <cell r="AH37">
            <v>435</v>
          </cell>
          <cell r="AI37">
            <v>67</v>
          </cell>
          <cell r="AJ37">
            <v>1039</v>
          </cell>
          <cell r="AK37">
            <v>308</v>
          </cell>
          <cell r="AL37">
            <v>621</v>
          </cell>
        </row>
        <row r="38">
          <cell r="A38" t="str">
            <v>33 Matarraña / Matarranya</v>
          </cell>
          <cell r="B38">
            <v>23523</v>
          </cell>
          <cell r="C38">
            <v>24041</v>
          </cell>
          <cell r="D38">
            <v>24417</v>
          </cell>
          <cell r="E38">
            <v>22961</v>
          </cell>
          <cell r="F38">
            <v>20120</v>
          </cell>
          <cell r="G38">
            <v>18280</v>
          </cell>
          <cell r="H38">
            <v>15214</v>
          </cell>
          <cell r="I38">
            <v>12475</v>
          </cell>
          <cell r="J38">
            <v>10647</v>
          </cell>
          <cell r="K38">
            <v>9603</v>
          </cell>
          <cell r="L38">
            <v>8716</v>
          </cell>
          <cell r="M38">
            <v>8683</v>
          </cell>
          <cell r="N38">
            <v>8228</v>
          </cell>
          <cell r="O38">
            <v>542</v>
          </cell>
          <cell r="P38">
            <v>2591</v>
          </cell>
          <cell r="Q38">
            <v>1127</v>
          </cell>
          <cell r="R38">
            <v>529</v>
          </cell>
          <cell r="S38">
            <v>2247</v>
          </cell>
          <cell r="T38">
            <v>1192</v>
          </cell>
          <cell r="U38">
            <v>211</v>
          </cell>
          <cell r="V38">
            <v>937</v>
          </cell>
          <cell r="W38">
            <v>80</v>
          </cell>
          <cell r="X38">
            <v>844</v>
          </cell>
          <cell r="Y38">
            <v>1535</v>
          </cell>
          <cell r="Z38">
            <v>672</v>
          </cell>
          <cell r="AA38">
            <v>710</v>
          </cell>
          <cell r="AB38">
            <v>886</v>
          </cell>
          <cell r="AC38">
            <v>1190</v>
          </cell>
          <cell r="AD38">
            <v>561</v>
          </cell>
          <cell r="AE38">
            <v>838</v>
          </cell>
          <cell r="AF38">
            <v>1752</v>
          </cell>
          <cell r="AG38">
            <v>4019</v>
          </cell>
          <cell r="AH38">
            <v>359</v>
          </cell>
          <cell r="AI38">
            <v>119</v>
          </cell>
          <cell r="AJ38">
            <v>825</v>
          </cell>
          <cell r="AK38">
            <v>501</v>
          </cell>
          <cell r="AL38">
            <v>652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2"/>
  <sheetViews>
    <sheetView showGridLines="0" tabSelected="1" zoomScale="80" zoomScaleNormal="80" zoomScaleSheetLayoutView="70" workbookViewId="0">
      <selection activeCell="A2" sqref="A2"/>
    </sheetView>
  </sheetViews>
  <sheetFormatPr baseColWidth="10" defaultRowHeight="12.5"/>
  <cols>
    <col min="1" max="1" width="4.54296875" customWidth="1"/>
    <col min="2" max="2" width="14.6328125" customWidth="1"/>
    <col min="3" max="3" width="15.26953125" style="43" customWidth="1"/>
    <col min="4" max="4" width="10.90625" style="43"/>
    <col min="5" max="5" width="12.453125" style="43" bestFit="1" customWidth="1"/>
    <col min="6" max="6" width="11.453125" style="14" customWidth="1"/>
    <col min="7" max="7" width="15" style="47" customWidth="1"/>
    <col min="8" max="8" width="14.7265625" style="47" customWidth="1"/>
    <col min="9" max="11" width="11.453125" style="47" customWidth="1"/>
    <col min="12" max="12" width="11.453125" style="115" customWidth="1"/>
    <col min="13" max="13" width="13.90625" style="115" customWidth="1"/>
    <col min="14" max="14" width="11.453125" style="115" customWidth="1"/>
    <col min="15" max="15" width="11.453125" style="47" customWidth="1"/>
    <col min="16" max="23" width="10.90625" style="47"/>
    <col min="24" max="29" width="10.90625" style="42"/>
  </cols>
  <sheetData>
    <row r="1" spans="1:29" s="1" customFormat="1" ht="31" customHeight="1">
      <c r="A1" s="57" t="s">
        <v>1586</v>
      </c>
      <c r="B1" s="54"/>
      <c r="C1" s="54"/>
      <c r="D1" s="54"/>
      <c r="E1" s="54"/>
      <c r="F1" s="55"/>
      <c r="G1" s="56"/>
      <c r="H1" s="56"/>
      <c r="I1" s="56"/>
      <c r="J1" s="56"/>
      <c r="K1" s="56"/>
      <c r="L1" s="66"/>
      <c r="M1" s="66"/>
      <c r="N1" s="53"/>
      <c r="O1" s="44"/>
      <c r="P1" s="44"/>
      <c r="Q1" s="44"/>
      <c r="R1" s="44"/>
      <c r="S1" s="44"/>
      <c r="T1" s="44"/>
      <c r="U1" s="44"/>
      <c r="V1" s="44"/>
      <c r="W1" s="44"/>
      <c r="X1" s="41"/>
      <c r="Y1" s="41"/>
      <c r="Z1" s="41"/>
      <c r="AA1" s="41"/>
      <c r="AB1" s="41"/>
      <c r="AC1" s="41"/>
    </row>
    <row r="2" spans="1:29" s="52" customFormat="1" ht="8.5" customHeight="1">
      <c r="A2" s="59"/>
      <c r="B2" s="60"/>
      <c r="C2" s="60"/>
      <c r="D2" s="60"/>
      <c r="E2" s="60"/>
      <c r="F2" s="61"/>
      <c r="G2" s="62"/>
      <c r="H2" s="62"/>
      <c r="I2" s="62"/>
      <c r="J2" s="62"/>
      <c r="K2" s="62"/>
      <c r="L2" s="66"/>
      <c r="M2" s="66"/>
      <c r="N2" s="53"/>
      <c r="O2" s="53"/>
      <c r="P2" s="53"/>
      <c r="Q2" s="53"/>
      <c r="R2" s="53"/>
      <c r="S2" s="53"/>
      <c r="T2" s="53"/>
      <c r="U2" s="53"/>
      <c r="V2" s="53"/>
      <c r="W2" s="53"/>
      <c r="X2" s="58"/>
      <c r="Y2" s="58"/>
      <c r="Z2" s="58"/>
      <c r="AA2" s="58"/>
      <c r="AB2" s="58"/>
      <c r="AC2" s="58"/>
    </row>
    <row r="3" spans="1:29" s="52" customFormat="1" ht="8.5" customHeight="1">
      <c r="A3" s="63"/>
      <c r="B3" s="64"/>
      <c r="C3" s="64"/>
      <c r="D3" s="64"/>
      <c r="E3" s="64"/>
      <c r="F3" s="65"/>
      <c r="G3" s="66"/>
      <c r="H3" s="66"/>
      <c r="I3" s="66"/>
      <c r="J3" s="66"/>
      <c r="K3" s="66"/>
      <c r="L3" s="66"/>
      <c r="M3" s="66"/>
      <c r="N3" s="53"/>
      <c r="O3" s="53"/>
      <c r="P3" s="53"/>
      <c r="Q3" s="53"/>
      <c r="R3" s="53"/>
      <c r="S3" s="53"/>
      <c r="T3" s="53"/>
      <c r="U3" s="53"/>
      <c r="V3" s="53"/>
      <c r="W3" s="53"/>
      <c r="X3" s="58"/>
      <c r="Y3" s="58"/>
      <c r="Z3" s="58"/>
      <c r="AA3" s="58"/>
      <c r="AB3" s="58"/>
      <c r="AC3" s="58"/>
    </row>
    <row r="4" spans="1:29" s="1" customFormat="1" ht="14">
      <c r="A4" s="85" t="s">
        <v>848</v>
      </c>
      <c r="B4" s="85"/>
      <c r="C4" s="85"/>
      <c r="D4" s="85"/>
      <c r="E4" s="85"/>
      <c r="F4" s="85"/>
      <c r="G4" s="85"/>
      <c r="H4" s="85"/>
      <c r="I4" s="44"/>
      <c r="J4" s="44"/>
      <c r="K4" s="44"/>
      <c r="L4" s="53"/>
      <c r="M4" s="53"/>
      <c r="N4" s="53"/>
      <c r="O4" s="44"/>
      <c r="P4" s="44"/>
      <c r="Q4" s="44"/>
      <c r="R4" s="44"/>
      <c r="S4" s="44"/>
      <c r="T4" s="44"/>
      <c r="U4" s="44"/>
      <c r="V4" s="44"/>
      <c r="W4" s="44"/>
      <c r="X4" s="41"/>
      <c r="Y4" s="41"/>
      <c r="Z4" s="41"/>
      <c r="AA4" s="41"/>
      <c r="AB4" s="41"/>
      <c r="AC4" s="41"/>
    </row>
    <row r="5" spans="1:29" s="1" customFormat="1" ht="14">
      <c r="A5" s="51" t="s">
        <v>823</v>
      </c>
      <c r="B5" s="2"/>
      <c r="C5" s="2"/>
      <c r="D5" s="2"/>
      <c r="F5" s="13"/>
      <c r="G5" s="44"/>
      <c r="H5" s="44"/>
      <c r="I5" s="44"/>
      <c r="J5" s="44"/>
      <c r="K5" s="44"/>
      <c r="L5" s="53"/>
      <c r="M5" s="53"/>
      <c r="N5" s="53"/>
      <c r="O5" s="44"/>
      <c r="P5" s="44"/>
      <c r="Q5" s="44"/>
      <c r="R5" s="44"/>
      <c r="S5" s="44"/>
      <c r="T5" s="44"/>
      <c r="U5" s="44"/>
      <c r="V5" s="44"/>
      <c r="W5" s="44"/>
      <c r="X5" s="41"/>
      <c r="Y5" s="41"/>
      <c r="Z5" s="41"/>
      <c r="AA5" s="41"/>
      <c r="AB5" s="41"/>
      <c r="AC5" s="41"/>
    </row>
    <row r="6" spans="1:29" s="1" customFormat="1" ht="16.5" customHeight="1">
      <c r="B6" s="2"/>
      <c r="C6" s="2"/>
      <c r="D6" s="2"/>
      <c r="E6" s="19"/>
      <c r="F6" s="15"/>
      <c r="G6" s="48"/>
      <c r="H6" s="44"/>
      <c r="I6" s="44"/>
      <c r="J6" s="44"/>
      <c r="K6" s="44"/>
      <c r="L6" s="53"/>
      <c r="M6" s="53"/>
      <c r="N6" s="53"/>
      <c r="O6" s="44"/>
      <c r="P6" s="44"/>
      <c r="Q6" s="44"/>
      <c r="R6" s="44"/>
      <c r="S6" s="44"/>
      <c r="T6" s="44"/>
      <c r="U6" s="44"/>
      <c r="V6" s="44"/>
      <c r="W6" s="44"/>
      <c r="X6" s="41"/>
      <c r="Y6" s="41"/>
      <c r="Z6" s="41"/>
      <c r="AA6" s="41"/>
      <c r="AB6" s="41"/>
      <c r="AC6" s="41"/>
    </row>
    <row r="7" spans="1:29" s="1" customFormat="1" ht="15.5">
      <c r="A7" s="86" t="s">
        <v>79</v>
      </c>
      <c r="B7" s="87"/>
      <c r="C7" s="19"/>
      <c r="D7" s="19"/>
      <c r="E7" s="19"/>
      <c r="F7" s="17"/>
      <c r="G7" s="48"/>
      <c r="H7" s="44"/>
      <c r="I7" s="45"/>
      <c r="J7" s="44"/>
      <c r="K7" s="44"/>
      <c r="L7" s="53"/>
      <c r="M7" s="112"/>
      <c r="N7" s="112"/>
      <c r="O7" s="103"/>
      <c r="P7" s="44"/>
      <c r="Q7" s="44"/>
      <c r="R7" s="44"/>
      <c r="S7" s="44"/>
      <c r="T7" s="44"/>
      <c r="U7" s="44"/>
      <c r="V7" s="44"/>
      <c r="W7" s="44"/>
      <c r="X7" s="41"/>
      <c r="Y7" s="41"/>
      <c r="Z7" s="41"/>
      <c r="AA7" s="41"/>
      <c r="AB7" s="41"/>
      <c r="AC7" s="41"/>
    </row>
    <row r="8" spans="1:29" s="1" customFormat="1" ht="14">
      <c r="A8" s="51"/>
      <c r="B8" s="69"/>
      <c r="C8" s="68" t="str">
        <f>VLOOKUP(F8,'2021'!A2:B769,2)</f>
        <v>ARAGÓN</v>
      </c>
      <c r="D8" s="51"/>
      <c r="E8" s="51"/>
      <c r="F8" s="70">
        <v>1</v>
      </c>
      <c r="G8" s="49"/>
      <c r="H8" s="44"/>
      <c r="I8" s="44"/>
      <c r="J8" s="44"/>
      <c r="K8" s="44"/>
      <c r="L8" s="53"/>
      <c r="M8" s="113"/>
      <c r="N8" s="53"/>
      <c r="O8" s="44"/>
      <c r="P8" s="44"/>
      <c r="Q8" s="45"/>
      <c r="R8" s="44"/>
      <c r="S8" s="44"/>
      <c r="T8" s="44"/>
      <c r="U8" s="44"/>
      <c r="V8" s="44"/>
      <c r="W8" s="44"/>
      <c r="X8" s="41"/>
      <c r="Y8" s="41"/>
      <c r="Z8" s="41"/>
      <c r="AA8" s="41"/>
      <c r="AB8" s="41"/>
      <c r="AC8" s="41"/>
    </row>
    <row r="9" spans="1:29" s="1" customFormat="1">
      <c r="C9" s="19"/>
      <c r="D9" s="19"/>
      <c r="E9" s="19"/>
      <c r="F9" s="16"/>
      <c r="G9" s="48"/>
      <c r="H9" s="44"/>
      <c r="I9" s="44"/>
      <c r="J9" s="44"/>
      <c r="K9" s="44"/>
      <c r="L9" s="53"/>
      <c r="M9" s="53"/>
      <c r="N9" s="53"/>
      <c r="O9" s="44"/>
      <c r="P9" s="44"/>
      <c r="Q9" s="44"/>
      <c r="R9" s="44"/>
      <c r="S9" s="44"/>
      <c r="T9" s="44"/>
      <c r="U9" s="44"/>
      <c r="V9" s="44"/>
      <c r="W9" s="44"/>
      <c r="X9" s="41"/>
      <c r="Y9" s="41"/>
      <c r="Z9" s="41"/>
      <c r="AA9" s="41"/>
      <c r="AB9" s="41"/>
      <c r="AC9" s="41"/>
    </row>
    <row r="10" spans="1:29" s="1" customFormat="1" ht="14">
      <c r="B10" s="83" t="s">
        <v>845</v>
      </c>
      <c r="C10" s="83"/>
      <c r="D10" s="83"/>
      <c r="E10" s="83"/>
      <c r="F10" s="16"/>
      <c r="G10" s="48"/>
      <c r="H10" s="44"/>
      <c r="I10" s="44"/>
      <c r="J10" s="44"/>
      <c r="K10" s="44"/>
      <c r="L10" s="53"/>
      <c r="M10" s="53"/>
      <c r="N10" s="53"/>
      <c r="O10" s="44"/>
      <c r="P10" s="44"/>
      <c r="Q10" s="44"/>
      <c r="R10" s="44"/>
      <c r="S10" s="44"/>
      <c r="T10" s="44"/>
      <c r="U10" s="44"/>
      <c r="V10" s="44"/>
      <c r="W10" s="44"/>
      <c r="X10" s="41"/>
      <c r="Y10" s="41"/>
      <c r="Z10" s="41"/>
      <c r="AA10" s="41"/>
      <c r="AB10" s="41"/>
      <c r="AC10" s="41"/>
    </row>
    <row r="11" spans="1:29" s="1" customFormat="1" ht="14">
      <c r="B11" s="71"/>
      <c r="C11" s="71"/>
      <c r="D11" s="71"/>
      <c r="E11" s="71"/>
      <c r="F11" s="16"/>
      <c r="G11" s="48"/>
      <c r="H11" s="44"/>
      <c r="I11" s="44"/>
      <c r="J11" s="44"/>
      <c r="K11" s="44"/>
      <c r="L11" s="53"/>
      <c r="M11" s="53"/>
      <c r="N11" s="53"/>
      <c r="O11" s="44"/>
      <c r="P11" s="44"/>
      <c r="Q11" s="44"/>
      <c r="R11" s="44"/>
      <c r="S11" s="44"/>
      <c r="T11" s="44"/>
      <c r="U11" s="44"/>
      <c r="V11" s="44"/>
      <c r="W11" s="44"/>
      <c r="X11" s="41"/>
      <c r="Y11" s="41"/>
      <c r="Z11" s="41"/>
      <c r="AA11" s="41"/>
      <c r="AB11" s="41"/>
      <c r="AC11" s="41"/>
    </row>
    <row r="12" spans="1:29" s="1" customFormat="1" ht="14">
      <c r="B12" s="67" t="s">
        <v>9</v>
      </c>
      <c r="C12" s="72" t="s">
        <v>12</v>
      </c>
      <c r="D12" s="72" t="s">
        <v>10</v>
      </c>
      <c r="E12" s="72" t="s">
        <v>11</v>
      </c>
      <c r="F12" s="12"/>
      <c r="G12" s="44"/>
      <c r="H12" s="44"/>
      <c r="I12" s="44"/>
      <c r="J12" s="44"/>
      <c r="K12" s="44"/>
      <c r="L12" s="53"/>
      <c r="M12" s="53"/>
      <c r="N12" s="53"/>
      <c r="O12" s="44"/>
      <c r="P12" s="44"/>
      <c r="Q12" s="44"/>
      <c r="R12" s="44"/>
      <c r="S12" s="44"/>
      <c r="T12" s="44"/>
      <c r="U12" s="44"/>
      <c r="V12" s="44"/>
      <c r="W12" s="44"/>
      <c r="X12" s="41"/>
      <c r="Y12" s="41"/>
      <c r="Z12" s="41"/>
      <c r="AA12" s="41"/>
      <c r="AB12" s="41"/>
      <c r="AC12" s="41"/>
    </row>
    <row r="13" spans="1:29" s="1" customFormat="1" ht="14">
      <c r="B13" s="51" t="s">
        <v>13</v>
      </c>
      <c r="C13" s="73">
        <f t="shared" ref="C13:C30" si="0">D13+E13</f>
        <v>52336</v>
      </c>
      <c r="D13" s="73">
        <f>VLOOKUP($F$8,'2021'!$A$2:$AQ$769,5)</f>
        <v>26865</v>
      </c>
      <c r="E13" s="73">
        <f>VLOOKUP($F$8,'2021'!$A$2:$AQ$769,25)</f>
        <v>25471</v>
      </c>
      <c r="F13" s="12"/>
      <c r="G13" s="44"/>
      <c r="H13" s="44"/>
      <c r="I13" s="46"/>
      <c r="J13" s="46"/>
      <c r="K13" s="46"/>
      <c r="L13" s="53"/>
      <c r="M13" s="114"/>
      <c r="N13" s="114"/>
      <c r="O13" s="46"/>
      <c r="P13" s="44"/>
      <c r="Q13" s="46"/>
      <c r="R13" s="46"/>
      <c r="S13" s="46"/>
      <c r="T13" s="44"/>
      <c r="U13" s="44"/>
      <c r="V13" s="44"/>
      <c r="W13" s="44"/>
      <c r="X13" s="41"/>
      <c r="Y13" s="41"/>
      <c r="Z13" s="41"/>
      <c r="AA13" s="41"/>
      <c r="AB13" s="41"/>
      <c r="AC13" s="41"/>
    </row>
    <row r="14" spans="1:29" s="1" customFormat="1" ht="14">
      <c r="B14" s="51" t="s">
        <v>14</v>
      </c>
      <c r="C14" s="73">
        <f t="shared" si="0"/>
        <v>62484</v>
      </c>
      <c r="D14" s="73">
        <f>VLOOKUP($F$8,'2021'!$A$2:$AQ$769,6)</f>
        <v>32033</v>
      </c>
      <c r="E14" s="73">
        <f>VLOOKUP($F$8,'2021'!$A$2:$AQ$769,26)</f>
        <v>30451</v>
      </c>
      <c r="F14" s="12"/>
      <c r="G14" s="44"/>
      <c r="H14" s="44"/>
      <c r="I14" s="46"/>
      <c r="J14" s="46"/>
      <c r="K14" s="46"/>
      <c r="L14" s="53"/>
      <c r="M14" s="114"/>
      <c r="N14" s="114"/>
      <c r="O14" s="46"/>
      <c r="P14" s="44"/>
      <c r="Q14" s="46"/>
      <c r="R14" s="46"/>
      <c r="S14" s="46"/>
      <c r="T14" s="44"/>
      <c r="U14" s="44"/>
      <c r="V14" s="44"/>
      <c r="W14" s="44"/>
      <c r="X14" s="41"/>
      <c r="Y14" s="41"/>
      <c r="Z14" s="41"/>
      <c r="AA14" s="41"/>
      <c r="AB14" s="41"/>
      <c r="AC14" s="41"/>
    </row>
    <row r="15" spans="1:29" s="1" customFormat="1" ht="14">
      <c r="B15" s="51" t="s">
        <v>15</v>
      </c>
      <c r="C15" s="73">
        <f t="shared" si="0"/>
        <v>67459</v>
      </c>
      <c r="D15" s="73">
        <f>VLOOKUP($F$8,'2021'!$A$2:$AQ$769,7)</f>
        <v>34864</v>
      </c>
      <c r="E15" s="73">
        <f>VLOOKUP($F$8,'2021'!$A$2:$AQ$769,27)</f>
        <v>32595</v>
      </c>
      <c r="F15" s="12"/>
      <c r="G15" s="44"/>
      <c r="H15" s="44"/>
      <c r="I15" s="46"/>
      <c r="J15" s="46"/>
      <c r="K15" s="46"/>
      <c r="L15" s="53"/>
      <c r="M15" s="114"/>
      <c r="N15" s="114"/>
      <c r="O15" s="46"/>
      <c r="P15" s="44"/>
      <c r="Q15" s="46"/>
      <c r="R15" s="46"/>
      <c r="S15" s="46"/>
      <c r="T15" s="44"/>
      <c r="U15" s="44"/>
      <c r="V15" s="44"/>
      <c r="W15" s="44"/>
      <c r="X15" s="41"/>
      <c r="Y15" s="41"/>
      <c r="Z15" s="41"/>
      <c r="AA15" s="41"/>
      <c r="AB15" s="41"/>
      <c r="AC15" s="41"/>
    </row>
    <row r="16" spans="1:29" s="1" customFormat="1" ht="14">
      <c r="B16" s="51" t="s">
        <v>16</v>
      </c>
      <c r="C16" s="73">
        <f t="shared" si="0"/>
        <v>64494</v>
      </c>
      <c r="D16" s="73">
        <f>VLOOKUP($F$8,'2021'!$A$2:$AQ$769,8)</f>
        <v>33337</v>
      </c>
      <c r="E16" s="73">
        <f>VLOOKUP($F$8,'2021'!$A$2:$AQ$769,28)</f>
        <v>31157</v>
      </c>
      <c r="F16" s="12"/>
      <c r="G16" s="44"/>
      <c r="H16" s="44"/>
      <c r="I16" s="46"/>
      <c r="J16" s="46"/>
      <c r="K16" s="46"/>
      <c r="L16" s="53"/>
      <c r="M16" s="114"/>
      <c r="N16" s="114"/>
      <c r="O16" s="46"/>
      <c r="P16" s="44"/>
      <c r="Q16" s="46"/>
      <c r="R16" s="46"/>
      <c r="S16" s="46"/>
      <c r="T16" s="44"/>
      <c r="U16" s="44"/>
      <c r="V16" s="44"/>
      <c r="W16" s="44"/>
      <c r="X16" s="41"/>
      <c r="Y16" s="41"/>
      <c r="Z16" s="41"/>
      <c r="AA16" s="41"/>
      <c r="AB16" s="41"/>
      <c r="AC16" s="41"/>
    </row>
    <row r="17" spans="2:29" s="1" customFormat="1" ht="14">
      <c r="B17" s="51" t="s">
        <v>17</v>
      </c>
      <c r="C17" s="73">
        <f t="shared" si="0"/>
        <v>64274</v>
      </c>
      <c r="D17" s="73">
        <f>VLOOKUP($F$8,'2021'!$A$2:$AQ$769,9)</f>
        <v>33382</v>
      </c>
      <c r="E17" s="73">
        <f>VLOOKUP($F$8,'2021'!$A$2:$AQ$769,29)</f>
        <v>30892</v>
      </c>
      <c r="F17" s="12"/>
      <c r="G17" s="44"/>
      <c r="H17" s="44"/>
      <c r="I17" s="46"/>
      <c r="J17" s="46"/>
      <c r="K17" s="46"/>
      <c r="L17" s="53"/>
      <c r="M17" s="114"/>
      <c r="N17" s="114"/>
      <c r="O17" s="46"/>
      <c r="P17" s="44"/>
      <c r="Q17" s="46"/>
      <c r="R17" s="46"/>
      <c r="S17" s="46"/>
      <c r="T17" s="44"/>
      <c r="U17" s="44"/>
      <c r="V17" s="44"/>
      <c r="W17" s="44"/>
      <c r="X17" s="41"/>
      <c r="Y17" s="41"/>
      <c r="Z17" s="41"/>
      <c r="AA17" s="41"/>
      <c r="AB17" s="41"/>
      <c r="AC17" s="41"/>
    </row>
    <row r="18" spans="2:29" s="1" customFormat="1" ht="14">
      <c r="B18" s="51" t="s">
        <v>18</v>
      </c>
      <c r="C18" s="73">
        <f t="shared" si="0"/>
        <v>67127</v>
      </c>
      <c r="D18" s="73">
        <f>VLOOKUP($F$8,'2021'!$A$2:$AQ$769,10)</f>
        <v>34252</v>
      </c>
      <c r="E18" s="73">
        <f>VLOOKUP($F$8,'2021'!$A$2:$AQ$769,30)</f>
        <v>32875</v>
      </c>
      <c r="F18" s="12"/>
      <c r="G18" s="44"/>
      <c r="H18" s="44"/>
      <c r="I18" s="46"/>
      <c r="J18" s="46"/>
      <c r="K18" s="46"/>
      <c r="L18" s="53"/>
      <c r="M18" s="114"/>
      <c r="N18" s="114"/>
      <c r="O18" s="46"/>
      <c r="P18" s="44"/>
      <c r="Q18" s="46"/>
      <c r="R18" s="46"/>
      <c r="S18" s="46"/>
      <c r="T18" s="44"/>
      <c r="U18" s="44"/>
      <c r="V18" s="44"/>
      <c r="W18" s="44"/>
      <c r="X18" s="41"/>
      <c r="Y18" s="41"/>
      <c r="Z18" s="41"/>
      <c r="AA18" s="41"/>
      <c r="AB18" s="41"/>
      <c r="AC18" s="41"/>
    </row>
    <row r="19" spans="2:29" s="1" customFormat="1" ht="14">
      <c r="B19" s="51" t="s">
        <v>19</v>
      </c>
      <c r="C19" s="73">
        <f t="shared" si="0"/>
        <v>73886</v>
      </c>
      <c r="D19" s="73">
        <f>VLOOKUP($F$8,'2021'!$A$2:$AQ$769,11)</f>
        <v>37653</v>
      </c>
      <c r="E19" s="73">
        <f>VLOOKUP($F$8,'2021'!$A$2:$AQ$769,31)</f>
        <v>36233</v>
      </c>
      <c r="F19" s="12"/>
      <c r="G19" s="44"/>
      <c r="H19" s="44"/>
      <c r="I19" s="46"/>
      <c r="J19" s="46"/>
      <c r="K19" s="46"/>
      <c r="L19" s="53"/>
      <c r="M19" s="114"/>
      <c r="N19" s="114"/>
      <c r="O19" s="46"/>
      <c r="P19" s="44"/>
      <c r="Q19" s="46"/>
      <c r="R19" s="46"/>
      <c r="S19" s="46"/>
      <c r="T19" s="44"/>
      <c r="U19" s="44"/>
      <c r="V19" s="44"/>
      <c r="W19" s="44"/>
      <c r="X19" s="41"/>
      <c r="Y19" s="41"/>
      <c r="Z19" s="41"/>
      <c r="AA19" s="41"/>
      <c r="AB19" s="41"/>
      <c r="AC19" s="41"/>
    </row>
    <row r="20" spans="2:29" s="1" customFormat="1" ht="14">
      <c r="B20" s="51" t="s">
        <v>20</v>
      </c>
      <c r="C20" s="73">
        <f t="shared" si="0"/>
        <v>86009</v>
      </c>
      <c r="D20" s="73">
        <f>VLOOKUP($F$8,'2021'!$A$2:$AQ$769,12)</f>
        <v>43837</v>
      </c>
      <c r="E20" s="73">
        <f>VLOOKUP($F$8,'2021'!$A$2:$AQ$769,32)</f>
        <v>42172</v>
      </c>
      <c r="F20" s="12"/>
      <c r="G20" s="44"/>
      <c r="H20" s="44"/>
      <c r="I20" s="46"/>
      <c r="J20" s="46"/>
      <c r="K20" s="46"/>
      <c r="L20" s="53"/>
      <c r="M20" s="114"/>
      <c r="N20" s="114"/>
      <c r="O20" s="46"/>
      <c r="P20" s="44"/>
      <c r="Q20" s="46"/>
      <c r="R20" s="46"/>
      <c r="S20" s="46"/>
      <c r="T20" s="44"/>
      <c r="U20" s="44"/>
      <c r="V20" s="44"/>
      <c r="W20" s="44"/>
      <c r="X20" s="41"/>
      <c r="Y20" s="41"/>
      <c r="Z20" s="41"/>
      <c r="AA20" s="41"/>
      <c r="AB20" s="41"/>
      <c r="AC20" s="41"/>
    </row>
    <row r="21" spans="2:29" s="1" customFormat="1" ht="14">
      <c r="B21" s="51" t="s">
        <v>21</v>
      </c>
      <c r="C21" s="73">
        <f t="shared" si="0"/>
        <v>106495</v>
      </c>
      <c r="D21" s="73">
        <f>VLOOKUP($F$8,'2021'!$A$2:$AQ$769,13)</f>
        <v>54571</v>
      </c>
      <c r="E21" s="73">
        <f>VLOOKUP($F$8,'2021'!$A$2:$AQ$769,33)</f>
        <v>51924</v>
      </c>
      <c r="F21" s="12"/>
      <c r="G21" s="44"/>
      <c r="H21" s="44"/>
      <c r="I21" s="46"/>
      <c r="J21" s="46"/>
      <c r="K21" s="46"/>
      <c r="L21" s="53"/>
      <c r="M21" s="114"/>
      <c r="N21" s="114"/>
      <c r="O21" s="46"/>
      <c r="P21" s="44"/>
      <c r="Q21" s="46"/>
      <c r="R21" s="46"/>
      <c r="S21" s="46"/>
      <c r="T21" s="44"/>
      <c r="U21" s="44"/>
      <c r="V21" s="44"/>
      <c r="W21" s="44"/>
      <c r="X21" s="41"/>
      <c r="Y21" s="41"/>
      <c r="Z21" s="41"/>
      <c r="AA21" s="41"/>
      <c r="AB21" s="41"/>
      <c r="AC21" s="41"/>
    </row>
    <row r="22" spans="2:29" s="1" customFormat="1" ht="14">
      <c r="B22" s="51" t="s">
        <v>22</v>
      </c>
      <c r="C22" s="73">
        <f t="shared" si="0"/>
        <v>108771</v>
      </c>
      <c r="D22" s="73">
        <f>VLOOKUP($F$8,'2021'!$A$2:$AQ$769,14)</f>
        <v>55844</v>
      </c>
      <c r="E22" s="73">
        <f>VLOOKUP($F$8,'2021'!$A$2:$AQ$769,34)</f>
        <v>52927</v>
      </c>
      <c r="F22" s="12"/>
      <c r="G22" s="44"/>
      <c r="H22" s="44"/>
      <c r="I22" s="46"/>
      <c r="J22" s="46"/>
      <c r="K22" s="46"/>
      <c r="L22" s="53"/>
      <c r="M22" s="114"/>
      <c r="N22" s="114"/>
      <c r="O22" s="46"/>
      <c r="P22" s="44"/>
      <c r="Q22" s="46"/>
      <c r="R22" s="46"/>
      <c r="S22" s="46"/>
      <c r="T22" s="44"/>
      <c r="U22" s="44"/>
      <c r="V22" s="44"/>
      <c r="W22" s="44"/>
      <c r="X22" s="41"/>
      <c r="Y22" s="41"/>
      <c r="Z22" s="41"/>
      <c r="AA22" s="41"/>
      <c r="AB22" s="41"/>
      <c r="AC22" s="41"/>
    </row>
    <row r="23" spans="2:29" s="1" customFormat="1" ht="14">
      <c r="B23" s="51" t="s">
        <v>23</v>
      </c>
      <c r="C23" s="73">
        <f t="shared" si="0"/>
        <v>103046</v>
      </c>
      <c r="D23" s="73">
        <f>VLOOKUP($F$8,'2021'!$A$2:$AQ$769,15)</f>
        <v>52217</v>
      </c>
      <c r="E23" s="73">
        <f>VLOOKUP($F$8,'2021'!$A$2:$AQ$769,35)</f>
        <v>50829</v>
      </c>
      <c r="F23" s="12"/>
      <c r="G23" s="44"/>
      <c r="H23" s="44"/>
      <c r="I23" s="46"/>
      <c r="J23" s="46"/>
      <c r="K23" s="46"/>
      <c r="L23" s="53"/>
      <c r="M23" s="114"/>
      <c r="N23" s="114"/>
      <c r="O23" s="46"/>
      <c r="P23" s="44"/>
      <c r="Q23" s="46"/>
      <c r="R23" s="46"/>
      <c r="S23" s="46"/>
      <c r="T23" s="44"/>
      <c r="U23" s="44"/>
      <c r="V23" s="44"/>
      <c r="W23" s="44"/>
      <c r="X23" s="41"/>
      <c r="Y23" s="41"/>
      <c r="Z23" s="41"/>
      <c r="AA23" s="41"/>
      <c r="AB23" s="41"/>
      <c r="AC23" s="41"/>
    </row>
    <row r="24" spans="2:29" s="1" customFormat="1" ht="14">
      <c r="B24" s="51" t="s">
        <v>824</v>
      </c>
      <c r="C24" s="73">
        <f t="shared" si="0"/>
        <v>97802</v>
      </c>
      <c r="D24" s="73">
        <f>VLOOKUP($F$8,'2021'!$A$2:$AQ$769,16)</f>
        <v>49335</v>
      </c>
      <c r="E24" s="73">
        <f>VLOOKUP($F$8,'2021'!$A$2:$AQ$769,36)</f>
        <v>48467</v>
      </c>
      <c r="F24" s="12"/>
      <c r="G24" s="44"/>
      <c r="H24" s="44"/>
      <c r="I24" s="46"/>
      <c r="J24" s="46"/>
      <c r="K24" s="46"/>
      <c r="L24" s="53"/>
      <c r="M24" s="114"/>
      <c r="N24" s="114"/>
      <c r="O24" s="46"/>
      <c r="P24" s="44"/>
      <c r="Q24" s="46"/>
      <c r="R24" s="46"/>
      <c r="S24" s="46"/>
      <c r="T24" s="44"/>
      <c r="U24" s="44"/>
      <c r="V24" s="44"/>
      <c r="W24" s="44"/>
      <c r="X24" s="41"/>
      <c r="Y24" s="41"/>
      <c r="Z24" s="41"/>
      <c r="AA24" s="41"/>
      <c r="AB24" s="41"/>
      <c r="AC24" s="41"/>
    </row>
    <row r="25" spans="2:29" s="1" customFormat="1" ht="14">
      <c r="B25" s="51" t="s">
        <v>24</v>
      </c>
      <c r="C25" s="73">
        <f t="shared" si="0"/>
        <v>88033</v>
      </c>
      <c r="D25" s="73">
        <f>VLOOKUP($F$8,'2021'!$A$2:$AQ$769,17)</f>
        <v>43556</v>
      </c>
      <c r="E25" s="73">
        <f>VLOOKUP($F$8,'2021'!$A$2:$AQ$769,37)</f>
        <v>44477</v>
      </c>
      <c r="F25" s="12"/>
      <c r="G25" s="44"/>
      <c r="H25" s="44"/>
      <c r="I25" s="46"/>
      <c r="J25" s="46"/>
      <c r="K25" s="46"/>
      <c r="L25" s="53"/>
      <c r="M25" s="114"/>
      <c r="N25" s="114"/>
      <c r="O25" s="46"/>
      <c r="P25" s="44"/>
      <c r="Q25" s="46"/>
      <c r="R25" s="46"/>
      <c r="S25" s="46"/>
      <c r="T25" s="44"/>
      <c r="U25" s="44"/>
      <c r="V25" s="44"/>
      <c r="W25" s="44"/>
      <c r="X25" s="41"/>
      <c r="Y25" s="41"/>
      <c r="Z25" s="41"/>
      <c r="AA25" s="41"/>
      <c r="AB25" s="41"/>
      <c r="AC25" s="41"/>
    </row>
    <row r="26" spans="2:29" s="1" customFormat="1" ht="14">
      <c r="B26" s="51" t="s">
        <v>25</v>
      </c>
      <c r="C26" s="73">
        <f t="shared" si="0"/>
        <v>72784</v>
      </c>
      <c r="D26" s="73">
        <f>VLOOKUP($F$8,'2021'!$A$2:$AQ$769,18)</f>
        <v>35094</v>
      </c>
      <c r="E26" s="73">
        <f>VLOOKUP($F$8,'2021'!$A$2:$AQ$769,38)</f>
        <v>37690</v>
      </c>
      <c r="F26" s="12"/>
      <c r="G26" s="44"/>
      <c r="H26" s="44"/>
      <c r="I26" s="46"/>
      <c r="J26" s="46"/>
      <c r="K26" s="46"/>
      <c r="L26" s="53"/>
      <c r="M26" s="114"/>
      <c r="N26" s="114"/>
      <c r="O26" s="46"/>
      <c r="P26" s="44"/>
      <c r="Q26" s="46"/>
      <c r="R26" s="46"/>
      <c r="S26" s="46"/>
      <c r="T26" s="44"/>
      <c r="U26" s="44"/>
      <c r="V26" s="44"/>
      <c r="W26" s="44"/>
      <c r="X26" s="41"/>
      <c r="Y26" s="41"/>
      <c r="Z26" s="41"/>
      <c r="AA26" s="41"/>
      <c r="AB26" s="41"/>
      <c r="AC26" s="41"/>
    </row>
    <row r="27" spans="2:29" s="1" customFormat="1" ht="14">
      <c r="B27" s="51" t="s">
        <v>26</v>
      </c>
      <c r="C27" s="73">
        <f t="shared" si="0"/>
        <v>65352</v>
      </c>
      <c r="D27" s="73">
        <f>VLOOKUP($F$8,'2021'!$A$2:$AQ$769,19)</f>
        <v>30568</v>
      </c>
      <c r="E27" s="73">
        <f>VLOOKUP($F$8,'2021'!$A$2:$AQ$769,39)</f>
        <v>34784</v>
      </c>
      <c r="F27" s="12"/>
      <c r="G27" s="44"/>
      <c r="H27" s="44"/>
      <c r="I27" s="46"/>
      <c r="J27" s="46"/>
      <c r="K27" s="46"/>
      <c r="L27" s="53"/>
      <c r="M27" s="114"/>
      <c r="N27" s="114"/>
      <c r="O27" s="46"/>
      <c r="P27" s="44"/>
      <c r="Q27" s="46"/>
      <c r="R27" s="46"/>
      <c r="S27" s="46"/>
      <c r="T27" s="44"/>
      <c r="U27" s="44"/>
      <c r="V27" s="44"/>
      <c r="W27" s="44"/>
      <c r="X27" s="41"/>
      <c r="Y27" s="41"/>
      <c r="Z27" s="41"/>
      <c r="AA27" s="41"/>
      <c r="AB27" s="41"/>
      <c r="AC27" s="41"/>
    </row>
    <row r="28" spans="2:29" s="1" customFormat="1" ht="14">
      <c r="B28" s="51" t="s">
        <v>27</v>
      </c>
      <c r="C28" s="73">
        <f t="shared" si="0"/>
        <v>54143</v>
      </c>
      <c r="D28" s="73">
        <f>VLOOKUP($F$8,'2021'!$A$2:$AQ$769,20)</f>
        <v>24306</v>
      </c>
      <c r="E28" s="73">
        <f>VLOOKUP($F$8,'2021'!$A$2:$AQ$769,40)</f>
        <v>29837</v>
      </c>
      <c r="F28" s="12"/>
      <c r="G28" s="44"/>
      <c r="H28" s="44"/>
      <c r="I28" s="46"/>
      <c r="J28" s="46"/>
      <c r="K28" s="46"/>
      <c r="L28" s="53"/>
      <c r="M28" s="114"/>
      <c r="N28" s="114"/>
      <c r="O28" s="46"/>
      <c r="P28" s="44"/>
      <c r="Q28" s="46"/>
      <c r="R28" s="46"/>
      <c r="S28" s="46"/>
      <c r="T28" s="44"/>
      <c r="U28" s="44"/>
      <c r="V28" s="44"/>
      <c r="W28" s="44"/>
      <c r="X28" s="41"/>
      <c r="Y28" s="41"/>
      <c r="Z28" s="41"/>
      <c r="AA28" s="41"/>
      <c r="AB28" s="41"/>
      <c r="AC28" s="41"/>
    </row>
    <row r="29" spans="2:29" s="1" customFormat="1" ht="14">
      <c r="B29" s="51" t="s">
        <v>28</v>
      </c>
      <c r="C29" s="73">
        <f t="shared" si="0"/>
        <v>40300</v>
      </c>
      <c r="D29" s="73">
        <f>VLOOKUP($F$8,'2021'!$A$2:$AQ$769,21)</f>
        <v>16632</v>
      </c>
      <c r="E29" s="73">
        <f>VLOOKUP($F$8,'2021'!$A$2:$AQ$769,41)</f>
        <v>23668</v>
      </c>
      <c r="F29" s="12"/>
      <c r="G29" s="44"/>
      <c r="H29" s="44"/>
      <c r="I29" s="46"/>
      <c r="J29" s="46"/>
      <c r="K29" s="46"/>
      <c r="L29" s="53"/>
      <c r="M29" s="114"/>
      <c r="N29" s="114"/>
      <c r="O29" s="46"/>
      <c r="P29" s="44"/>
      <c r="Q29" s="46"/>
      <c r="R29" s="46"/>
      <c r="S29" s="46"/>
      <c r="T29" s="44"/>
      <c r="U29" s="44"/>
      <c r="V29" s="44"/>
      <c r="W29" s="44"/>
      <c r="X29" s="41"/>
      <c r="Y29" s="41"/>
      <c r="Z29" s="41"/>
      <c r="AA29" s="41"/>
      <c r="AB29" s="41"/>
      <c r="AC29" s="41"/>
    </row>
    <row r="30" spans="2:29" s="1" customFormat="1" ht="14">
      <c r="B30" s="51" t="s">
        <v>822</v>
      </c>
      <c r="C30" s="73">
        <f t="shared" si="0"/>
        <v>35315</v>
      </c>
      <c r="D30" s="73">
        <f>VLOOKUP($F$8,'2021'!$A$2:$AQ$769,22)</f>
        <v>13357</v>
      </c>
      <c r="E30" s="73">
        <f>VLOOKUP($F$8,'2021'!$A$2:$AQ$769,42)</f>
        <v>21958</v>
      </c>
      <c r="F30" s="12"/>
      <c r="G30" s="44"/>
      <c r="H30" s="44"/>
      <c r="I30" s="46"/>
      <c r="J30" s="46"/>
      <c r="K30" s="46"/>
      <c r="L30" s="53"/>
      <c r="M30" s="114"/>
      <c r="N30" s="114"/>
      <c r="O30" s="46"/>
      <c r="P30" s="44"/>
      <c r="Q30" s="46"/>
      <c r="R30" s="46"/>
      <c r="S30" s="46"/>
      <c r="T30" s="44"/>
      <c r="U30" s="44"/>
      <c r="V30" s="44"/>
      <c r="W30" s="44"/>
      <c r="X30" s="41"/>
      <c r="Y30" s="41"/>
      <c r="Z30" s="41"/>
      <c r="AA30" s="41"/>
      <c r="AB30" s="41"/>
      <c r="AC30" s="41"/>
    </row>
    <row r="31" spans="2:29" s="1" customFormat="1" ht="14">
      <c r="B31" s="51" t="s">
        <v>844</v>
      </c>
      <c r="C31" s="73">
        <f>D31+E31</f>
        <v>21828</v>
      </c>
      <c r="D31" s="73">
        <f>VLOOKUP($F$8,'2021'!$A$2:$AQ$769,23)</f>
        <v>6560</v>
      </c>
      <c r="E31" s="73">
        <f>VLOOKUP($F$8,'2021'!$A$2:$AQ$769,43)</f>
        <v>15268</v>
      </c>
      <c r="F31" s="12"/>
      <c r="G31" s="44"/>
      <c r="H31" s="44"/>
      <c r="I31" s="46"/>
      <c r="J31" s="46"/>
      <c r="K31" s="46"/>
      <c r="L31" s="53"/>
      <c r="M31" s="114"/>
      <c r="N31" s="114"/>
      <c r="O31" s="46"/>
      <c r="P31" s="44"/>
      <c r="Q31" s="46"/>
      <c r="R31" s="46"/>
      <c r="S31" s="46"/>
      <c r="T31" s="44"/>
      <c r="U31" s="44"/>
      <c r="V31" s="44"/>
      <c r="W31" s="44"/>
      <c r="X31" s="41"/>
      <c r="Y31" s="41"/>
      <c r="Z31" s="41"/>
      <c r="AA31" s="41"/>
      <c r="AB31" s="41"/>
      <c r="AC31" s="41"/>
    </row>
    <row r="32" spans="2:29" s="1" customFormat="1" ht="14">
      <c r="B32" s="67" t="s">
        <v>29</v>
      </c>
      <c r="C32" s="74">
        <f>SUM(C13:C31)</f>
        <v>1331938</v>
      </c>
      <c r="D32" s="74">
        <f>SUM(D13:D31)</f>
        <v>658263</v>
      </c>
      <c r="E32" s="74">
        <f>SUM(E13:E31)</f>
        <v>673675</v>
      </c>
      <c r="F32" s="12"/>
      <c r="G32" s="44"/>
      <c r="H32" s="44"/>
      <c r="I32" s="46"/>
      <c r="J32" s="46"/>
      <c r="K32" s="46"/>
      <c r="L32" s="53"/>
      <c r="M32" s="114"/>
      <c r="N32" s="114"/>
      <c r="O32" s="46"/>
      <c r="P32" s="44"/>
      <c r="Q32" s="46"/>
      <c r="R32" s="46"/>
      <c r="S32" s="46"/>
      <c r="T32" s="44"/>
      <c r="U32" s="44"/>
      <c r="V32" s="44"/>
      <c r="W32" s="44"/>
      <c r="X32" s="41"/>
      <c r="Y32" s="41"/>
      <c r="Z32" s="41"/>
      <c r="AA32" s="41"/>
      <c r="AB32" s="41"/>
      <c r="AC32" s="41"/>
    </row>
    <row r="33" spans="1:29" ht="14">
      <c r="B33" s="51"/>
      <c r="C33" s="51"/>
      <c r="D33" s="51"/>
      <c r="E33" s="51"/>
    </row>
    <row r="34" spans="1:29" ht="14">
      <c r="B34" s="51"/>
      <c r="C34" s="51"/>
      <c r="D34" s="51"/>
      <c r="E34" s="51"/>
    </row>
    <row r="35" spans="1:29" s="1" customFormat="1" ht="31" customHeight="1">
      <c r="A35" s="57" t="s">
        <v>843</v>
      </c>
      <c r="B35" s="54"/>
      <c r="C35" s="54"/>
      <c r="D35" s="54"/>
      <c r="E35" s="54"/>
      <c r="F35" s="55"/>
      <c r="G35" s="56"/>
      <c r="H35" s="56"/>
      <c r="I35" s="56"/>
      <c r="J35" s="56"/>
      <c r="K35" s="56"/>
      <c r="L35" s="66"/>
      <c r="M35" s="66"/>
      <c r="N35" s="53"/>
      <c r="O35" s="44"/>
      <c r="P35" s="44"/>
      <c r="Q35" s="44"/>
      <c r="R35" s="44"/>
      <c r="S35" s="44"/>
      <c r="T35" s="44"/>
      <c r="U35" s="44"/>
      <c r="V35" s="44"/>
      <c r="W35" s="44"/>
      <c r="X35" s="41"/>
      <c r="Y35" s="41"/>
      <c r="Z35" s="41"/>
      <c r="AA35" s="41"/>
      <c r="AB35" s="41"/>
      <c r="AC35" s="41"/>
    </row>
    <row r="36" spans="1:29" s="52" customFormat="1" ht="8.5" customHeight="1">
      <c r="A36" s="59"/>
      <c r="B36" s="60"/>
      <c r="C36" s="60"/>
      <c r="D36" s="60"/>
      <c r="E36" s="60"/>
      <c r="F36" s="61"/>
      <c r="G36" s="62"/>
      <c r="H36" s="62"/>
      <c r="I36" s="62"/>
      <c r="J36" s="62"/>
      <c r="K36" s="62"/>
      <c r="L36" s="66"/>
      <c r="M36" s="66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8"/>
      <c r="Y36" s="58"/>
      <c r="Z36" s="58"/>
      <c r="AA36" s="58"/>
      <c r="AB36" s="58"/>
      <c r="AC36" s="58"/>
    </row>
    <row r="37" spans="1:29" s="52" customFormat="1" ht="8.5" customHeight="1">
      <c r="A37" s="63"/>
      <c r="B37" s="64"/>
      <c r="C37" s="64"/>
      <c r="D37" s="64"/>
      <c r="E37" s="64"/>
      <c r="F37" s="65"/>
      <c r="G37" s="66"/>
      <c r="H37" s="66"/>
      <c r="I37" s="66"/>
      <c r="J37" s="66"/>
      <c r="K37" s="66"/>
      <c r="L37" s="66"/>
      <c r="M37" s="66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8"/>
      <c r="Y37" s="58"/>
      <c r="Z37" s="58"/>
      <c r="AA37" s="58"/>
      <c r="AB37" s="58"/>
      <c r="AC37" s="58"/>
    </row>
    <row r="38" spans="1:29" s="1" customFormat="1" ht="14">
      <c r="A38" s="85" t="s">
        <v>848</v>
      </c>
      <c r="B38" s="85"/>
      <c r="C38" s="85"/>
      <c r="D38" s="85"/>
      <c r="E38" s="85"/>
      <c r="F38" s="85"/>
      <c r="G38" s="85"/>
      <c r="H38" s="85"/>
      <c r="I38" s="44"/>
      <c r="J38" s="44"/>
      <c r="K38" s="44"/>
      <c r="L38" s="53"/>
      <c r="M38" s="53"/>
      <c r="N38" s="53"/>
      <c r="O38" s="44"/>
      <c r="P38" s="44"/>
      <c r="Q38" s="44"/>
      <c r="R38" s="44"/>
      <c r="S38" s="44"/>
      <c r="T38" s="44"/>
      <c r="U38" s="44"/>
      <c r="V38" s="44"/>
      <c r="W38" s="44"/>
      <c r="X38" s="41"/>
      <c r="Y38" s="41"/>
      <c r="Z38" s="41"/>
      <c r="AA38" s="41"/>
      <c r="AB38" s="41"/>
      <c r="AC38" s="41"/>
    </row>
    <row r="39" spans="1:29" s="1" customFormat="1" ht="14">
      <c r="A39" s="51" t="s">
        <v>823</v>
      </c>
      <c r="B39" s="2"/>
      <c r="C39" s="2"/>
      <c r="D39" s="2"/>
      <c r="F39" s="13"/>
      <c r="G39" s="44"/>
      <c r="H39" s="44"/>
      <c r="I39" s="44"/>
      <c r="J39" s="44"/>
      <c r="K39" s="44"/>
      <c r="L39" s="53"/>
      <c r="M39" s="53"/>
      <c r="N39" s="53"/>
      <c r="O39" s="44"/>
      <c r="P39" s="44"/>
      <c r="Q39" s="44"/>
      <c r="R39" s="44"/>
      <c r="S39" s="44"/>
      <c r="T39" s="44"/>
      <c r="U39" s="44"/>
      <c r="V39" s="44"/>
      <c r="W39" s="44"/>
      <c r="X39" s="41"/>
      <c r="Y39" s="41"/>
      <c r="Z39" s="41"/>
      <c r="AA39" s="41"/>
      <c r="AB39" s="41"/>
      <c r="AC39" s="41"/>
    </row>
    <row r="40" spans="1:29" s="1" customFormat="1" ht="14">
      <c r="A40" s="51"/>
      <c r="B40" s="2"/>
      <c r="C40" s="2"/>
      <c r="D40" s="2"/>
      <c r="F40" s="13"/>
      <c r="G40" s="44"/>
      <c r="H40" s="44"/>
      <c r="I40" s="44"/>
      <c r="J40" s="44"/>
      <c r="K40" s="44"/>
      <c r="L40" s="53"/>
      <c r="M40" s="53"/>
      <c r="N40" s="53"/>
      <c r="O40" s="44"/>
      <c r="P40" s="44"/>
      <c r="Q40" s="44"/>
      <c r="R40" s="44"/>
      <c r="S40" s="44"/>
      <c r="T40" s="44"/>
      <c r="U40" s="44"/>
      <c r="V40" s="44"/>
      <c r="W40" s="44"/>
      <c r="X40" s="41"/>
      <c r="Y40" s="41"/>
      <c r="Z40" s="41"/>
      <c r="AA40" s="41"/>
      <c r="AB40" s="41"/>
      <c r="AC40" s="41"/>
    </row>
    <row r="41" spans="1:29" ht="15.5">
      <c r="A41" s="50" t="s">
        <v>849</v>
      </c>
      <c r="B41" s="51"/>
      <c r="C41" s="82" t="str">
        <f>C8</f>
        <v>ARAGÓN</v>
      </c>
      <c r="D41" s="51"/>
      <c r="E41" s="51"/>
    </row>
    <row r="42" spans="1:29" ht="15.5">
      <c r="A42" s="50"/>
      <c r="B42" s="51"/>
      <c r="C42" s="82"/>
      <c r="D42" s="51"/>
      <c r="E42" s="51"/>
    </row>
    <row r="43" spans="1:29" ht="14">
      <c r="B43" s="84" t="s">
        <v>846</v>
      </c>
      <c r="C43" s="84"/>
      <c r="D43" s="84"/>
      <c r="E43" s="84"/>
      <c r="G43" s="84" t="s">
        <v>847</v>
      </c>
      <c r="H43" s="84"/>
      <c r="I43" s="84"/>
      <c r="J43" s="84"/>
    </row>
    <row r="44" spans="1:29" ht="14">
      <c r="B44" s="75"/>
      <c r="C44" s="75"/>
      <c r="D44" s="75"/>
      <c r="E44" s="75"/>
      <c r="G44" s="75"/>
      <c r="H44" s="75"/>
      <c r="I44" s="75"/>
      <c r="J44" s="75"/>
    </row>
    <row r="45" spans="1:29" s="47" customFormat="1" ht="14">
      <c r="A45"/>
      <c r="B45" s="67" t="s">
        <v>9</v>
      </c>
      <c r="C45" s="72" t="s">
        <v>12</v>
      </c>
      <c r="D45" s="72" t="s">
        <v>10</v>
      </c>
      <c r="E45" s="72" t="s">
        <v>11</v>
      </c>
      <c r="F45" s="14"/>
      <c r="G45" s="67" t="s">
        <v>9</v>
      </c>
      <c r="H45" s="72" t="s">
        <v>12</v>
      </c>
      <c r="I45" s="72" t="s">
        <v>10</v>
      </c>
      <c r="J45" s="72" t="s">
        <v>11</v>
      </c>
      <c r="L45" s="115"/>
      <c r="M45" s="115"/>
      <c r="N45" s="115"/>
      <c r="O45" s="43"/>
      <c r="X45" s="42"/>
      <c r="Y45" s="42"/>
      <c r="Z45" s="42"/>
      <c r="AA45" s="42"/>
      <c r="AB45" s="42"/>
      <c r="AC45" s="42"/>
    </row>
    <row r="46" spans="1:29" s="47" customFormat="1" ht="14">
      <c r="A46"/>
      <c r="B46" s="51" t="s">
        <v>13</v>
      </c>
      <c r="C46" s="73">
        <f t="shared" ref="C46:C64" si="1">D46+E46</f>
        <v>67440.102563952605</v>
      </c>
      <c r="D46" s="73">
        <f>VLOOKUP($F$8,'2011'!$A$2:$AQ$767,5)</f>
        <v>35126.236047273902</v>
      </c>
      <c r="E46" s="73">
        <f>VLOOKUP($F$8,'2011'!$A$2:$AQ$767,25)</f>
        <v>32313.8665166787</v>
      </c>
      <c r="F46" s="14"/>
      <c r="G46" s="51" t="s">
        <v>13</v>
      </c>
      <c r="H46" s="73">
        <f t="shared" ref="H46:H64" si="2">I46+J46</f>
        <v>49212</v>
      </c>
      <c r="I46" s="73">
        <f>VLOOKUP($F$8,'2001'!$A$2:$AQ$769,5)</f>
        <v>25306</v>
      </c>
      <c r="J46" s="73">
        <f>VLOOKUP($F$8,'2001'!$A$2:$AQ$769,25)</f>
        <v>23906</v>
      </c>
      <c r="L46" s="115"/>
      <c r="M46" s="115"/>
      <c r="N46" s="115"/>
      <c r="X46" s="42"/>
      <c r="Y46" s="42"/>
      <c r="Z46" s="42"/>
      <c r="AA46" s="42"/>
      <c r="AB46" s="42"/>
      <c r="AC46" s="42"/>
    </row>
    <row r="47" spans="1:29" s="47" customFormat="1" ht="14">
      <c r="A47"/>
      <c r="B47" s="51" t="s">
        <v>14</v>
      </c>
      <c r="C47" s="73">
        <f t="shared" si="1"/>
        <v>62253.330512247798</v>
      </c>
      <c r="D47" s="73">
        <f>VLOOKUP($F$8,'2011'!$A$2:$AQ$767,6)</f>
        <v>31613.797314757299</v>
      </c>
      <c r="E47" s="73">
        <f>VLOOKUP($F$8,'2011'!$A$2:$AQ$767,26)</f>
        <v>30639.533197490498</v>
      </c>
      <c r="F47" s="14"/>
      <c r="G47" s="51" t="s">
        <v>14</v>
      </c>
      <c r="H47" s="73">
        <f t="shared" si="2"/>
        <v>49405</v>
      </c>
      <c r="I47" s="73">
        <f>VLOOKUP($F$8,'2001'!$A$2:$AQ$769,6)</f>
        <v>25179</v>
      </c>
      <c r="J47" s="73">
        <f>VLOOKUP($F$8,'2001'!$A$2:$AQ$769,26)</f>
        <v>24226</v>
      </c>
      <c r="L47" s="115"/>
      <c r="M47" s="115"/>
      <c r="N47" s="115"/>
      <c r="X47" s="42"/>
      <c r="Y47" s="42"/>
      <c r="Z47" s="42"/>
      <c r="AA47" s="42"/>
      <c r="AB47" s="42"/>
      <c r="AC47" s="42"/>
    </row>
    <row r="48" spans="1:29" s="47" customFormat="1" ht="14">
      <c r="A48"/>
      <c r="B48" s="51" t="s">
        <v>15</v>
      </c>
      <c r="C48" s="73">
        <f t="shared" si="1"/>
        <v>58668.756546327495</v>
      </c>
      <c r="D48" s="73">
        <f>VLOOKUP($F$8,'2011'!$A$2:$AQ$767,7)</f>
        <v>30635.207383421599</v>
      </c>
      <c r="E48" s="73">
        <f>VLOOKUP($F$8,'2011'!$A$2:$AQ$767,27)</f>
        <v>28033.5491629059</v>
      </c>
      <c r="F48" s="14"/>
      <c r="G48" s="51" t="s">
        <v>15</v>
      </c>
      <c r="H48" s="73">
        <f t="shared" si="2"/>
        <v>53297</v>
      </c>
      <c r="I48" s="73">
        <f>VLOOKUP($F$8,'2001'!$A$2:$AQ$769,7)</f>
        <v>27313</v>
      </c>
      <c r="J48" s="73">
        <f>VLOOKUP($F$8,'2001'!$A$2:$AQ$769,27)</f>
        <v>25984</v>
      </c>
      <c r="L48" s="115"/>
      <c r="M48" s="115"/>
      <c r="N48" s="115"/>
      <c r="X48" s="42"/>
      <c r="Y48" s="42"/>
      <c r="Z48" s="42"/>
      <c r="AA48" s="42"/>
      <c r="AB48" s="42"/>
      <c r="AC48" s="42"/>
    </row>
    <row r="49" spans="1:29" s="47" customFormat="1" ht="14">
      <c r="A49"/>
      <c r="B49" s="51" t="s">
        <v>16</v>
      </c>
      <c r="C49" s="73">
        <f t="shared" si="1"/>
        <v>59043.575518307203</v>
      </c>
      <c r="D49" s="73">
        <f>VLOOKUP($F$8,'2011'!$A$2:$AQ$767,8)</f>
        <v>30021.336649129102</v>
      </c>
      <c r="E49" s="73">
        <f>VLOOKUP($F$8,'2011'!$A$2:$AQ$767,28)</f>
        <v>29022.238869178102</v>
      </c>
      <c r="F49" s="14"/>
      <c r="G49" s="51" t="s">
        <v>16</v>
      </c>
      <c r="H49" s="73">
        <f t="shared" si="2"/>
        <v>62773</v>
      </c>
      <c r="I49" s="73">
        <f>VLOOKUP($F$8,'2001'!$A$2:$AQ$769,8)</f>
        <v>32446</v>
      </c>
      <c r="J49" s="73">
        <f>VLOOKUP($F$8,'2001'!$A$2:$AQ$769,28)</f>
        <v>30327</v>
      </c>
      <c r="L49" s="115"/>
      <c r="M49" s="115"/>
      <c r="N49" s="115"/>
      <c r="X49" s="42"/>
      <c r="Y49" s="42"/>
      <c r="Z49" s="42"/>
      <c r="AA49" s="42"/>
      <c r="AB49" s="42"/>
      <c r="AC49" s="42"/>
    </row>
    <row r="50" spans="1:29" s="47" customFormat="1" ht="14">
      <c r="A50"/>
      <c r="B50" s="51" t="s">
        <v>17</v>
      </c>
      <c r="C50" s="73">
        <f t="shared" si="1"/>
        <v>69715.784618036705</v>
      </c>
      <c r="D50" s="73">
        <f>VLOOKUP($F$8,'2011'!$A$2:$AQ$767,9)</f>
        <v>35671.626412184705</v>
      </c>
      <c r="E50" s="73">
        <f>VLOOKUP($F$8,'2011'!$A$2:$AQ$767,29)</f>
        <v>34044.158205852</v>
      </c>
      <c r="F50" s="14"/>
      <c r="G50" s="51" t="s">
        <v>17</v>
      </c>
      <c r="H50" s="73">
        <f t="shared" si="2"/>
        <v>83355</v>
      </c>
      <c r="I50" s="73">
        <f>VLOOKUP($F$8,'2001'!$A$2:$AQ$769,9)</f>
        <v>42806</v>
      </c>
      <c r="J50" s="73">
        <f>VLOOKUP($F$8,'2001'!$A$2:$AQ$769,29)</f>
        <v>40549</v>
      </c>
      <c r="L50" s="115"/>
      <c r="M50" s="115"/>
      <c r="N50" s="115"/>
      <c r="X50" s="42"/>
      <c r="Y50" s="42"/>
      <c r="Z50" s="42"/>
      <c r="AA50" s="42"/>
      <c r="AB50" s="42"/>
      <c r="AC50" s="42"/>
    </row>
    <row r="51" spans="1:29" s="47" customFormat="1" ht="14">
      <c r="A51"/>
      <c r="B51" s="51" t="s">
        <v>18</v>
      </c>
      <c r="C51" s="73">
        <f t="shared" si="1"/>
        <v>81756.913403048209</v>
      </c>
      <c r="D51" s="73">
        <f>VLOOKUP($F$8,'2011'!$A$2:$AQ$767,10)</f>
        <v>42261.995313951003</v>
      </c>
      <c r="E51" s="73">
        <f>VLOOKUP($F$8,'2011'!$A$2:$AQ$767,30)</f>
        <v>39494.918089097198</v>
      </c>
      <c r="F51" s="14"/>
      <c r="G51" s="51" t="s">
        <v>18</v>
      </c>
      <c r="H51" s="73">
        <f t="shared" si="2"/>
        <v>94694</v>
      </c>
      <c r="I51" s="73">
        <f>VLOOKUP($F$8,'2001'!$A$2:$AQ$769,10)</f>
        <v>49439</v>
      </c>
      <c r="J51" s="73">
        <f>VLOOKUP($F$8,'2001'!$A$2:$AQ$769,30)</f>
        <v>45255</v>
      </c>
      <c r="L51" s="115"/>
      <c r="M51" s="115"/>
      <c r="N51" s="115"/>
      <c r="X51" s="42"/>
      <c r="Y51" s="42"/>
      <c r="Z51" s="42"/>
      <c r="AA51" s="42"/>
      <c r="AB51" s="42"/>
      <c r="AC51" s="42"/>
    </row>
    <row r="52" spans="1:29" s="47" customFormat="1" ht="14">
      <c r="A52"/>
      <c r="B52" s="51" t="s">
        <v>19</v>
      </c>
      <c r="C52" s="73">
        <f t="shared" si="1"/>
        <v>105345.03606200701</v>
      </c>
      <c r="D52" s="73">
        <f>VLOOKUP($F$8,'2011'!$A$2:$AQ$767,11)</f>
        <v>55059.106431027409</v>
      </c>
      <c r="E52" s="73">
        <f>VLOOKUP($F$8,'2011'!$A$2:$AQ$767,31)</f>
        <v>50285.929630979605</v>
      </c>
      <c r="F52" s="14"/>
      <c r="G52" s="51" t="s">
        <v>19</v>
      </c>
      <c r="H52" s="73">
        <f t="shared" si="2"/>
        <v>92319</v>
      </c>
      <c r="I52" s="73">
        <f>VLOOKUP($F$8,'2001'!$A$2:$AQ$769,11)</f>
        <v>47743</v>
      </c>
      <c r="J52" s="73">
        <f>VLOOKUP($F$8,'2001'!$A$2:$AQ$769,31)</f>
        <v>44576</v>
      </c>
      <c r="L52" s="115"/>
      <c r="M52" s="115"/>
      <c r="N52" s="115"/>
      <c r="X52" s="42"/>
      <c r="Y52" s="42"/>
      <c r="Z52" s="42"/>
      <c r="AA52" s="42"/>
      <c r="AB52" s="42"/>
      <c r="AC52" s="42"/>
    </row>
    <row r="53" spans="1:29" s="47" customFormat="1" ht="14">
      <c r="A53"/>
      <c r="B53" s="51" t="s">
        <v>20</v>
      </c>
      <c r="C53" s="73">
        <f t="shared" si="1"/>
        <v>112643.0068475976</v>
      </c>
      <c r="D53" s="73">
        <f>VLOOKUP($F$8,'2011'!$A$2:$AQ$767,12)</f>
        <v>59643.718375792101</v>
      </c>
      <c r="E53" s="73">
        <f>VLOOKUP($F$8,'2011'!$A$2:$AQ$767,32)</f>
        <v>52999.288471805499</v>
      </c>
      <c r="F53" s="14"/>
      <c r="G53" s="51" t="s">
        <v>20</v>
      </c>
      <c r="H53" s="73">
        <f t="shared" si="2"/>
        <v>93881</v>
      </c>
      <c r="I53" s="73">
        <f>VLOOKUP($F$8,'2001'!$A$2:$AQ$769,12)</f>
        <v>48409</v>
      </c>
      <c r="J53" s="73">
        <f>VLOOKUP($F$8,'2001'!$A$2:$AQ$769,32)</f>
        <v>45472</v>
      </c>
      <c r="L53" s="115"/>
      <c r="M53" s="115"/>
      <c r="N53" s="115"/>
      <c r="X53" s="42"/>
      <c r="Y53" s="42"/>
      <c r="Z53" s="42"/>
      <c r="AA53" s="42"/>
      <c r="AB53" s="42"/>
      <c r="AC53" s="42"/>
    </row>
    <row r="54" spans="1:29" s="47" customFormat="1" ht="14">
      <c r="A54"/>
      <c r="B54" s="51" t="s">
        <v>21</v>
      </c>
      <c r="C54" s="73">
        <f t="shared" si="1"/>
        <v>106105.66512113</v>
      </c>
      <c r="D54" s="73">
        <f>VLOOKUP($F$8,'2011'!$A$2:$AQ$767,13)</f>
        <v>55004.364750528403</v>
      </c>
      <c r="E54" s="73">
        <f>VLOOKUP($F$8,'2011'!$A$2:$AQ$767,33)</f>
        <v>51101.300370601602</v>
      </c>
      <c r="F54" s="14"/>
      <c r="G54" s="51" t="s">
        <v>21</v>
      </c>
      <c r="H54" s="73">
        <f t="shared" si="2"/>
        <v>89126</v>
      </c>
      <c r="I54" s="73">
        <f>VLOOKUP($F$8,'2001'!$A$2:$AQ$769,13)</f>
        <v>45369</v>
      </c>
      <c r="J54" s="73">
        <f>VLOOKUP($F$8,'2001'!$A$2:$AQ$769,33)</f>
        <v>43757</v>
      </c>
      <c r="L54" s="115"/>
      <c r="M54" s="115"/>
      <c r="N54" s="115"/>
      <c r="X54" s="42"/>
      <c r="Y54" s="42"/>
      <c r="Z54" s="42"/>
      <c r="AA54" s="42"/>
      <c r="AB54" s="42"/>
      <c r="AC54" s="42"/>
    </row>
    <row r="55" spans="1:29" s="47" customFormat="1" ht="14">
      <c r="A55"/>
      <c r="B55" s="51" t="s">
        <v>22</v>
      </c>
      <c r="C55" s="73">
        <f t="shared" si="1"/>
        <v>104121.0866413176</v>
      </c>
      <c r="D55" s="73">
        <f>VLOOKUP($F$8,'2011'!$A$2:$AQ$767,14)</f>
        <v>54053.850325488398</v>
      </c>
      <c r="E55" s="73">
        <f>VLOOKUP($F$8,'2011'!$A$2:$AQ$767,34)</f>
        <v>50067.236315829199</v>
      </c>
      <c r="F55" s="14"/>
      <c r="G55" s="51" t="s">
        <v>22</v>
      </c>
      <c r="H55" s="73">
        <f t="shared" si="2"/>
        <v>78522</v>
      </c>
      <c r="I55" s="73">
        <f>VLOOKUP($F$8,'2001'!$A$2:$AQ$769,14)</f>
        <v>39825</v>
      </c>
      <c r="J55" s="73">
        <f>VLOOKUP($F$8,'2001'!$A$2:$AQ$769,34)</f>
        <v>38697</v>
      </c>
      <c r="L55" s="115"/>
      <c r="M55" s="115"/>
      <c r="N55" s="115"/>
      <c r="X55" s="42"/>
      <c r="Y55" s="42"/>
      <c r="Z55" s="42"/>
      <c r="AA55" s="42"/>
      <c r="AB55" s="42"/>
      <c r="AC55" s="42"/>
    </row>
    <row r="56" spans="1:29" s="47" customFormat="1" ht="14">
      <c r="A56"/>
      <c r="B56" s="51" t="s">
        <v>23</v>
      </c>
      <c r="C56" s="73">
        <f t="shared" si="1"/>
        <v>94381.706001507497</v>
      </c>
      <c r="D56" s="73">
        <f>VLOOKUP($F$8,'2011'!$A$2:$AQ$767,15)</f>
        <v>48103.653030658199</v>
      </c>
      <c r="E56" s="73">
        <f>VLOOKUP($F$8,'2011'!$A$2:$AQ$767,35)</f>
        <v>46278.052970849305</v>
      </c>
      <c r="F56" s="14"/>
      <c r="G56" s="51" t="s">
        <v>23</v>
      </c>
      <c r="H56" s="73">
        <f t="shared" si="2"/>
        <v>73687</v>
      </c>
      <c r="I56" s="73">
        <f>VLOOKUP($F$8,'2001'!$A$2:$AQ$769,15)</f>
        <v>36950</v>
      </c>
      <c r="J56" s="73">
        <f>VLOOKUP($F$8,'2001'!$A$2:$AQ$769,35)</f>
        <v>36737</v>
      </c>
      <c r="L56" s="115"/>
      <c r="M56" s="115"/>
      <c r="N56" s="115"/>
      <c r="X56" s="42"/>
      <c r="Y56" s="42"/>
      <c r="Z56" s="42"/>
      <c r="AA56" s="42"/>
      <c r="AB56" s="42"/>
      <c r="AC56" s="42"/>
    </row>
    <row r="57" spans="1:29" s="47" customFormat="1" ht="14">
      <c r="A57"/>
      <c r="B57" s="51" t="s">
        <v>824</v>
      </c>
      <c r="C57" s="73">
        <f t="shared" si="1"/>
        <v>80590.86257362811</v>
      </c>
      <c r="D57" s="73">
        <f>VLOOKUP($F$8,'2011'!$A$2:$AQ$767,16)</f>
        <v>40382.061630957003</v>
      </c>
      <c r="E57" s="73">
        <f>VLOOKUP($F$8,'2011'!$A$2:$AQ$767,36)</f>
        <v>40208.8009426711</v>
      </c>
      <c r="F57" s="14"/>
      <c r="G57" s="51" t="s">
        <v>824</v>
      </c>
      <c r="H57" s="73">
        <f t="shared" si="2"/>
        <v>68591</v>
      </c>
      <c r="I57" s="73">
        <f>VLOOKUP($F$8,'2001'!$A$2:$AQ$769,16)</f>
        <v>34122</v>
      </c>
      <c r="J57" s="73">
        <f>VLOOKUP($F$8,'2001'!$A$2:$AQ$769,36)</f>
        <v>34469</v>
      </c>
      <c r="L57" s="115"/>
      <c r="M57" s="115"/>
      <c r="N57" s="115"/>
      <c r="X57" s="42"/>
      <c r="Y57" s="42"/>
      <c r="Z57" s="42"/>
      <c r="AA57" s="42"/>
      <c r="AB57" s="42"/>
      <c r="AC57" s="42"/>
    </row>
    <row r="58" spans="1:29" s="47" customFormat="1" ht="14">
      <c r="A58"/>
      <c r="B58" s="51" t="s">
        <v>24</v>
      </c>
      <c r="C58" s="73">
        <f t="shared" si="1"/>
        <v>72447.763320713901</v>
      </c>
      <c r="D58" s="73">
        <f>VLOOKUP($F$8,'2011'!$A$2:$AQ$767,17)</f>
        <v>35564.554402779999</v>
      </c>
      <c r="E58" s="73">
        <f>VLOOKUP($F$8,'2011'!$A$2:$AQ$767,37)</f>
        <v>36883.208917933902</v>
      </c>
      <c r="F58" s="14"/>
      <c r="G58" s="51" t="s">
        <v>24</v>
      </c>
      <c r="H58" s="73">
        <f t="shared" si="2"/>
        <v>56862</v>
      </c>
      <c r="I58" s="73">
        <f>VLOOKUP($F$8,'2001'!$A$2:$AQ$769,17)</f>
        <v>27734</v>
      </c>
      <c r="J58" s="73">
        <f>VLOOKUP($F$8,'2001'!$A$2:$AQ$769,37)</f>
        <v>29128</v>
      </c>
      <c r="L58" s="115"/>
      <c r="M58" s="115"/>
      <c r="N58" s="115"/>
      <c r="X58" s="42"/>
      <c r="Y58" s="42"/>
      <c r="Z58" s="42"/>
      <c r="AA58" s="42"/>
      <c r="AB58" s="42"/>
      <c r="AC58" s="42"/>
    </row>
    <row r="59" spans="1:29" s="47" customFormat="1" ht="14">
      <c r="A59"/>
      <c r="B59" s="51" t="s">
        <v>25</v>
      </c>
      <c r="C59" s="73">
        <f t="shared" si="1"/>
        <v>65472.940172286006</v>
      </c>
      <c r="D59" s="73">
        <f>VLOOKUP($F$8,'2011'!$A$2:$AQ$767,18)</f>
        <v>31703.663424168099</v>
      </c>
      <c r="E59" s="73">
        <f>VLOOKUP($F$8,'2011'!$A$2:$AQ$767,38)</f>
        <v>33769.276748117903</v>
      </c>
      <c r="F59" s="14"/>
      <c r="G59" s="51" t="s">
        <v>25</v>
      </c>
      <c r="H59" s="73">
        <f t="shared" si="2"/>
        <v>70914</v>
      </c>
      <c r="I59" s="73">
        <f>VLOOKUP($F$8,'2001'!$A$2:$AQ$769,18)</f>
        <v>33638</v>
      </c>
      <c r="J59" s="73">
        <f>VLOOKUP($F$8,'2001'!$A$2:$AQ$769,38)</f>
        <v>37276</v>
      </c>
      <c r="L59" s="115"/>
      <c r="M59" s="115"/>
      <c r="N59" s="115"/>
      <c r="X59" s="42"/>
      <c r="Y59" s="42"/>
      <c r="Z59" s="42"/>
      <c r="AA59" s="42"/>
      <c r="AB59" s="42"/>
      <c r="AC59" s="42"/>
    </row>
    <row r="60" spans="1:29" s="47" customFormat="1" ht="14">
      <c r="A60"/>
      <c r="B60" s="51" t="s">
        <v>26</v>
      </c>
      <c r="C60" s="73">
        <f t="shared" si="1"/>
        <v>52434.328320256202</v>
      </c>
      <c r="D60" s="73">
        <f>VLOOKUP($F$8,'2011'!$A$2:$AQ$767,19)</f>
        <v>24173.308172941499</v>
      </c>
      <c r="E60" s="73">
        <f>VLOOKUP($F$8,'2011'!$A$2:$AQ$767,39)</f>
        <v>28261.020147314703</v>
      </c>
      <c r="F60" s="14"/>
      <c r="G60" s="51" t="s">
        <v>26</v>
      </c>
      <c r="H60" s="73">
        <f t="shared" si="2"/>
        <v>67489</v>
      </c>
      <c r="I60" s="73">
        <f>VLOOKUP($F$8,'2001'!$A$2:$AQ$769,19)</f>
        <v>31106</v>
      </c>
      <c r="J60" s="73">
        <f>VLOOKUP($F$8,'2001'!$A$2:$AQ$769,39)</f>
        <v>36383</v>
      </c>
      <c r="L60" s="115"/>
      <c r="M60" s="115"/>
      <c r="N60" s="115"/>
      <c r="X60" s="42"/>
      <c r="Y60" s="42"/>
      <c r="Z60" s="42"/>
      <c r="AA60" s="42"/>
      <c r="AB60" s="42"/>
      <c r="AC60" s="42"/>
    </row>
    <row r="61" spans="1:29" s="14" customFormat="1" ht="14">
      <c r="A61"/>
      <c r="B61" s="51" t="s">
        <v>27</v>
      </c>
      <c r="C61" s="73">
        <f t="shared" si="1"/>
        <v>61507.239877030202</v>
      </c>
      <c r="D61" s="73">
        <f>VLOOKUP($F$8,'2011'!$A$2:$AQ$767,20)</f>
        <v>26890.856636024801</v>
      </c>
      <c r="E61" s="73">
        <f>VLOOKUP($F$8,'2011'!$A$2:$AQ$767,40)</f>
        <v>34616.383241005402</v>
      </c>
      <c r="G61" s="51" t="s">
        <v>27</v>
      </c>
      <c r="H61" s="73">
        <f t="shared" si="2"/>
        <v>56045</v>
      </c>
      <c r="I61" s="73">
        <f>VLOOKUP($F$8,'2001'!$A$2:$AQ$769,20)</f>
        <v>24467</v>
      </c>
      <c r="J61" s="73">
        <f>VLOOKUP($F$8,'2001'!$A$2:$AQ$769,40)</f>
        <v>31578</v>
      </c>
      <c r="K61" s="47"/>
      <c r="L61" s="115"/>
      <c r="M61" s="115"/>
      <c r="N61" s="115"/>
      <c r="O61" s="47"/>
      <c r="P61" s="47"/>
      <c r="Q61" s="47"/>
      <c r="R61" s="47"/>
      <c r="S61" s="47"/>
      <c r="T61" s="47"/>
      <c r="U61" s="47"/>
      <c r="V61" s="47"/>
      <c r="W61" s="47"/>
      <c r="X61" s="42"/>
      <c r="Y61" s="42"/>
      <c r="Z61" s="42"/>
      <c r="AA61" s="42"/>
      <c r="AB61" s="42"/>
      <c r="AC61" s="42"/>
    </row>
    <row r="62" spans="1:29" s="14" customFormat="1" ht="14">
      <c r="A62"/>
      <c r="B62" s="51" t="s">
        <v>28</v>
      </c>
      <c r="C62" s="73">
        <f t="shared" si="1"/>
        <v>47792.470399281097</v>
      </c>
      <c r="D62" s="73">
        <f>VLOOKUP($F$8,'2011'!$A$2:$AQ$767,21)</f>
        <v>19295.6734934134</v>
      </c>
      <c r="E62" s="73">
        <f>VLOOKUP($F$8,'2011'!$A$2:$AQ$767,41)</f>
        <v>28496.796905867701</v>
      </c>
      <c r="G62" s="51" t="s">
        <v>28</v>
      </c>
      <c r="H62" s="73">
        <f t="shared" si="2"/>
        <v>35481</v>
      </c>
      <c r="I62" s="73">
        <f>VLOOKUP($F$8,'2001'!$A$2:$AQ$769,21)</f>
        <v>13683</v>
      </c>
      <c r="J62" s="73">
        <f>VLOOKUP($F$8,'2001'!$A$2:$AQ$769,41)</f>
        <v>21798</v>
      </c>
      <c r="K62" s="47"/>
      <c r="L62" s="115"/>
      <c r="M62" s="115"/>
      <c r="N62" s="115"/>
      <c r="O62" s="47"/>
      <c r="P62" s="47"/>
      <c r="Q62" s="47"/>
      <c r="R62" s="47"/>
      <c r="S62" s="47"/>
      <c r="T62" s="47"/>
      <c r="U62" s="47"/>
      <c r="V62" s="47"/>
      <c r="W62" s="47"/>
      <c r="X62" s="42"/>
      <c r="Y62" s="42"/>
      <c r="Z62" s="42"/>
      <c r="AA62" s="42"/>
      <c r="AB62" s="42"/>
      <c r="AC62" s="42"/>
    </row>
    <row r="63" spans="1:29" s="14" customFormat="1" ht="14">
      <c r="A63"/>
      <c r="B63" s="51" t="s">
        <v>822</v>
      </c>
      <c r="C63" s="73">
        <f t="shared" si="1"/>
        <v>29015.789343461503</v>
      </c>
      <c r="D63" s="73">
        <f>VLOOKUP($F$8,'2011'!$A$2:$AQ$767,22)</f>
        <v>10948.484248728701</v>
      </c>
      <c r="E63" s="73">
        <f>VLOOKUP($F$8,'2011'!$A$2:$AQ$767,42)</f>
        <v>18067.305094732801</v>
      </c>
      <c r="G63" s="51" t="s">
        <v>822</v>
      </c>
      <c r="H63" s="73">
        <f t="shared" si="2"/>
        <v>19371</v>
      </c>
      <c r="I63" s="73">
        <f>VLOOKUP($F$8,'2001'!$A$2:$AQ$769,22)</f>
        <v>6556</v>
      </c>
      <c r="J63" s="73">
        <f>VLOOKUP($F$8,'2001'!$A$2:$AQ$769,42)</f>
        <v>12815</v>
      </c>
      <c r="K63" s="47"/>
      <c r="L63" s="115"/>
      <c r="M63" s="115"/>
      <c r="N63" s="115"/>
      <c r="O63" s="47"/>
      <c r="P63" s="47"/>
      <c r="Q63" s="47"/>
      <c r="R63" s="47"/>
      <c r="S63" s="47"/>
      <c r="T63" s="47"/>
      <c r="U63" s="47"/>
      <c r="V63" s="47"/>
      <c r="W63" s="47"/>
      <c r="X63" s="42"/>
      <c r="Y63" s="42"/>
      <c r="Z63" s="42"/>
      <c r="AA63" s="42"/>
      <c r="AB63" s="42"/>
      <c r="AC63" s="42"/>
    </row>
    <row r="64" spans="1:29" s="14" customFormat="1" ht="14">
      <c r="A64"/>
      <c r="B64" s="51" t="s">
        <v>844</v>
      </c>
      <c r="C64" s="73">
        <f t="shared" si="1"/>
        <v>13771.1636274376</v>
      </c>
      <c r="D64" s="73">
        <f>VLOOKUP($F$8,'2011'!$A$2:$AQ$767,23)</f>
        <v>4160.6891763271997</v>
      </c>
      <c r="E64" s="73">
        <f>VLOOKUP($F$8,'2011'!$A$2:$AQ$767,43)</f>
        <v>9610.4744511104</v>
      </c>
      <c r="G64" s="51" t="s">
        <v>844</v>
      </c>
      <c r="H64" s="73">
        <f t="shared" si="2"/>
        <v>9191</v>
      </c>
      <c r="I64" s="73">
        <f>VLOOKUP($F$8,'2001'!$A$2:$AQ$769,23)</f>
        <v>2755</v>
      </c>
      <c r="J64" s="73">
        <f>VLOOKUP($F$8,'2001'!$A$2:$AQ$769,43)</f>
        <v>6436</v>
      </c>
      <c r="K64" s="47"/>
      <c r="L64" s="115"/>
      <c r="M64" s="115"/>
      <c r="N64" s="115"/>
      <c r="O64" s="47"/>
      <c r="P64" s="47"/>
      <c r="Q64" s="47"/>
      <c r="R64" s="47"/>
      <c r="S64" s="47"/>
      <c r="T64" s="47"/>
      <c r="U64" s="47"/>
      <c r="V64" s="47"/>
      <c r="W64" s="47"/>
      <c r="X64" s="42"/>
      <c r="Y64" s="42"/>
      <c r="Z64" s="42"/>
      <c r="AA64" s="42"/>
      <c r="AB64" s="42"/>
      <c r="AC64" s="42"/>
    </row>
    <row r="65" spans="1:29" s="14" customFormat="1" ht="14">
      <c r="A65"/>
      <c r="B65" s="67" t="s">
        <v>29</v>
      </c>
      <c r="C65" s="74">
        <f>SUM(C46:C64)</f>
        <v>1344507.5214695742</v>
      </c>
      <c r="D65" s="74">
        <f>SUM(D46:D64)</f>
        <v>670314.18321955274</v>
      </c>
      <c r="E65" s="74">
        <f>SUM(E46:E64)</f>
        <v>674193.33825002157</v>
      </c>
      <c r="G65" s="67" t="s">
        <v>29</v>
      </c>
      <c r="H65" s="74">
        <f>SUM(H46:H64)</f>
        <v>1204215</v>
      </c>
      <c r="I65" s="74">
        <f>SUM(I46:I64)</f>
        <v>594846</v>
      </c>
      <c r="J65" s="74">
        <f>SUM(J46:J64)</f>
        <v>609369</v>
      </c>
      <c r="K65" s="47"/>
      <c r="L65" s="115"/>
      <c r="M65" s="115"/>
      <c r="N65" s="115"/>
      <c r="O65" s="47"/>
      <c r="P65" s="47"/>
      <c r="Q65" s="47"/>
      <c r="R65" s="47"/>
      <c r="S65" s="47"/>
      <c r="T65" s="47"/>
      <c r="U65" s="47"/>
      <c r="V65" s="47"/>
      <c r="W65" s="47"/>
      <c r="X65" s="42"/>
      <c r="Y65" s="42"/>
      <c r="Z65" s="42"/>
      <c r="AA65" s="42"/>
      <c r="AB65" s="42"/>
      <c r="AC65" s="42"/>
    </row>
    <row r="66" spans="1:29" ht="14">
      <c r="B66" s="51"/>
      <c r="C66" s="51"/>
      <c r="D66" s="51"/>
      <c r="E66" s="51"/>
    </row>
    <row r="67" spans="1:29" s="14" customFormat="1" ht="14">
      <c r="A67"/>
      <c r="B67" s="116"/>
      <c r="C67" s="116"/>
      <c r="D67" s="116"/>
      <c r="E67" s="116"/>
      <c r="G67" s="47"/>
      <c r="H67" s="47"/>
      <c r="I67" s="47"/>
      <c r="J67" s="47"/>
      <c r="K67" s="47"/>
      <c r="L67" s="115"/>
      <c r="M67" s="115"/>
      <c r="N67" s="115"/>
      <c r="O67" s="47"/>
      <c r="P67" s="47"/>
      <c r="Q67" s="47"/>
      <c r="R67" s="47"/>
      <c r="S67" s="47"/>
      <c r="T67" s="47"/>
      <c r="U67" s="47"/>
      <c r="V67" s="47"/>
      <c r="W67" s="47"/>
      <c r="X67" s="42"/>
      <c r="Y67" s="42"/>
      <c r="Z67" s="42"/>
      <c r="AA67" s="42"/>
      <c r="AB67" s="42"/>
      <c r="AC67" s="42"/>
    </row>
    <row r="68" spans="1:29" s="14" customFormat="1" ht="14">
      <c r="A68"/>
      <c r="B68" s="75"/>
      <c r="C68" s="75"/>
      <c r="D68" s="75"/>
      <c r="E68" s="75"/>
      <c r="G68" s="47"/>
      <c r="H68" s="47"/>
      <c r="I68" s="47"/>
      <c r="J68" s="47"/>
      <c r="K68" s="47"/>
      <c r="L68" s="115"/>
      <c r="M68" s="115"/>
      <c r="N68" s="115"/>
      <c r="O68" s="47"/>
      <c r="P68" s="47"/>
      <c r="Q68" s="47"/>
      <c r="R68" s="47"/>
      <c r="S68" s="47"/>
      <c r="T68" s="47"/>
      <c r="U68" s="47"/>
      <c r="V68" s="47"/>
      <c r="W68" s="47"/>
      <c r="X68" s="42"/>
      <c r="Y68" s="42"/>
      <c r="Z68" s="42"/>
      <c r="AA68" s="42"/>
      <c r="AB68" s="42"/>
      <c r="AC68" s="42"/>
    </row>
    <row r="69" spans="1:29" s="14" customFormat="1" ht="14">
      <c r="A69"/>
      <c r="B69" s="51"/>
      <c r="C69" s="73"/>
      <c r="D69" s="73"/>
      <c r="E69" s="73"/>
      <c r="G69" s="47"/>
      <c r="H69" s="47"/>
      <c r="I69" s="47"/>
      <c r="J69" s="47"/>
      <c r="K69" s="47"/>
      <c r="L69" s="115"/>
      <c r="M69" s="115"/>
      <c r="N69" s="115"/>
      <c r="O69" s="47"/>
      <c r="P69" s="47"/>
      <c r="Q69" s="47"/>
      <c r="R69" s="47"/>
      <c r="S69" s="47"/>
      <c r="T69" s="47"/>
      <c r="U69" s="47"/>
      <c r="V69" s="47"/>
      <c r="W69" s="47"/>
      <c r="X69" s="42"/>
      <c r="Y69" s="42"/>
      <c r="Z69" s="42"/>
      <c r="AA69" s="42"/>
      <c r="AB69" s="42"/>
      <c r="AC69" s="42"/>
    </row>
    <row r="70" spans="1:29" s="14" customFormat="1" ht="14">
      <c r="A70"/>
      <c r="B70" s="51"/>
      <c r="C70" s="73"/>
      <c r="D70" s="73"/>
      <c r="E70" s="73"/>
      <c r="G70" s="47"/>
      <c r="H70" s="47"/>
      <c r="I70" s="47"/>
      <c r="J70" s="47"/>
      <c r="K70" s="47"/>
      <c r="L70" s="115"/>
      <c r="M70" s="115"/>
      <c r="N70" s="115"/>
      <c r="O70" s="47"/>
      <c r="P70" s="47"/>
      <c r="Q70" s="47"/>
      <c r="R70" s="47"/>
      <c r="S70" s="47"/>
      <c r="T70" s="47"/>
      <c r="U70" s="47"/>
      <c r="V70" s="47"/>
      <c r="W70" s="47"/>
      <c r="X70" s="42"/>
      <c r="Y70" s="42"/>
      <c r="Z70" s="42"/>
      <c r="AA70" s="42"/>
      <c r="AB70" s="42"/>
      <c r="AC70" s="42"/>
    </row>
    <row r="71" spans="1:29" s="14" customFormat="1" ht="14">
      <c r="A71"/>
      <c r="B71" s="51"/>
      <c r="C71" s="73"/>
      <c r="D71" s="73"/>
      <c r="E71" s="73"/>
      <c r="G71" s="47"/>
      <c r="H71" s="47"/>
      <c r="I71" s="47"/>
      <c r="J71" s="47"/>
      <c r="K71" s="47"/>
      <c r="L71" s="115"/>
      <c r="M71" s="115"/>
      <c r="N71" s="115"/>
      <c r="O71" s="47"/>
      <c r="P71" s="47"/>
      <c r="Q71" s="47"/>
      <c r="R71" s="47"/>
      <c r="S71" s="47"/>
      <c r="T71" s="47"/>
      <c r="U71" s="47"/>
      <c r="V71" s="47"/>
      <c r="W71" s="47"/>
      <c r="X71" s="42"/>
      <c r="Y71" s="42"/>
      <c r="Z71" s="42"/>
      <c r="AA71" s="42"/>
      <c r="AB71" s="42"/>
      <c r="AC71" s="42"/>
    </row>
    <row r="72" spans="1:29" s="14" customFormat="1" ht="14">
      <c r="A72"/>
      <c r="B72" s="51"/>
      <c r="C72" s="73"/>
      <c r="D72" s="73"/>
      <c r="E72" s="73"/>
      <c r="G72" s="47"/>
      <c r="H72" s="47"/>
      <c r="I72" s="47"/>
      <c r="J72" s="47"/>
      <c r="K72" s="47"/>
      <c r="L72" s="115"/>
      <c r="M72" s="115"/>
      <c r="N72" s="115"/>
      <c r="O72" s="47"/>
      <c r="P72" s="47"/>
      <c r="Q72" s="47"/>
      <c r="R72" s="47"/>
      <c r="S72" s="47"/>
      <c r="T72" s="47"/>
      <c r="U72" s="47"/>
      <c r="V72" s="47"/>
      <c r="W72" s="47"/>
      <c r="X72" s="42"/>
      <c r="Y72" s="42"/>
      <c r="Z72" s="42"/>
      <c r="AA72" s="42"/>
      <c r="AB72" s="42"/>
      <c r="AC72" s="42"/>
    </row>
    <row r="73" spans="1:29" s="14" customFormat="1" ht="14">
      <c r="A73"/>
      <c r="B73" s="51"/>
      <c r="C73" s="73"/>
      <c r="D73" s="73"/>
      <c r="E73" s="73"/>
      <c r="G73" s="47"/>
      <c r="H73" s="47"/>
      <c r="I73" s="47"/>
      <c r="J73" s="47"/>
      <c r="K73" s="47"/>
      <c r="L73" s="115"/>
      <c r="M73" s="115"/>
      <c r="N73" s="115"/>
      <c r="O73" s="47"/>
      <c r="P73" s="47"/>
      <c r="Q73" s="47"/>
      <c r="R73" s="47"/>
      <c r="S73" s="47"/>
      <c r="T73" s="47"/>
      <c r="U73" s="47"/>
      <c r="V73" s="47"/>
      <c r="W73" s="47"/>
      <c r="X73" s="42"/>
      <c r="Y73" s="42"/>
      <c r="Z73" s="42"/>
      <c r="AA73" s="42"/>
      <c r="AB73" s="42"/>
      <c r="AC73" s="42"/>
    </row>
    <row r="74" spans="1:29" s="14" customFormat="1" ht="14">
      <c r="A74"/>
      <c r="B74" s="51"/>
      <c r="C74" s="73"/>
      <c r="D74" s="73"/>
      <c r="E74" s="73"/>
      <c r="G74" s="47"/>
      <c r="H74" s="47"/>
      <c r="I74" s="47"/>
      <c r="J74" s="47"/>
      <c r="K74" s="47"/>
      <c r="L74" s="115"/>
      <c r="M74" s="115"/>
      <c r="N74" s="115"/>
      <c r="O74" s="47"/>
      <c r="P74" s="47"/>
      <c r="Q74" s="47"/>
      <c r="R74" s="47"/>
      <c r="S74" s="47"/>
      <c r="T74" s="47"/>
      <c r="U74" s="47"/>
      <c r="V74" s="47"/>
      <c r="W74" s="47"/>
      <c r="X74" s="42"/>
      <c r="Y74" s="42"/>
      <c r="Z74" s="42"/>
      <c r="AA74" s="42"/>
      <c r="AB74" s="42"/>
      <c r="AC74" s="42"/>
    </row>
    <row r="75" spans="1:29" s="14" customFormat="1" ht="14">
      <c r="A75"/>
      <c r="B75" s="51"/>
      <c r="C75" s="73"/>
      <c r="D75" s="73"/>
      <c r="E75" s="73"/>
      <c r="G75" s="47"/>
      <c r="H75" s="47"/>
      <c r="I75" s="47"/>
      <c r="J75" s="47"/>
      <c r="K75" s="47"/>
      <c r="L75" s="115"/>
      <c r="M75" s="115"/>
      <c r="N75" s="115"/>
      <c r="O75" s="47"/>
      <c r="P75" s="47"/>
      <c r="Q75" s="47"/>
      <c r="R75" s="47"/>
      <c r="S75" s="47"/>
      <c r="T75" s="47"/>
      <c r="U75" s="47"/>
      <c r="V75" s="47"/>
      <c r="W75" s="47"/>
      <c r="X75" s="42"/>
      <c r="Y75" s="42"/>
      <c r="Z75" s="42"/>
      <c r="AA75" s="42"/>
      <c r="AB75" s="42"/>
      <c r="AC75" s="42"/>
    </row>
    <row r="76" spans="1:29" s="14" customFormat="1" ht="14">
      <c r="A76"/>
      <c r="B76" s="51"/>
      <c r="C76" s="73"/>
      <c r="D76" s="73"/>
      <c r="E76" s="73"/>
      <c r="G76" s="47"/>
      <c r="H76" s="47"/>
      <c r="I76" s="47"/>
      <c r="J76" s="47"/>
      <c r="K76" s="47"/>
      <c r="L76" s="115"/>
      <c r="M76" s="115"/>
      <c r="N76" s="115"/>
      <c r="O76" s="47"/>
      <c r="P76" s="47"/>
      <c r="Q76" s="47"/>
      <c r="R76" s="47"/>
      <c r="S76" s="47"/>
      <c r="T76" s="47"/>
      <c r="U76" s="47"/>
      <c r="V76" s="47"/>
      <c r="W76" s="47"/>
      <c r="X76" s="42"/>
      <c r="Y76" s="42"/>
      <c r="Z76" s="42"/>
      <c r="AA76" s="42"/>
      <c r="AB76" s="42"/>
      <c r="AC76" s="42"/>
    </row>
    <row r="77" spans="1:29" s="14" customFormat="1" ht="14">
      <c r="A77"/>
      <c r="B77" s="51"/>
      <c r="C77" s="73"/>
      <c r="D77" s="73"/>
      <c r="E77" s="73"/>
      <c r="G77" s="47"/>
      <c r="H77" s="47"/>
      <c r="I77" s="47"/>
      <c r="J77" s="47"/>
      <c r="K77" s="47"/>
      <c r="L77" s="115"/>
      <c r="M77" s="115"/>
      <c r="N77" s="115"/>
      <c r="O77" s="47"/>
      <c r="P77" s="47"/>
      <c r="Q77" s="47"/>
      <c r="R77" s="47"/>
      <c r="S77" s="47"/>
      <c r="T77" s="47"/>
      <c r="U77" s="47"/>
      <c r="V77" s="47"/>
      <c r="W77" s="47"/>
      <c r="X77" s="42"/>
      <c r="Y77" s="42"/>
      <c r="Z77" s="42"/>
      <c r="AA77" s="42"/>
      <c r="AB77" s="42"/>
      <c r="AC77" s="42"/>
    </row>
    <row r="78" spans="1:29" s="14" customFormat="1" ht="14">
      <c r="A78"/>
      <c r="B78" s="51"/>
      <c r="C78" s="73"/>
      <c r="D78" s="73"/>
      <c r="E78" s="73"/>
      <c r="G78" s="47"/>
      <c r="H78" s="47"/>
      <c r="I78" s="47"/>
      <c r="J78" s="47"/>
      <c r="K78" s="47"/>
      <c r="L78" s="115"/>
      <c r="M78" s="115"/>
      <c r="N78" s="115"/>
      <c r="O78" s="47"/>
      <c r="P78" s="47"/>
      <c r="Q78" s="47"/>
      <c r="R78" s="47"/>
      <c r="S78" s="47"/>
      <c r="T78" s="47"/>
      <c r="U78" s="47"/>
      <c r="V78" s="47"/>
      <c r="W78" s="47"/>
      <c r="X78" s="42"/>
      <c r="Y78" s="42"/>
      <c r="Z78" s="42"/>
      <c r="AA78" s="42"/>
      <c r="AB78" s="42"/>
      <c r="AC78" s="42"/>
    </row>
    <row r="79" spans="1:29" s="14" customFormat="1" ht="14">
      <c r="A79"/>
      <c r="B79" s="51"/>
      <c r="C79" s="73"/>
      <c r="D79" s="73"/>
      <c r="E79" s="73"/>
      <c r="G79" s="47"/>
      <c r="H79" s="47"/>
      <c r="I79" s="47"/>
      <c r="J79" s="47"/>
      <c r="K79" s="47"/>
      <c r="L79" s="115"/>
      <c r="M79" s="115"/>
      <c r="N79" s="115"/>
      <c r="O79" s="47"/>
      <c r="P79" s="47"/>
      <c r="Q79" s="47"/>
      <c r="R79" s="47"/>
      <c r="S79" s="47"/>
      <c r="T79" s="47"/>
      <c r="U79" s="47"/>
      <c r="V79" s="47"/>
      <c r="W79" s="47"/>
      <c r="X79" s="42"/>
      <c r="Y79" s="42"/>
      <c r="Z79" s="42"/>
      <c r="AA79" s="42"/>
      <c r="AB79" s="42"/>
      <c r="AC79" s="42"/>
    </row>
    <row r="80" spans="1:29" s="14" customFormat="1" ht="14">
      <c r="A80"/>
      <c r="B80" s="51"/>
      <c r="C80" s="73"/>
      <c r="D80" s="73"/>
      <c r="E80" s="73"/>
      <c r="G80" s="47"/>
      <c r="H80" s="47"/>
      <c r="I80" s="47"/>
      <c r="J80" s="47"/>
      <c r="K80" s="47"/>
      <c r="L80" s="115"/>
      <c r="M80" s="115"/>
      <c r="N80" s="115"/>
      <c r="O80" s="47"/>
      <c r="P80" s="47"/>
      <c r="Q80" s="47"/>
      <c r="R80" s="47"/>
      <c r="S80" s="47"/>
      <c r="T80" s="47"/>
      <c r="U80" s="47"/>
      <c r="V80" s="47"/>
      <c r="W80" s="47"/>
      <c r="X80" s="42"/>
      <c r="Y80" s="42"/>
      <c r="Z80" s="42"/>
      <c r="AA80" s="42"/>
      <c r="AB80" s="42"/>
      <c r="AC80" s="42"/>
    </row>
    <row r="81" spans="1:29" s="14" customFormat="1" ht="14">
      <c r="A81"/>
      <c r="B81" s="51"/>
      <c r="C81" s="73"/>
      <c r="D81" s="73"/>
      <c r="E81" s="73"/>
      <c r="G81" s="47"/>
      <c r="H81" s="47"/>
      <c r="I81" s="47"/>
      <c r="J81" s="47"/>
      <c r="K81" s="47"/>
      <c r="L81" s="115"/>
      <c r="M81" s="115"/>
      <c r="N81" s="115"/>
      <c r="O81" s="47"/>
      <c r="P81" s="47"/>
      <c r="Q81" s="47"/>
      <c r="R81" s="47"/>
      <c r="S81" s="47"/>
      <c r="T81" s="47"/>
      <c r="U81" s="47"/>
      <c r="V81" s="47"/>
      <c r="W81" s="47"/>
      <c r="X81" s="42"/>
      <c r="Y81" s="42"/>
      <c r="Z81" s="42"/>
      <c r="AA81" s="42"/>
      <c r="AB81" s="42"/>
      <c r="AC81" s="42"/>
    </row>
    <row r="82" spans="1:29" s="14" customFormat="1" ht="14">
      <c r="A82"/>
      <c r="B82" s="67"/>
      <c r="C82" s="74"/>
      <c r="D82" s="74"/>
      <c r="E82" s="74"/>
      <c r="G82" s="47"/>
      <c r="H82" s="47"/>
      <c r="I82" s="47"/>
      <c r="J82" s="47"/>
      <c r="K82" s="47"/>
      <c r="L82" s="115"/>
      <c r="M82" s="115"/>
      <c r="N82" s="115"/>
      <c r="O82" s="47"/>
      <c r="P82" s="47"/>
      <c r="Q82" s="47"/>
      <c r="R82" s="47"/>
      <c r="S82" s="47"/>
      <c r="T82" s="47"/>
      <c r="U82" s="47"/>
      <c r="V82" s="47"/>
      <c r="W82" s="47"/>
      <c r="X82" s="42"/>
      <c r="Y82" s="42"/>
      <c r="Z82" s="42"/>
      <c r="AA82" s="42"/>
      <c r="AB82" s="42"/>
      <c r="AC82" s="42"/>
    </row>
  </sheetData>
  <pageMargins left="0.7" right="0.7" top="0.75" bottom="0.75" header="0.3" footer="0.3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7" r:id="rId4" name="Drop Down 1">
              <controlPr defaultSize="0" print="0" autoLine="0" autoPict="0" altText="Selector de territorio: Aragón, provincias, comarcas y municipios de más de 5.000 habitantes.">
                <anchor moveWithCells="1">
                  <from>
                    <xdr:col>2</xdr:col>
                    <xdr:colOff>0</xdr:colOff>
                    <xdr:row>6</xdr:row>
                    <xdr:rowOff>158750</xdr:rowOff>
                  </from>
                  <to>
                    <xdr:col>4</xdr:col>
                    <xdr:colOff>736600</xdr:colOff>
                    <xdr:row>7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W33"/>
  <sheetViews>
    <sheetView showGridLines="0" topLeftCell="G7" zoomScale="70" zoomScaleNormal="70" workbookViewId="0">
      <selection activeCell="U26" sqref="U26"/>
    </sheetView>
  </sheetViews>
  <sheetFormatPr baseColWidth="10" defaultRowHeight="14"/>
  <cols>
    <col min="1" max="6" width="11.453125" style="76" customWidth="1"/>
    <col min="7" max="7" width="13.90625" style="76" customWidth="1"/>
    <col min="8" max="9" width="11.453125" style="76" customWidth="1"/>
    <col min="10" max="17" width="10.90625" style="76"/>
    <col min="18" max="23" width="10.90625" style="77"/>
    <col min="24" max="16384" width="10.90625" style="51"/>
  </cols>
  <sheetData>
    <row r="4" spans="1:13" ht="16.5" customHeight="1"/>
    <row r="5" spans="1:13">
      <c r="C5" s="78">
        <v>44197</v>
      </c>
    </row>
    <row r="6" spans="1:13">
      <c r="A6" s="79"/>
      <c r="G6" s="78">
        <v>40544</v>
      </c>
      <c r="K6" s="78">
        <v>36892</v>
      </c>
    </row>
    <row r="7" spans="1:13">
      <c r="C7" s="80" t="str">
        <f>'Pirámides 2021-2011-2001'!C8</f>
        <v>ARAGÓN</v>
      </c>
      <c r="G7" s="80"/>
    </row>
    <row r="9" spans="1:13">
      <c r="B9" s="76" t="s">
        <v>74</v>
      </c>
      <c r="C9" s="76" t="s">
        <v>10</v>
      </c>
      <c r="D9" s="76" t="s">
        <v>11</v>
      </c>
      <c r="E9" s="76" t="s">
        <v>91</v>
      </c>
      <c r="F9" s="76" t="s">
        <v>74</v>
      </c>
      <c r="G9" s="76" t="s">
        <v>10</v>
      </c>
      <c r="H9" s="76" t="s">
        <v>11</v>
      </c>
      <c r="I9" s="76" t="s">
        <v>91</v>
      </c>
      <c r="J9" s="76" t="s">
        <v>74</v>
      </c>
      <c r="K9" s="76" t="s">
        <v>10</v>
      </c>
      <c r="L9" s="76" t="s">
        <v>11</v>
      </c>
      <c r="M9" s="76" t="s">
        <v>91</v>
      </c>
    </row>
    <row r="10" spans="1:13">
      <c r="B10" s="76" t="str">
        <f>'Pirámides 2021-2011-2001'!B46</f>
        <v>0 a 4</v>
      </c>
      <c r="C10" s="81">
        <f>-'Pirámides 2021-2011-2001'!D13/'Pirámides 2021-2011-2001'!$C$32</f>
        <v>-2.0169857756141801E-2</v>
      </c>
      <c r="D10" s="81">
        <f>'Pirámides 2021-2011-2001'!E13/'Pirámides 2021-2011-2001'!$C$32</f>
        <v>1.9123262494200179E-2</v>
      </c>
      <c r="E10" s="81">
        <f>D10-C10</f>
        <v>3.9293120250341984E-2</v>
      </c>
      <c r="F10" s="76" t="str">
        <f>B10</f>
        <v>0 a 4</v>
      </c>
      <c r="G10" s="81">
        <f>-'Pirámides 2021-2011-2001'!D46/'Pirámides 2021-2011-2001'!$C$65</f>
        <v>-2.6125726696478582E-2</v>
      </c>
      <c r="H10" s="81">
        <f>'Pirámides 2021-2011-2001'!E46/'Pirámides 2021-2011-2001'!$C$65</f>
        <v>2.4033979729142001E-2</v>
      </c>
      <c r="I10" s="81">
        <f>-G10+H10</f>
        <v>5.0159706425620579E-2</v>
      </c>
      <c r="J10" s="76" t="str">
        <f>B10</f>
        <v>0 a 4</v>
      </c>
      <c r="K10" s="81">
        <f>-'Pirámides 2021-2011-2001'!I46/'Pirámides 2021-2011-2001'!$H$65</f>
        <v>-2.101451983242195E-2</v>
      </c>
      <c r="L10" s="81">
        <f>'Pirámides 2021-2011-2001'!J46/'Pirámides 2021-2011-2001'!$H$65</f>
        <v>1.9851936738871381E-2</v>
      </c>
      <c r="M10" s="81">
        <f>-K10+L10</f>
        <v>4.0866456571293328E-2</v>
      </c>
    </row>
    <row r="11" spans="1:13">
      <c r="B11" s="76" t="str">
        <f>'Pirámides 2021-2011-2001'!B47</f>
        <v>5 a 9</v>
      </c>
      <c r="C11" s="81">
        <f>-'Pirámides 2021-2011-2001'!D14/'Pirámides 2021-2011-2001'!$C$32</f>
        <v>-2.404991823943757E-2</v>
      </c>
      <c r="D11" s="81">
        <f>'Pirámides 2021-2011-2001'!E14/'Pirámides 2021-2011-2001'!$C$32</f>
        <v>2.2862175266416304E-2</v>
      </c>
      <c r="E11" s="81">
        <f t="shared" ref="E11:E29" si="0">D11-C11</f>
        <v>4.6912093505853875E-2</v>
      </c>
      <c r="F11" s="76" t="str">
        <f t="shared" ref="F11:F28" si="1">B11</f>
        <v>5 a 9</v>
      </c>
      <c r="G11" s="81">
        <f>-'Pirámides 2021-2011-2001'!D47/'Pirámides 2021-2011-2001'!$C$65</f>
        <v>-2.3513291528635537E-2</v>
      </c>
      <c r="H11" s="81">
        <f>'Pirámides 2021-2011-2001'!E47/'Pirámides 2021-2011-2001'!$C$65</f>
        <v>2.2788666264953922E-2</v>
      </c>
      <c r="I11" s="81">
        <f t="shared" ref="I11:I29" si="2">H11-G11</f>
        <v>4.6301957793589463E-2</v>
      </c>
      <c r="J11" s="76" t="str">
        <f t="shared" ref="J11:J28" si="3">B11</f>
        <v>5 a 9</v>
      </c>
      <c r="K11" s="81">
        <f>-'Pirámides 2021-2011-2001'!I47/'Pirámides 2021-2011-2001'!$H$65</f>
        <v>-2.0909056937507008E-2</v>
      </c>
      <c r="L11" s="81">
        <f>'Pirámides 2021-2011-2001'!J47/'Pirámides 2021-2011-2001'!$H$65</f>
        <v>2.0117670017397227E-2</v>
      </c>
      <c r="M11" s="81">
        <f t="shared" ref="M11:M28" si="4">L11-K11</f>
        <v>4.1026726954904238E-2</v>
      </c>
    </row>
    <row r="12" spans="1:13">
      <c r="B12" s="76" t="str">
        <f>'Pirámides 2021-2011-2001'!B48</f>
        <v>10 a 14</v>
      </c>
      <c r="C12" s="81">
        <f>-'Pirámides 2021-2011-2001'!D15/'Pirámides 2021-2011-2001'!$C$32</f>
        <v>-2.6175392548301799E-2</v>
      </c>
      <c r="D12" s="81">
        <f>'Pirámides 2021-2011-2001'!E15/'Pirámides 2021-2011-2001'!$C$32</f>
        <v>2.4471859801282043E-2</v>
      </c>
      <c r="E12" s="81">
        <f t="shared" si="0"/>
        <v>5.0647252349583838E-2</v>
      </c>
      <c r="F12" s="76" t="str">
        <f t="shared" si="1"/>
        <v>10 a 14</v>
      </c>
      <c r="G12" s="81">
        <f>-'Pirámides 2021-2011-2001'!D48/'Pirámides 2021-2011-2001'!$C$65</f>
        <v>-2.2785448868249313E-2</v>
      </c>
      <c r="H12" s="81">
        <f>'Pirámides 2021-2011-2001'!E48/'Pirámides 2021-2011-2001'!$C$65</f>
        <v>2.0850421968829642E-2</v>
      </c>
      <c r="I12" s="81">
        <f t="shared" si="2"/>
        <v>4.3635870837078955E-2</v>
      </c>
      <c r="J12" s="76" t="str">
        <f t="shared" si="3"/>
        <v>10 a 14</v>
      </c>
      <c r="K12" s="81">
        <f>-'Pirámides 2021-2011-2001'!I48/'Pirámides 2021-2011-2001'!$H$65</f>
        <v>-2.2681165738676234E-2</v>
      </c>
      <c r="L12" s="81">
        <f>'Pirámides 2021-2011-2001'!J48/'Pirámides 2021-2011-2001'!$H$65</f>
        <v>2.1577542216298585E-2</v>
      </c>
      <c r="M12" s="81">
        <f t="shared" si="4"/>
        <v>4.4258707954974816E-2</v>
      </c>
    </row>
    <row r="13" spans="1:13">
      <c r="B13" s="76" t="str">
        <f>'Pirámides 2021-2011-2001'!B49</f>
        <v>15 a 19</v>
      </c>
      <c r="C13" s="81">
        <f>-'Pirámides 2021-2011-2001'!D16/'Pirámides 2021-2011-2001'!$C$32</f>
        <v>-2.50289427886283E-2</v>
      </c>
      <c r="D13" s="81">
        <f>'Pirámides 2021-2011-2001'!E16/'Pirámides 2021-2011-2001'!$C$32</f>
        <v>2.3392229968662206E-2</v>
      </c>
      <c r="E13" s="81">
        <f t="shared" si="0"/>
        <v>4.8421172757290507E-2</v>
      </c>
      <c r="F13" s="76" t="str">
        <f t="shared" si="1"/>
        <v>15 a 19</v>
      </c>
      <c r="G13" s="81">
        <f>-'Pirámides 2021-2011-2001'!D49/'Pirámides 2021-2011-2001'!$C$65</f>
        <v>-2.2328872222533325E-2</v>
      </c>
      <c r="H13" s="81">
        <f>'Pirámides 2021-2011-2001'!E49/'Pirámides 2021-2011-2001'!$C$65</f>
        <v>2.1585776506074284E-2</v>
      </c>
      <c r="I13" s="81">
        <f t="shared" si="2"/>
        <v>4.3914648728607605E-2</v>
      </c>
      <c r="J13" s="76" t="str">
        <f t="shared" si="3"/>
        <v>15 a 19</v>
      </c>
      <c r="K13" s="81">
        <f>-'Pirámides 2021-2011-2001'!I49/'Pirámides 2021-2011-2001'!$H$65</f>
        <v>-2.6943693609529858E-2</v>
      </c>
      <c r="L13" s="81">
        <f>'Pirámides 2021-2011-2001'!J49/'Pirámides 2021-2011-2001'!$H$65</f>
        <v>2.5184041055791532E-2</v>
      </c>
      <c r="M13" s="81">
        <f t="shared" si="4"/>
        <v>5.212773466532139E-2</v>
      </c>
    </row>
    <row r="14" spans="1:13">
      <c r="B14" s="76" t="str">
        <f>'Pirámides 2021-2011-2001'!B50</f>
        <v>20 a 24</v>
      </c>
      <c r="C14" s="81">
        <f>-'Pirámides 2021-2011-2001'!D17/'Pirámides 2021-2011-2001'!$C$32</f>
        <v>-2.5062728145003748E-2</v>
      </c>
      <c r="D14" s="81">
        <f>'Pirámides 2021-2011-2001'!E17/'Pirámides 2021-2011-2001'!$C$32</f>
        <v>2.3193271758895684E-2</v>
      </c>
      <c r="E14" s="81">
        <f t="shared" si="0"/>
        <v>4.8255999903899435E-2</v>
      </c>
      <c r="F14" s="76" t="str">
        <f t="shared" si="1"/>
        <v>20 a 24</v>
      </c>
      <c r="G14" s="81">
        <f>-'Pirámides 2021-2011-2001'!D50/'Pirámides 2021-2011-2001'!$C$65</f>
        <v>-2.6531369919890732E-2</v>
      </c>
      <c r="H14" s="81">
        <f>'Pirámides 2021-2011-2001'!E50/'Pirámides 2021-2011-2001'!$C$65</f>
        <v>2.5320913168742291E-2</v>
      </c>
      <c r="I14" s="81">
        <f t="shared" si="2"/>
        <v>5.1852283088633024E-2</v>
      </c>
      <c r="J14" s="76" t="str">
        <f t="shared" si="3"/>
        <v>20 a 24</v>
      </c>
      <c r="K14" s="81">
        <f>-'Pirámides 2021-2011-2001'!I50/'Pirámides 2021-2011-2001'!$H$65</f>
        <v>-3.5546808501804077E-2</v>
      </c>
      <c r="L14" s="81">
        <f>'Pirámides 2021-2011-2001'!J50/'Pirámides 2021-2011-2001'!$H$65</f>
        <v>3.3672558471701482E-2</v>
      </c>
      <c r="M14" s="81">
        <f t="shared" si="4"/>
        <v>6.9219366973505558E-2</v>
      </c>
    </row>
    <row r="15" spans="1:13">
      <c r="B15" s="76" t="str">
        <f>'Pirámides 2021-2011-2001'!B51</f>
        <v>25 a 29</v>
      </c>
      <c r="C15" s="81">
        <f>-'Pirámides 2021-2011-2001'!D18/'Pirámides 2021-2011-2001'!$C$32</f>
        <v>-2.571591170159572E-2</v>
      </c>
      <c r="D15" s="81">
        <f>'Pirámides 2021-2011-2001'!E18/'Pirámides 2021-2011-2001'!$C$32</f>
        <v>2.4682079796507043E-2</v>
      </c>
      <c r="E15" s="81">
        <f t="shared" si="0"/>
        <v>5.0397991498102764E-2</v>
      </c>
      <c r="F15" s="76" t="str">
        <f t="shared" si="1"/>
        <v>25 a 29</v>
      </c>
      <c r="G15" s="81">
        <f>-'Pirámides 2021-2011-2001'!D51/'Pirámides 2021-2011-2001'!$C$65</f>
        <v>-3.1433067230265684E-2</v>
      </c>
      <c r="H15" s="81">
        <f>'Pirámides 2021-2011-2001'!E51/'Pirámides 2021-2011-2001'!$C$65</f>
        <v>2.9375007174320934E-2</v>
      </c>
      <c r="I15" s="81">
        <f t="shared" si="2"/>
        <v>6.0808074404586618E-2</v>
      </c>
      <c r="J15" s="76" t="str">
        <f t="shared" si="3"/>
        <v>25 a 29</v>
      </c>
      <c r="K15" s="81">
        <f>-'Pirámides 2021-2011-2001'!I51/'Pirámides 2021-2011-2001'!$H$65</f>
        <v>-4.10549611157476E-2</v>
      </c>
      <c r="L15" s="81">
        <f>'Pirámides 2021-2011-2001'!J51/'Pirámides 2021-2011-2001'!$H$65</f>
        <v>3.7580498499022182E-2</v>
      </c>
      <c r="M15" s="81">
        <f t="shared" si="4"/>
        <v>7.8635459614769782E-2</v>
      </c>
    </row>
    <row r="16" spans="1:13">
      <c r="B16" s="76" t="str">
        <f>'Pirámides 2021-2011-2001'!B52</f>
        <v>30 a 34</v>
      </c>
      <c r="C16" s="81">
        <f>-'Pirámides 2021-2011-2001'!D19/'Pirámides 2021-2011-2001'!$C$32</f>
        <v>-2.8269333857882273E-2</v>
      </c>
      <c r="D16" s="81">
        <f>'Pirámides 2021-2011-2001'!E19/'Pirámides 2021-2011-2001'!$C$32</f>
        <v>2.7203218167812616E-2</v>
      </c>
      <c r="E16" s="81">
        <f t="shared" si="0"/>
        <v>5.5472552025694885E-2</v>
      </c>
      <c r="F16" s="76" t="str">
        <f t="shared" si="1"/>
        <v>30 a 34</v>
      </c>
      <c r="G16" s="81">
        <f>-'Pirámides 2021-2011-2001'!D52/'Pirámides 2021-2011-2001'!$C$65</f>
        <v>-4.095113307424765E-2</v>
      </c>
      <c r="H16" s="81">
        <f>'Pirámides 2021-2011-2001'!E52/'Pirámides 2021-2011-2001'!$C$65</f>
        <v>3.7401002841557965E-2</v>
      </c>
      <c r="I16" s="81">
        <f t="shared" si="2"/>
        <v>7.8352135915805615E-2</v>
      </c>
      <c r="J16" s="76" t="str">
        <f t="shared" si="3"/>
        <v>30 a 34</v>
      </c>
      <c r="K16" s="81">
        <f>-'Pirámides 2021-2011-2001'!I52/'Pirámides 2021-2011-2001'!$H$65</f>
        <v>-3.9646574739560625E-2</v>
      </c>
      <c r="L16" s="81">
        <f>'Pirámides 2021-2011-2001'!J52/'Pirámides 2021-2011-2001'!$H$65</f>
        <v>3.7016645698650159E-2</v>
      </c>
      <c r="M16" s="81">
        <f t="shared" si="4"/>
        <v>7.6663220438210777E-2</v>
      </c>
    </row>
    <row r="17" spans="2:13">
      <c r="B17" s="76" t="str">
        <f>'Pirámides 2021-2011-2001'!B53</f>
        <v>35 a 39</v>
      </c>
      <c r="C17" s="81">
        <f>-'Pirámides 2021-2011-2001'!D20/'Pirámides 2021-2011-2001'!$C$32</f>
        <v>-3.2912192609565911E-2</v>
      </c>
      <c r="D17" s="81">
        <f>'Pirámides 2021-2011-2001'!E20/'Pirámides 2021-2011-2001'!$C$32</f>
        <v>3.1662134423674375E-2</v>
      </c>
      <c r="E17" s="81">
        <f t="shared" si="0"/>
        <v>6.4574327033240286E-2</v>
      </c>
      <c r="F17" s="76" t="str">
        <f t="shared" si="1"/>
        <v>35 a 39</v>
      </c>
      <c r="G17" s="81">
        <f>-'Pirámides 2021-2011-2001'!D53/'Pirámides 2021-2011-2001'!$C$65</f>
        <v>-4.4361015035899759E-2</v>
      </c>
      <c r="H17" s="81">
        <f>'Pirámides 2021-2011-2001'!E53/'Pirámides 2021-2011-2001'!$C$65</f>
        <v>3.9419108949183261E-2</v>
      </c>
      <c r="I17" s="81">
        <f t="shared" si="2"/>
        <v>8.3780123985083027E-2</v>
      </c>
      <c r="J17" s="76" t="str">
        <f t="shared" si="3"/>
        <v>35 a 39</v>
      </c>
      <c r="K17" s="81">
        <f>-'Pirámides 2021-2011-2001'!I53/'Pirámides 2021-2011-2001'!$H$65</f>
        <v>-4.0199632125492539E-2</v>
      </c>
      <c r="L17" s="81">
        <f>'Pirámides 2021-2011-2001'!J53/'Pirámides 2021-2011-2001'!$H$65</f>
        <v>3.7760698878522521E-2</v>
      </c>
      <c r="M17" s="81">
        <f t="shared" si="4"/>
        <v>7.796033100401506E-2</v>
      </c>
    </row>
    <row r="18" spans="2:13">
      <c r="B18" s="76" t="str">
        <f>'Pirámides 2021-2011-2001'!B54</f>
        <v>40 a 44</v>
      </c>
      <c r="C18" s="81">
        <f>-'Pirámides 2021-2011-2001'!D21/'Pirámides 2021-2011-2001'!$C$32</f>
        <v>-4.0971126283655845E-2</v>
      </c>
      <c r="D18" s="81">
        <f>'Pirámides 2021-2011-2001'!E21/'Pirámides 2021-2011-2001'!$C$32</f>
        <v>3.8983796543082337E-2</v>
      </c>
      <c r="E18" s="81">
        <f t="shared" si="0"/>
        <v>7.995492282673819E-2</v>
      </c>
      <c r="F18" s="76" t="str">
        <f t="shared" si="1"/>
        <v>40 a 44</v>
      </c>
      <c r="G18" s="81">
        <f>-'Pirámides 2021-2011-2001'!D54/'Pirámides 2021-2011-2001'!$C$65</f>
        <v>-4.0910418032029681E-2</v>
      </c>
      <c r="H18" s="81">
        <f>'Pirámides 2021-2011-2001'!E54/'Pirámides 2021-2011-2001'!$C$65</f>
        <v>3.8007448492922404E-2</v>
      </c>
      <c r="I18" s="81">
        <f t="shared" si="2"/>
        <v>7.8917866524952085E-2</v>
      </c>
      <c r="J18" s="76" t="str">
        <f t="shared" si="3"/>
        <v>40 a 44</v>
      </c>
      <c r="K18" s="81">
        <f>-'Pirámides 2021-2011-2001'!I54/'Pirámides 2021-2011-2001'!$H$65</f>
        <v>-3.7675165979497015E-2</v>
      </c>
      <c r="L18" s="81">
        <f>'Pirámides 2021-2011-2001'!J54/'Pirámides 2021-2011-2001'!$H$65</f>
        <v>3.6336534588923074E-2</v>
      </c>
      <c r="M18" s="81">
        <f t="shared" si="4"/>
        <v>7.4011700568420088E-2</v>
      </c>
    </row>
    <row r="19" spans="2:13">
      <c r="B19" s="76" t="str">
        <f>'Pirámides 2021-2011-2001'!B55</f>
        <v>45 a 49</v>
      </c>
      <c r="C19" s="81">
        <f>-'Pirámides 2021-2011-2001'!D22/'Pirámides 2021-2011-2001'!$C$32</f>
        <v>-4.1926876476232375E-2</v>
      </c>
      <c r="D19" s="81">
        <f>'Pirámides 2021-2011-2001'!E22/'Pirámides 2021-2011-2001'!$C$32</f>
        <v>3.9736834597406186E-2</v>
      </c>
      <c r="E19" s="81">
        <f t="shared" si="0"/>
        <v>8.1663711073638567E-2</v>
      </c>
      <c r="F19" s="76" t="str">
        <f t="shared" si="1"/>
        <v>45 a 49</v>
      </c>
      <c r="G19" s="81">
        <f>-'Pirámides 2021-2011-2001'!D55/'Pirámides 2021-2011-2001'!$C$65</f>
        <v>-4.0203456999932906E-2</v>
      </c>
      <c r="H19" s="81">
        <f>'Pirámides 2021-2011-2001'!E55/'Pirámides 2021-2011-2001'!$C$65</f>
        <v>3.7238346023609217E-2</v>
      </c>
      <c r="I19" s="81">
        <f t="shared" si="2"/>
        <v>7.7441803023542116E-2</v>
      </c>
      <c r="J19" s="76" t="str">
        <f t="shared" si="3"/>
        <v>45 a 49</v>
      </c>
      <c r="K19" s="81">
        <f>-'Pirámides 2021-2011-2001'!I55/'Pirámides 2021-2011-2001'!$H$65</f>
        <v>-3.3071336929036757E-2</v>
      </c>
      <c r="L19" s="81">
        <f>'Pirámides 2021-2011-2001'!J55/'Pirámides 2021-2011-2001'!$H$65</f>
        <v>3.2134627122233153E-2</v>
      </c>
      <c r="M19" s="81">
        <f t="shared" si="4"/>
        <v>6.520596405126991E-2</v>
      </c>
    </row>
    <row r="20" spans="2:13">
      <c r="B20" s="76" t="str">
        <f>'Pirámides 2021-2011-2001'!B56</f>
        <v>50 a 54</v>
      </c>
      <c r="C20" s="81">
        <f>-'Pirámides 2021-2011-2001'!D23/'Pirámides 2021-2011-2001'!$C$32</f>
        <v>-3.9203776752371355E-2</v>
      </c>
      <c r="D20" s="81">
        <f>'Pirámides 2021-2011-2001'!E23/'Pirámides 2021-2011-2001'!$C$32</f>
        <v>3.8161686204613125E-2</v>
      </c>
      <c r="E20" s="81">
        <f t="shared" si="0"/>
        <v>7.7365462956984488E-2</v>
      </c>
      <c r="F20" s="76" t="str">
        <f t="shared" si="1"/>
        <v>50 a 54</v>
      </c>
      <c r="G20" s="81">
        <f>-'Pirámides 2021-2011-2001'!D56/'Pirámides 2021-2011-2001'!$C$65</f>
        <v>-3.5777898050045803E-2</v>
      </c>
      <c r="H20" s="81">
        <f>'Pirámides 2021-2011-2001'!E56/'Pirámides 2021-2011-2001'!$C$65</f>
        <v>3.4420077412632429E-2</v>
      </c>
      <c r="I20" s="81">
        <f t="shared" si="2"/>
        <v>7.0197975462678225E-2</v>
      </c>
      <c r="J20" s="76" t="str">
        <f t="shared" si="3"/>
        <v>50 a 54</v>
      </c>
      <c r="K20" s="81">
        <f>-'Pirámides 2021-2011-2001'!I56/'Pirámides 2021-2011-2001'!$H$65</f>
        <v>-3.0683889504781122E-2</v>
      </c>
      <c r="L20" s="81">
        <f>'Pirámides 2021-2011-2001'!J56/'Pirámides 2021-2011-2001'!$H$65</f>
        <v>3.0507010791262359E-2</v>
      </c>
      <c r="M20" s="81">
        <f t="shared" si="4"/>
        <v>6.1190900296043481E-2</v>
      </c>
    </row>
    <row r="21" spans="2:13">
      <c r="B21" s="76" t="str">
        <f>'Pirámides 2021-2011-2001'!B57</f>
        <v>55 a 59</v>
      </c>
      <c r="C21" s="81">
        <f>-'Pirámides 2021-2011-2001'!D24/'Pirámides 2021-2011-2001'!$C$32</f>
        <v>-3.7040012372948287E-2</v>
      </c>
      <c r="D21" s="81">
        <f>'Pirámides 2021-2011-2001'!E24/'Pirámides 2021-2011-2001'!$C$32</f>
        <v>3.6388330387750779E-2</v>
      </c>
      <c r="E21" s="81">
        <f t="shared" si="0"/>
        <v>7.3428342760699067E-2</v>
      </c>
      <c r="F21" s="76" t="str">
        <f t="shared" si="1"/>
        <v>55 a 59</v>
      </c>
      <c r="G21" s="81">
        <f>-'Pirámides 2021-2011-2001'!D57/'Pirámides 2021-2011-2001'!$C$65</f>
        <v>-3.003483505009967E-2</v>
      </c>
      <c r="H21" s="81">
        <f>'Pirámides 2021-2011-2001'!E57/'Pirámides 2021-2011-2001'!$C$65</f>
        <v>2.9905969509729523E-2</v>
      </c>
      <c r="I21" s="81">
        <f t="shared" si="2"/>
        <v>5.9940804559829197E-2</v>
      </c>
      <c r="J21" s="76" t="str">
        <f t="shared" si="3"/>
        <v>55 a 59</v>
      </c>
      <c r="K21" s="81">
        <f>-'Pirámides 2021-2011-2001'!I57/'Pirámides 2021-2011-2001'!$H$65</f>
        <v>-2.8335471655808971E-2</v>
      </c>
      <c r="L21" s="81">
        <f>'Pirámides 2021-2011-2001'!J57/'Pirámides 2021-2011-2001'!$H$65</f>
        <v>2.8623626179710433E-2</v>
      </c>
      <c r="M21" s="81">
        <f t="shared" si="4"/>
        <v>5.6959097835519404E-2</v>
      </c>
    </row>
    <row r="22" spans="2:13">
      <c r="B22" s="76" t="str">
        <f>'Pirámides 2021-2011-2001'!B58</f>
        <v>60 a 64</v>
      </c>
      <c r="C22" s="81">
        <f>-'Pirámides 2021-2011-2001'!D25/'Pirámides 2021-2011-2001'!$C$32</f>
        <v>-3.2701221828643677E-2</v>
      </c>
      <c r="D22" s="81">
        <f>'Pirámides 2021-2011-2001'!E25/'Pirámides 2021-2011-2001'!$C$32</f>
        <v>3.3392695455794486E-2</v>
      </c>
      <c r="E22" s="81">
        <f t="shared" si="0"/>
        <v>6.6093917284438169E-2</v>
      </c>
      <c r="F22" s="76" t="str">
        <f t="shared" si="1"/>
        <v>60 a 64</v>
      </c>
      <c r="G22" s="81">
        <f>-'Pirámides 2021-2011-2001'!D58/'Pirámides 2021-2011-2001'!$C$65</f>
        <v>-2.6451733318611125E-2</v>
      </c>
      <c r="H22" s="81">
        <f>'Pirámides 2021-2011-2001'!E58/'Pirámides 2021-2011-2001'!$C$65</f>
        <v>2.7432504711925897E-2</v>
      </c>
      <c r="I22" s="81">
        <f t="shared" si="2"/>
        <v>5.3884238030537018E-2</v>
      </c>
      <c r="J22" s="76" t="str">
        <f t="shared" si="3"/>
        <v>60 a 64</v>
      </c>
      <c r="K22" s="81">
        <f>-'Pirámides 2021-2011-2001'!I58/'Pirámides 2021-2011-2001'!$H$65</f>
        <v>-2.3030771083236798E-2</v>
      </c>
      <c r="L22" s="81">
        <f>'Pirámides 2021-2011-2001'!J58/'Pirámides 2021-2011-2001'!$H$65</f>
        <v>2.4188371677815009E-2</v>
      </c>
      <c r="M22" s="81">
        <f t="shared" si="4"/>
        <v>4.7219142761051811E-2</v>
      </c>
    </row>
    <row r="23" spans="2:13">
      <c r="B23" s="76" t="str">
        <f>'Pirámides 2021-2011-2001'!B59</f>
        <v>65 a 69</v>
      </c>
      <c r="C23" s="81">
        <f>-'Pirámides 2021-2011-2001'!D26/'Pirámides 2021-2011-2001'!$C$32</f>
        <v>-2.6348073258665193E-2</v>
      </c>
      <c r="D23" s="81">
        <f>'Pirámides 2021-2011-2001'!E26/'Pirámides 2021-2011-2001'!$C$32</f>
        <v>2.8297112928679865E-2</v>
      </c>
      <c r="E23" s="81">
        <f t="shared" si="0"/>
        <v>5.4645186187345055E-2</v>
      </c>
      <c r="F23" s="76" t="str">
        <f t="shared" si="1"/>
        <v>65 a 69</v>
      </c>
      <c r="G23" s="81">
        <f>-'Pirámides 2021-2011-2001'!D59/'Pirámides 2021-2011-2001'!$C$65</f>
        <v>-2.3580130953462682E-2</v>
      </c>
      <c r="H23" s="81">
        <f>'Pirámides 2021-2011-2001'!E59/'Pirámides 2021-2011-2001'!$C$65</f>
        <v>2.5116465478160654E-2</v>
      </c>
      <c r="I23" s="81">
        <f t="shared" si="2"/>
        <v>4.8696596431623336E-2</v>
      </c>
      <c r="J23" s="76" t="str">
        <f t="shared" si="3"/>
        <v>65 a 69</v>
      </c>
      <c r="K23" s="81">
        <f>-'Pirámides 2021-2011-2001'!I59/'Pirámides 2021-2011-2001'!$H$65</f>
        <v>-2.793355007203863E-2</v>
      </c>
      <c r="L23" s="81">
        <f>'Pirámides 2021-2011-2001'!J59/'Pirámides 2021-2011-2001'!$H$65</f>
        <v>3.0954605282279328E-2</v>
      </c>
      <c r="M23" s="81">
        <f t="shared" si="4"/>
        <v>5.8888155354317961E-2</v>
      </c>
    </row>
    <row r="24" spans="2:13">
      <c r="B24" s="76" t="str">
        <f>'Pirámides 2021-2011-2001'!B60</f>
        <v>70 a 74</v>
      </c>
      <c r="C24" s="81">
        <f>-'Pirámides 2021-2011-2001'!D27/'Pirámides 2021-2011-2001'!$C$32</f>
        <v>-2.2950017192992465E-2</v>
      </c>
      <c r="D24" s="81">
        <f>'Pirámides 2021-2011-2001'!E27/'Pirámides 2021-2011-2001'!$C$32</f>
        <v>2.6115329692523226E-2</v>
      </c>
      <c r="E24" s="81">
        <f t="shared" si="0"/>
        <v>4.9065346885515691E-2</v>
      </c>
      <c r="F24" s="76" t="str">
        <f t="shared" si="1"/>
        <v>70 a 74</v>
      </c>
      <c r="G24" s="81">
        <f>-'Pirámides 2021-2011-2001'!D60/'Pirámides 2021-2011-2001'!$C$65</f>
        <v>-1.7979303043630115E-2</v>
      </c>
      <c r="H24" s="81">
        <f>'Pirámides 2021-2011-2001'!E60/'Pirámides 2021-2011-2001'!$C$65</f>
        <v>2.1019607325383223E-2</v>
      </c>
      <c r="I24" s="81">
        <f t="shared" si="2"/>
        <v>3.8998910369013338E-2</v>
      </c>
      <c r="J24" s="76" t="str">
        <f t="shared" si="3"/>
        <v>70 a 74</v>
      </c>
      <c r="K24" s="81">
        <f>-'Pirámides 2021-2011-2001'!I60/'Pirámides 2021-2011-2001'!$H$65</f>
        <v>-2.5830935505702885E-2</v>
      </c>
      <c r="L24" s="81">
        <f>'Pirámides 2021-2011-2001'!J60/'Pirámides 2021-2011-2001'!$H$65</f>
        <v>3.0213043351893142E-2</v>
      </c>
      <c r="M24" s="81">
        <f t="shared" si="4"/>
        <v>5.604397885759603E-2</v>
      </c>
    </row>
    <row r="25" spans="2:13">
      <c r="B25" s="76" t="str">
        <f>'Pirámides 2021-2011-2001'!B61</f>
        <v>75 a 79</v>
      </c>
      <c r="C25" s="81">
        <f>-'Pirámides 2021-2011-2001'!D28/'Pirámides 2021-2011-2001'!$C$32</f>
        <v>-1.8248597156924722E-2</v>
      </c>
      <c r="D25" s="81">
        <f>'Pirámides 2021-2011-2001'!E28/'Pirámides 2021-2011-2001'!$C$32</f>
        <v>2.2401192848315762E-2</v>
      </c>
      <c r="E25" s="81">
        <f t="shared" si="0"/>
        <v>4.064979000524048E-2</v>
      </c>
      <c r="F25" s="76" t="str">
        <f t="shared" si="1"/>
        <v>75 a 79</v>
      </c>
      <c r="G25" s="81">
        <f>-'Pirámides 2021-2011-2001'!D61/'Pirámides 2021-2011-2001'!$C$65</f>
        <v>-2.0000525253017955E-2</v>
      </c>
      <c r="H25" s="81">
        <f>'Pirámides 2021-2011-2001'!E61/'Pirámides 2021-2011-2001'!$C$65</f>
        <v>2.5746515127835795E-2</v>
      </c>
      <c r="I25" s="81">
        <f t="shared" si="2"/>
        <v>4.5747040380853754E-2</v>
      </c>
      <c r="J25" s="76" t="str">
        <f t="shared" si="3"/>
        <v>75 a 79</v>
      </c>
      <c r="K25" s="81">
        <f>-'Pirámides 2021-2011-2001'!I61/'Pirámides 2021-2011-2001'!$H$65</f>
        <v>-2.0317800392787001E-2</v>
      </c>
      <c r="L25" s="81">
        <f>'Pirámides 2021-2011-2001'!J61/'Pirámides 2021-2011-2001'!$H$65</f>
        <v>2.6222892091528505E-2</v>
      </c>
      <c r="M25" s="81">
        <f t="shared" si="4"/>
        <v>4.6540692484315506E-2</v>
      </c>
    </row>
    <row r="26" spans="2:13">
      <c r="B26" s="76" t="str">
        <f>'Pirámides 2021-2011-2001'!B62</f>
        <v>80 a 84</v>
      </c>
      <c r="C26" s="81">
        <f>-'Pirámides 2021-2011-2001'!D29/'Pirámides 2021-2011-2001'!$C$32</f>
        <v>-1.2487067716365177E-2</v>
      </c>
      <c r="D26" s="81">
        <f>'Pirámides 2021-2011-2001'!E29/'Pirámides 2021-2011-2001'!$C$32</f>
        <v>1.7769595882090608E-2</v>
      </c>
      <c r="E26" s="81">
        <f t="shared" si="0"/>
        <v>3.0256663598455785E-2</v>
      </c>
      <c r="F26" s="76" t="str">
        <f t="shared" si="1"/>
        <v>80 a 84</v>
      </c>
      <c r="G26" s="81">
        <f>-'Pirámides 2021-2011-2001'!D62/'Pirámides 2021-2011-2001'!$C$65</f>
        <v>-1.4351480512599019E-2</v>
      </c>
      <c r="H26" s="81">
        <f>'Pirámides 2021-2011-2001'!E62/'Pirámides 2021-2011-2001'!$C$65</f>
        <v>2.1194970240642552E-2</v>
      </c>
      <c r="I26" s="81">
        <f t="shared" si="2"/>
        <v>3.5546450753241574E-2</v>
      </c>
      <c r="J26" s="76" t="str">
        <f t="shared" si="3"/>
        <v>80 a 84</v>
      </c>
      <c r="K26" s="81">
        <f>-'Pirámides 2021-2011-2001'!I62/'Pirámides 2021-2011-2001'!$H$65</f>
        <v>-1.1362588906466038E-2</v>
      </c>
      <c r="L26" s="81">
        <f>'Pirámides 2021-2011-2001'!J62/'Pirámides 2021-2011-2001'!$H$65</f>
        <v>1.8101418766582379E-2</v>
      </c>
      <c r="M26" s="81">
        <f t="shared" si="4"/>
        <v>2.9464007673048416E-2</v>
      </c>
    </row>
    <row r="27" spans="2:13">
      <c r="B27" s="76" t="str">
        <f>'Pirámides 2021-2011-2001'!B63</f>
        <v>85 a 89</v>
      </c>
      <c r="C27" s="81">
        <f>-'Pirámides 2021-2011-2001'!D30/'Pirámides 2021-2011-2001'!$C$32</f>
        <v>-1.0028244557929873E-2</v>
      </c>
      <c r="D27" s="81">
        <f>'Pirámides 2021-2011-2001'!E30/'Pirámides 2021-2011-2001'!$C$32</f>
        <v>1.6485752339823627E-2</v>
      </c>
      <c r="E27" s="81">
        <f t="shared" si="0"/>
        <v>2.6513996897753501E-2</v>
      </c>
      <c r="F27" s="76" t="str">
        <f t="shared" si="1"/>
        <v>85 a 89</v>
      </c>
      <c r="G27" s="81">
        <f>-'Pirámides 2021-2011-2001'!D63/'Pirámides 2021-2011-2001'!$C$65</f>
        <v>-8.1431186318405898E-3</v>
      </c>
      <c r="H27" s="81">
        <f>'Pirámides 2021-2011-2001'!E63/'Pirámides 2021-2011-2001'!$C$65</f>
        <v>1.3437860931402501E-2</v>
      </c>
      <c r="I27" s="81">
        <f t="shared" si="2"/>
        <v>2.1580979563243091E-2</v>
      </c>
      <c r="J27" s="76" t="str">
        <f t="shared" si="3"/>
        <v>85 a 89</v>
      </c>
      <c r="K27" s="81">
        <f>-'Pirámides 2021-2011-2001'!I63/'Pirámides 2021-2011-2001'!$H$65</f>
        <v>-5.4442105437982422E-3</v>
      </c>
      <c r="L27" s="81">
        <f>'Pirámides 2021-2011-2001'!J63/'Pirámides 2021-2011-2001'!$H$65</f>
        <v>1.0641787388464684E-2</v>
      </c>
      <c r="M27" s="81">
        <f t="shared" si="4"/>
        <v>1.6085997932262924E-2</v>
      </c>
    </row>
    <row r="28" spans="2:13">
      <c r="B28" s="76" t="str">
        <f>'Pirámides 2021-2011-2001'!B64</f>
        <v>90 y más</v>
      </c>
      <c r="C28" s="81">
        <f>-'Pirámides 2021-2011-2001'!D31/'Pirámides 2021-2011-2001'!$C$32</f>
        <v>-4.9251541738429263E-3</v>
      </c>
      <c r="D28" s="81">
        <f>'Pirámides 2021-2011-2001'!E31/'Pirámides 2021-2011-2001'!$C$32</f>
        <v>1.1462996025340519E-2</v>
      </c>
      <c r="E28" s="81">
        <f t="shared" si="0"/>
        <v>1.6388150199183445E-2</v>
      </c>
      <c r="F28" s="76" t="str">
        <f t="shared" si="1"/>
        <v>90 y más</v>
      </c>
      <c r="G28" s="81">
        <f>-'Pirámides 2021-2011-2001'!D64/'Pirámides 2021-2011-2001'!$C$65</f>
        <v>-3.0945822986393422E-3</v>
      </c>
      <c r="H28" s="81">
        <f>'Pirámides 2021-2011-2001'!E64/'Pirámides 2021-2011-2001'!$C$65</f>
        <v>7.1479514228421385E-3</v>
      </c>
      <c r="I28" s="81">
        <f t="shared" si="2"/>
        <v>1.024253372148148E-2</v>
      </c>
      <c r="J28" s="76" t="str">
        <f t="shared" si="3"/>
        <v>90 y más</v>
      </c>
      <c r="K28" s="81">
        <f>-'Pirámides 2021-2011-2001'!I64/'Pirámides 2021-2011-2001'!$H$65</f>
        <v>-2.2877974448084438E-3</v>
      </c>
      <c r="L28" s="81">
        <f>'Pirámides 2021-2011-2001'!J64/'Pirámides 2021-2011-2001'!$H$65</f>
        <v>5.3445605643510502E-3</v>
      </c>
      <c r="M28" s="81">
        <f t="shared" si="4"/>
        <v>7.632358009159494E-3</v>
      </c>
    </row>
    <row r="29" spans="2:13">
      <c r="C29" s="81">
        <f>-'Pirámides 2021-2011-2001'!D32/'Pirámides 2021-2011-2001'!$C$32</f>
        <v>-0.494214445417129</v>
      </c>
      <c r="D29" s="81">
        <f>'Pirámides 2021-2011-2001'!E32/'Pirámides 2021-2011-2001'!$C$32</f>
        <v>0.505785554582871</v>
      </c>
      <c r="E29" s="81">
        <f t="shared" si="0"/>
        <v>1</v>
      </c>
      <c r="G29" s="81">
        <f>-'Pirámides 2021-2011-2001'!D65/'Pirámides 2021-2011-2001'!$C$65</f>
        <v>-0.4985574067201094</v>
      </c>
      <c r="H29" s="81">
        <f>'Pirámides 2021-2011-2001'!E65/'Pirámides 2021-2011-2001'!$C$65</f>
        <v>0.50144259327989071</v>
      </c>
      <c r="I29" s="81">
        <f t="shared" si="2"/>
        <v>1</v>
      </c>
      <c r="K29" s="81">
        <f>-'Pirámides 2021-2011-2001'!I65/'Pirámides 2021-2011-2001'!$H$65</f>
        <v>-0.49396993061870181</v>
      </c>
      <c r="L29" s="81">
        <f>'Pirámides 2021-2011-2001'!J65/'Pirámides 2021-2011-2001'!$H$65</f>
        <v>0.50603006938129824</v>
      </c>
      <c r="M29" s="81">
        <f t="shared" ref="M29" si="5">L29-K29</f>
        <v>1</v>
      </c>
    </row>
    <row r="30" spans="2:13">
      <c r="G30" s="81"/>
      <c r="H30" s="81"/>
    </row>
    <row r="33" spans="9:9">
      <c r="I33" s="51"/>
    </row>
  </sheetData>
  <phoneticPr fontId="0" type="noConversion"/>
  <pageMargins left="2.5375000000000001" right="0.59055118110236227" top="0.78740157480314965" bottom="0.78740157480314965" header="0" footer="0"/>
  <pageSetup paperSize="9"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S791"/>
  <sheetViews>
    <sheetView view="pageBreakPreview" topLeftCell="A43" zoomScale="90" zoomScaleNormal="20" zoomScaleSheetLayoutView="90" workbookViewId="0">
      <selection activeCell="C56" sqref="C56"/>
    </sheetView>
  </sheetViews>
  <sheetFormatPr baseColWidth="10" defaultColWidth="11.453125" defaultRowHeight="10.5"/>
  <cols>
    <col min="1" max="1" width="13.54296875" style="27" customWidth="1"/>
    <col min="2" max="2" width="32.90625" style="27" bestFit="1" customWidth="1"/>
    <col min="3" max="3" width="6.08984375" style="35" customWidth="1"/>
    <col min="4" max="4" width="9" style="37" customWidth="1"/>
    <col min="5" max="21" width="5.6328125" style="27" customWidth="1"/>
    <col min="22" max="22" width="6" style="27" customWidth="1"/>
    <col min="23" max="23" width="6.54296875" style="27" customWidth="1"/>
    <col min="24" max="24" width="10.54296875" style="30" bestFit="1" customWidth="1"/>
    <col min="25" max="25" width="6.36328125" style="27" customWidth="1"/>
    <col min="26" max="26" width="6.453125" style="27" customWidth="1"/>
    <col min="27" max="27" width="6.6328125" style="27" customWidth="1"/>
    <col min="28" max="28" width="6.453125" style="27" customWidth="1"/>
    <col min="29" max="29" width="6.90625" style="27" customWidth="1"/>
    <col min="30" max="30" width="6.6328125" style="27" customWidth="1"/>
    <col min="31" max="31" width="7" style="27" customWidth="1"/>
    <col min="32" max="32" width="5.90625" style="27" customWidth="1"/>
    <col min="33" max="33" width="6.90625" style="27" customWidth="1"/>
    <col min="34" max="34" width="7.453125" style="27" customWidth="1"/>
    <col min="35" max="35" width="6.54296875" style="27" customWidth="1"/>
    <col min="36" max="36" width="6.36328125" style="27" customWidth="1"/>
    <col min="37" max="37" width="6.90625" style="27" customWidth="1"/>
    <col min="38" max="38" width="7.36328125" style="27" customWidth="1"/>
    <col min="39" max="39" width="7" style="27" customWidth="1"/>
    <col min="40" max="40" width="7.453125" style="27" customWidth="1"/>
    <col min="41" max="41" width="6.453125" style="27" customWidth="1"/>
    <col min="42" max="42" width="7.08984375" style="27" customWidth="1"/>
    <col min="43" max="43" width="6.453125" style="27" customWidth="1"/>
    <col min="44" max="16384" width="11.453125" style="4"/>
  </cols>
  <sheetData>
    <row r="1" spans="1:45" s="3" customFormat="1" ht="35.25" customHeight="1">
      <c r="A1" s="89">
        <v>2021</v>
      </c>
      <c r="B1" s="90" t="s">
        <v>73</v>
      </c>
      <c r="C1" s="31" t="s">
        <v>72</v>
      </c>
      <c r="D1" s="32" t="s">
        <v>30</v>
      </c>
      <c r="E1" s="20" t="s">
        <v>31</v>
      </c>
      <c r="F1" s="20" t="s">
        <v>32</v>
      </c>
      <c r="G1" s="20" t="s">
        <v>33</v>
      </c>
      <c r="H1" s="20" t="s">
        <v>34</v>
      </c>
      <c r="I1" s="20" t="s">
        <v>35</v>
      </c>
      <c r="J1" s="20" t="s">
        <v>36</v>
      </c>
      <c r="K1" s="20" t="s">
        <v>37</v>
      </c>
      <c r="L1" s="20" t="s">
        <v>38</v>
      </c>
      <c r="M1" s="20" t="s">
        <v>39</v>
      </c>
      <c r="N1" s="20" t="s">
        <v>40</v>
      </c>
      <c r="O1" s="20" t="s">
        <v>41</v>
      </c>
      <c r="P1" s="20" t="s">
        <v>42</v>
      </c>
      <c r="Q1" s="20" t="s">
        <v>43</v>
      </c>
      <c r="R1" s="20" t="s">
        <v>44</v>
      </c>
      <c r="S1" s="20" t="s">
        <v>45</v>
      </c>
      <c r="T1" s="20" t="s">
        <v>46</v>
      </c>
      <c r="U1" s="20" t="s">
        <v>47</v>
      </c>
      <c r="V1" s="20" t="s">
        <v>48</v>
      </c>
      <c r="W1" s="20" t="s">
        <v>49</v>
      </c>
      <c r="X1" s="20" t="s">
        <v>50</v>
      </c>
      <c r="Y1" s="20"/>
      <c r="Z1" s="20" t="s">
        <v>32</v>
      </c>
      <c r="AA1" s="20" t="s">
        <v>33</v>
      </c>
      <c r="AB1" s="20" t="s">
        <v>34</v>
      </c>
      <c r="AC1" s="20" t="s">
        <v>35</v>
      </c>
      <c r="AD1" s="20" t="s">
        <v>36</v>
      </c>
      <c r="AE1" s="20" t="s">
        <v>37</v>
      </c>
      <c r="AF1" s="20" t="s">
        <v>38</v>
      </c>
      <c r="AG1" s="20" t="s">
        <v>39</v>
      </c>
      <c r="AH1" s="20" t="s">
        <v>40</v>
      </c>
      <c r="AI1" s="20" t="s">
        <v>41</v>
      </c>
      <c r="AJ1" s="20" t="s">
        <v>42</v>
      </c>
      <c r="AK1" s="20" t="s">
        <v>43</v>
      </c>
      <c r="AL1" s="20" t="s">
        <v>44</v>
      </c>
      <c r="AM1" s="20" t="s">
        <v>45</v>
      </c>
      <c r="AN1" s="20" t="s">
        <v>46</v>
      </c>
      <c r="AO1" s="20" t="s">
        <v>47</v>
      </c>
      <c r="AP1" s="20" t="s">
        <v>48</v>
      </c>
      <c r="AQ1" s="20" t="s">
        <v>49</v>
      </c>
      <c r="AR1" s="3" t="s">
        <v>850</v>
      </c>
    </row>
    <row r="2" spans="1:45" ht="12.5">
      <c r="A2" s="91">
        <v>1</v>
      </c>
      <c r="B2" s="92" t="s">
        <v>75</v>
      </c>
      <c r="C2" s="8">
        <v>2</v>
      </c>
      <c r="D2" s="23">
        <f>SUM(D3:D5)</f>
        <v>658263</v>
      </c>
      <c r="E2" s="23">
        <f t="shared" ref="E2:AQ2" si="0">SUM(E3:E5)</f>
        <v>26865</v>
      </c>
      <c r="F2" s="23">
        <f t="shared" si="0"/>
        <v>32033</v>
      </c>
      <c r="G2" s="23">
        <f t="shared" si="0"/>
        <v>34864</v>
      </c>
      <c r="H2" s="23">
        <f t="shared" si="0"/>
        <v>33337</v>
      </c>
      <c r="I2" s="23">
        <f t="shared" si="0"/>
        <v>33382</v>
      </c>
      <c r="J2" s="23">
        <f t="shared" si="0"/>
        <v>34252</v>
      </c>
      <c r="K2" s="23">
        <f t="shared" si="0"/>
        <v>37653</v>
      </c>
      <c r="L2" s="23">
        <f t="shared" si="0"/>
        <v>43837</v>
      </c>
      <c r="M2" s="23">
        <f t="shared" si="0"/>
        <v>54571</v>
      </c>
      <c r="N2" s="23">
        <f t="shared" si="0"/>
        <v>55844</v>
      </c>
      <c r="O2" s="23">
        <f t="shared" si="0"/>
        <v>52217</v>
      </c>
      <c r="P2" s="23">
        <f t="shared" si="0"/>
        <v>49335</v>
      </c>
      <c r="Q2" s="23">
        <f t="shared" si="0"/>
        <v>43556</v>
      </c>
      <c r="R2" s="23">
        <f t="shared" si="0"/>
        <v>35094</v>
      </c>
      <c r="S2" s="23">
        <f t="shared" si="0"/>
        <v>30568</v>
      </c>
      <c r="T2" s="23">
        <f t="shared" si="0"/>
        <v>24306</v>
      </c>
      <c r="U2" s="23">
        <f t="shared" si="0"/>
        <v>16632</v>
      </c>
      <c r="V2" s="23">
        <f t="shared" si="0"/>
        <v>13357</v>
      </c>
      <c r="W2" s="23">
        <f t="shared" si="0"/>
        <v>6560</v>
      </c>
      <c r="X2" s="23">
        <f>SUM(X3:X5)</f>
        <v>673675</v>
      </c>
      <c r="Y2" s="23">
        <f t="shared" si="0"/>
        <v>25471</v>
      </c>
      <c r="Z2" s="23">
        <f t="shared" si="0"/>
        <v>30451</v>
      </c>
      <c r="AA2" s="23">
        <f t="shared" si="0"/>
        <v>32595</v>
      </c>
      <c r="AB2" s="23">
        <f t="shared" si="0"/>
        <v>31157</v>
      </c>
      <c r="AC2" s="23">
        <f t="shared" si="0"/>
        <v>30892</v>
      </c>
      <c r="AD2" s="23">
        <f t="shared" si="0"/>
        <v>32875</v>
      </c>
      <c r="AE2" s="23">
        <f t="shared" si="0"/>
        <v>36233</v>
      </c>
      <c r="AF2" s="23">
        <f t="shared" si="0"/>
        <v>42172</v>
      </c>
      <c r="AG2" s="23">
        <f t="shared" si="0"/>
        <v>51924</v>
      </c>
      <c r="AH2" s="23">
        <f t="shared" si="0"/>
        <v>52927</v>
      </c>
      <c r="AI2" s="23">
        <f t="shared" si="0"/>
        <v>50829</v>
      </c>
      <c r="AJ2" s="23">
        <f t="shared" si="0"/>
        <v>48467</v>
      </c>
      <c r="AK2" s="23">
        <f t="shared" si="0"/>
        <v>44477</v>
      </c>
      <c r="AL2" s="23">
        <f t="shared" si="0"/>
        <v>37690</v>
      </c>
      <c r="AM2" s="23">
        <f t="shared" si="0"/>
        <v>34784</v>
      </c>
      <c r="AN2" s="23">
        <f t="shared" si="0"/>
        <v>29837</v>
      </c>
      <c r="AO2" s="23">
        <f t="shared" si="0"/>
        <v>23668</v>
      </c>
      <c r="AP2" s="23">
        <f t="shared" si="0"/>
        <v>21958</v>
      </c>
      <c r="AQ2" s="23">
        <f t="shared" si="0"/>
        <v>15268</v>
      </c>
      <c r="AR2" s="5">
        <f>D2+X2</f>
        <v>1331938</v>
      </c>
    </row>
    <row r="3" spans="1:45" ht="12.5">
      <c r="A3" s="91">
        <v>2</v>
      </c>
      <c r="B3" s="92" t="s">
        <v>76</v>
      </c>
      <c r="C3" s="8">
        <v>22</v>
      </c>
      <c r="D3" s="6">
        <f t="shared" ref="D3:D38" si="1">SUM(E3:W3)</f>
        <v>113456</v>
      </c>
      <c r="E3" s="6">
        <v>4518</v>
      </c>
      <c r="F3" s="6">
        <v>5185</v>
      </c>
      <c r="G3" s="6">
        <v>5672</v>
      </c>
      <c r="H3" s="6">
        <v>5394</v>
      </c>
      <c r="I3" s="6">
        <v>5723</v>
      </c>
      <c r="J3" s="6">
        <v>5947</v>
      </c>
      <c r="K3" s="6">
        <v>6417</v>
      </c>
      <c r="L3" s="6">
        <v>7523</v>
      </c>
      <c r="M3" s="6">
        <v>9456</v>
      </c>
      <c r="N3" s="6">
        <v>9348</v>
      </c>
      <c r="O3" s="6">
        <v>8872</v>
      </c>
      <c r="P3" s="6">
        <v>8810</v>
      </c>
      <c r="Q3" s="6">
        <v>7758</v>
      </c>
      <c r="R3" s="6">
        <v>6259</v>
      </c>
      <c r="S3" s="6">
        <v>5460</v>
      </c>
      <c r="T3" s="6">
        <v>4106</v>
      </c>
      <c r="U3" s="6">
        <v>2994</v>
      </c>
      <c r="V3" s="6">
        <v>2623</v>
      </c>
      <c r="W3" s="6">
        <v>1391</v>
      </c>
      <c r="X3" s="6">
        <f t="shared" ref="X3:X38" si="2">(SUM(Y3:AQ3))+0</f>
        <v>110539</v>
      </c>
      <c r="Y3" s="6">
        <v>4237</v>
      </c>
      <c r="Z3" s="6">
        <v>5069</v>
      </c>
      <c r="AA3" s="6">
        <v>5310</v>
      </c>
      <c r="AB3" s="6">
        <v>5044</v>
      </c>
      <c r="AC3" s="6">
        <v>5132</v>
      </c>
      <c r="AD3" s="6">
        <v>5172</v>
      </c>
      <c r="AE3" s="6">
        <v>5839</v>
      </c>
      <c r="AF3" s="6">
        <v>6780</v>
      </c>
      <c r="AG3" s="6">
        <v>8331</v>
      </c>
      <c r="AH3" s="6">
        <v>8392</v>
      </c>
      <c r="AI3" s="6">
        <v>8241</v>
      </c>
      <c r="AJ3" s="6">
        <v>8112</v>
      </c>
      <c r="AK3" s="6">
        <v>7447</v>
      </c>
      <c r="AL3" s="6">
        <v>6203</v>
      </c>
      <c r="AM3" s="6">
        <v>5499</v>
      </c>
      <c r="AN3" s="6">
        <v>4849</v>
      </c>
      <c r="AO3" s="6">
        <v>4014</v>
      </c>
      <c r="AP3" s="6">
        <v>3924</v>
      </c>
      <c r="AQ3" s="6">
        <v>2944</v>
      </c>
      <c r="AR3" s="5">
        <f t="shared" ref="AR3:AR63" si="3">D3+X3</f>
        <v>223995</v>
      </c>
    </row>
    <row r="4" spans="1:45" ht="12.5">
      <c r="A4" s="91">
        <v>3</v>
      </c>
      <c r="B4" s="92" t="s">
        <v>77</v>
      </c>
      <c r="C4" s="8">
        <v>44</v>
      </c>
      <c r="D4" s="6">
        <f t="shared" si="1"/>
        <v>68143</v>
      </c>
      <c r="E4" s="6">
        <v>2537</v>
      </c>
      <c r="F4" s="6">
        <v>3059</v>
      </c>
      <c r="G4" s="6">
        <v>3197</v>
      </c>
      <c r="H4" s="6">
        <v>3155</v>
      </c>
      <c r="I4" s="6">
        <v>3367</v>
      </c>
      <c r="J4" s="6">
        <v>3454</v>
      </c>
      <c r="K4" s="6">
        <v>3884</v>
      </c>
      <c r="L4" s="6">
        <v>4355</v>
      </c>
      <c r="M4" s="6">
        <v>5140</v>
      </c>
      <c r="N4" s="6">
        <v>5220</v>
      </c>
      <c r="O4" s="6">
        <v>5222</v>
      </c>
      <c r="P4" s="6">
        <v>5536</v>
      </c>
      <c r="Q4" s="6">
        <v>5199</v>
      </c>
      <c r="R4" s="6">
        <v>3945</v>
      </c>
      <c r="S4" s="6">
        <v>3253</v>
      </c>
      <c r="T4" s="6">
        <v>2579</v>
      </c>
      <c r="U4" s="6">
        <v>2019</v>
      </c>
      <c r="V4" s="6">
        <v>1919</v>
      </c>
      <c r="W4" s="6">
        <v>1103</v>
      </c>
      <c r="X4" s="6">
        <f t="shared" si="2"/>
        <v>66116</v>
      </c>
      <c r="Y4" s="6">
        <v>2479</v>
      </c>
      <c r="Z4" s="6">
        <v>2893</v>
      </c>
      <c r="AA4" s="6">
        <v>3135</v>
      </c>
      <c r="AB4" s="6">
        <v>2944</v>
      </c>
      <c r="AC4" s="6">
        <v>3116</v>
      </c>
      <c r="AD4" s="6">
        <v>3339</v>
      </c>
      <c r="AE4" s="6">
        <v>3590</v>
      </c>
      <c r="AF4" s="6">
        <v>3813</v>
      </c>
      <c r="AG4" s="6">
        <v>4446</v>
      </c>
      <c r="AH4" s="6">
        <v>4599</v>
      </c>
      <c r="AI4" s="6">
        <v>5023</v>
      </c>
      <c r="AJ4" s="6">
        <v>5071</v>
      </c>
      <c r="AK4" s="6">
        <v>4446</v>
      </c>
      <c r="AL4" s="6">
        <v>3596</v>
      </c>
      <c r="AM4" s="6">
        <v>3265</v>
      </c>
      <c r="AN4" s="6">
        <v>2917</v>
      </c>
      <c r="AO4" s="6">
        <v>2688</v>
      </c>
      <c r="AP4" s="6">
        <v>2817</v>
      </c>
      <c r="AQ4" s="6">
        <v>1939</v>
      </c>
      <c r="AR4" s="5">
        <f t="shared" si="3"/>
        <v>134259</v>
      </c>
    </row>
    <row r="5" spans="1:45" ht="12.5">
      <c r="A5" s="91">
        <v>4</v>
      </c>
      <c r="B5" s="92" t="s">
        <v>78</v>
      </c>
      <c r="C5" s="8">
        <v>50</v>
      </c>
      <c r="D5" s="6">
        <f t="shared" si="1"/>
        <v>476664</v>
      </c>
      <c r="E5" s="6">
        <v>19810</v>
      </c>
      <c r="F5" s="6">
        <v>23789</v>
      </c>
      <c r="G5" s="6">
        <v>25995</v>
      </c>
      <c r="H5" s="6">
        <v>24788</v>
      </c>
      <c r="I5" s="6">
        <v>24292</v>
      </c>
      <c r="J5" s="6">
        <v>24851</v>
      </c>
      <c r="K5" s="6">
        <v>27352</v>
      </c>
      <c r="L5" s="6">
        <v>31959</v>
      </c>
      <c r="M5" s="6">
        <v>39975</v>
      </c>
      <c r="N5" s="6">
        <v>41276</v>
      </c>
      <c r="O5" s="6">
        <v>38123</v>
      </c>
      <c r="P5" s="6">
        <v>34989</v>
      </c>
      <c r="Q5" s="6">
        <v>30599</v>
      </c>
      <c r="R5" s="6">
        <v>24890</v>
      </c>
      <c r="S5" s="6">
        <v>21855</v>
      </c>
      <c r="T5" s="6">
        <v>17621</v>
      </c>
      <c r="U5" s="6">
        <v>11619</v>
      </c>
      <c r="V5" s="6">
        <v>8815</v>
      </c>
      <c r="W5" s="33">
        <v>4066</v>
      </c>
      <c r="X5" s="6">
        <f t="shared" si="2"/>
        <v>497020</v>
      </c>
      <c r="Y5" s="6">
        <v>18755</v>
      </c>
      <c r="Z5" s="6">
        <v>22489</v>
      </c>
      <c r="AA5" s="6">
        <v>24150</v>
      </c>
      <c r="AB5" s="6">
        <v>23169</v>
      </c>
      <c r="AC5" s="6">
        <v>22644</v>
      </c>
      <c r="AD5" s="6">
        <v>24364</v>
      </c>
      <c r="AE5" s="6">
        <v>26804</v>
      </c>
      <c r="AF5" s="6">
        <v>31579</v>
      </c>
      <c r="AG5" s="6">
        <v>39147</v>
      </c>
      <c r="AH5" s="6">
        <v>39936</v>
      </c>
      <c r="AI5" s="6">
        <v>37565</v>
      </c>
      <c r="AJ5" s="6">
        <v>35284</v>
      </c>
      <c r="AK5" s="6">
        <v>32584</v>
      </c>
      <c r="AL5" s="6">
        <v>27891</v>
      </c>
      <c r="AM5" s="6">
        <v>26020</v>
      </c>
      <c r="AN5" s="6">
        <v>22071</v>
      </c>
      <c r="AO5" s="6">
        <v>16966</v>
      </c>
      <c r="AP5" s="6">
        <v>15217</v>
      </c>
      <c r="AQ5" s="33">
        <v>10385</v>
      </c>
      <c r="AR5" s="5">
        <f t="shared" si="3"/>
        <v>973684</v>
      </c>
    </row>
    <row r="6" spans="1:45" ht="12.5">
      <c r="A6" s="91">
        <v>5</v>
      </c>
      <c r="B6" s="92" t="s">
        <v>81</v>
      </c>
      <c r="C6" s="8">
        <v>1</v>
      </c>
      <c r="D6" s="6">
        <f t="shared" si="1"/>
        <v>9186</v>
      </c>
      <c r="E6" s="33">
        <v>311</v>
      </c>
      <c r="F6" s="33">
        <v>371</v>
      </c>
      <c r="G6" s="33">
        <v>460</v>
      </c>
      <c r="H6" s="33">
        <v>379</v>
      </c>
      <c r="I6" s="33">
        <v>493</v>
      </c>
      <c r="J6" s="33">
        <v>470</v>
      </c>
      <c r="K6" s="33">
        <v>557</v>
      </c>
      <c r="L6" s="33">
        <v>624</v>
      </c>
      <c r="M6" s="33">
        <v>781</v>
      </c>
      <c r="N6" s="33">
        <v>783</v>
      </c>
      <c r="O6" s="33">
        <v>750</v>
      </c>
      <c r="P6" s="33">
        <v>721</v>
      </c>
      <c r="Q6" s="33">
        <v>703</v>
      </c>
      <c r="R6" s="33">
        <v>523</v>
      </c>
      <c r="S6" s="33">
        <v>397</v>
      </c>
      <c r="T6" s="33">
        <v>313</v>
      </c>
      <c r="U6" s="33">
        <v>247</v>
      </c>
      <c r="V6" s="33">
        <v>194</v>
      </c>
      <c r="W6" s="33">
        <v>109</v>
      </c>
      <c r="X6" s="6">
        <f t="shared" si="2"/>
        <v>9068</v>
      </c>
      <c r="Y6" s="33">
        <v>318</v>
      </c>
      <c r="Z6" s="33">
        <v>429</v>
      </c>
      <c r="AA6" s="33">
        <v>433</v>
      </c>
      <c r="AB6" s="33">
        <v>424</v>
      </c>
      <c r="AC6" s="33">
        <v>417</v>
      </c>
      <c r="AD6" s="33">
        <v>412</v>
      </c>
      <c r="AE6" s="33">
        <v>460</v>
      </c>
      <c r="AF6" s="33">
        <v>542</v>
      </c>
      <c r="AG6" s="33">
        <v>728</v>
      </c>
      <c r="AH6" s="33">
        <v>741</v>
      </c>
      <c r="AI6" s="33">
        <v>719</v>
      </c>
      <c r="AJ6" s="33">
        <v>737</v>
      </c>
      <c r="AK6" s="33">
        <v>649</v>
      </c>
      <c r="AL6" s="33">
        <v>425</v>
      </c>
      <c r="AM6" s="33">
        <v>399</v>
      </c>
      <c r="AN6" s="33">
        <v>355</v>
      </c>
      <c r="AO6" s="33">
        <v>300</v>
      </c>
      <c r="AP6" s="33">
        <v>326</v>
      </c>
      <c r="AQ6" s="33">
        <v>254</v>
      </c>
      <c r="AR6" s="5">
        <f t="shared" si="3"/>
        <v>18254</v>
      </c>
    </row>
    <row r="7" spans="1:45" ht="12.5">
      <c r="A7" s="91">
        <v>6</v>
      </c>
      <c r="B7" s="92" t="s">
        <v>51</v>
      </c>
      <c r="C7" s="8">
        <v>2</v>
      </c>
      <c r="D7" s="6">
        <f t="shared" si="1"/>
        <v>6977</v>
      </c>
      <c r="E7" s="33">
        <v>265</v>
      </c>
      <c r="F7" s="33">
        <v>277</v>
      </c>
      <c r="G7" s="33">
        <v>317</v>
      </c>
      <c r="H7" s="33">
        <v>318</v>
      </c>
      <c r="I7" s="33">
        <v>306</v>
      </c>
      <c r="J7" s="33">
        <v>338</v>
      </c>
      <c r="K7" s="33">
        <v>385</v>
      </c>
      <c r="L7" s="33">
        <v>488</v>
      </c>
      <c r="M7" s="33">
        <v>598</v>
      </c>
      <c r="N7" s="33">
        <v>598</v>
      </c>
      <c r="O7" s="33">
        <v>608</v>
      </c>
      <c r="P7" s="33">
        <v>583</v>
      </c>
      <c r="Q7" s="33">
        <v>543</v>
      </c>
      <c r="R7" s="33">
        <v>395</v>
      </c>
      <c r="S7" s="33">
        <v>295</v>
      </c>
      <c r="T7" s="33">
        <v>225</v>
      </c>
      <c r="U7" s="33">
        <v>170</v>
      </c>
      <c r="V7" s="33">
        <v>181</v>
      </c>
      <c r="W7" s="33">
        <v>87</v>
      </c>
      <c r="X7" s="6">
        <f t="shared" si="2"/>
        <v>6800</v>
      </c>
      <c r="Y7" s="33">
        <v>244</v>
      </c>
      <c r="Z7" s="33">
        <v>306</v>
      </c>
      <c r="AA7" s="33">
        <v>318</v>
      </c>
      <c r="AB7" s="33">
        <v>287</v>
      </c>
      <c r="AC7" s="33">
        <v>320</v>
      </c>
      <c r="AD7" s="33">
        <v>289</v>
      </c>
      <c r="AE7" s="33">
        <v>373</v>
      </c>
      <c r="AF7" s="33">
        <v>481</v>
      </c>
      <c r="AG7" s="33">
        <v>537</v>
      </c>
      <c r="AH7" s="33">
        <v>523</v>
      </c>
      <c r="AI7" s="33">
        <v>548</v>
      </c>
      <c r="AJ7" s="33">
        <v>488</v>
      </c>
      <c r="AK7" s="33">
        <v>495</v>
      </c>
      <c r="AL7" s="33">
        <v>391</v>
      </c>
      <c r="AM7" s="33">
        <v>277</v>
      </c>
      <c r="AN7" s="33">
        <v>265</v>
      </c>
      <c r="AO7" s="33">
        <v>243</v>
      </c>
      <c r="AP7" s="33">
        <v>237</v>
      </c>
      <c r="AQ7" s="33">
        <v>178</v>
      </c>
      <c r="AR7" s="5">
        <f t="shared" si="3"/>
        <v>13777</v>
      </c>
    </row>
    <row r="8" spans="1:45" ht="12.5">
      <c r="A8" s="91">
        <v>7</v>
      </c>
      <c r="B8" s="92" t="s">
        <v>52</v>
      </c>
      <c r="C8" s="8">
        <v>3</v>
      </c>
      <c r="D8" s="6">
        <f t="shared" si="1"/>
        <v>4091</v>
      </c>
      <c r="E8" s="33">
        <v>158</v>
      </c>
      <c r="F8" s="33">
        <v>192</v>
      </c>
      <c r="G8" s="33">
        <v>174</v>
      </c>
      <c r="H8" s="33">
        <v>156</v>
      </c>
      <c r="I8" s="33">
        <v>147</v>
      </c>
      <c r="J8" s="33">
        <v>176</v>
      </c>
      <c r="K8" s="33">
        <v>233</v>
      </c>
      <c r="L8" s="33">
        <v>245</v>
      </c>
      <c r="M8" s="33">
        <v>354</v>
      </c>
      <c r="N8" s="33">
        <v>334</v>
      </c>
      <c r="O8" s="33">
        <v>306</v>
      </c>
      <c r="P8" s="33">
        <v>372</v>
      </c>
      <c r="Q8" s="33">
        <v>331</v>
      </c>
      <c r="R8" s="33">
        <v>261</v>
      </c>
      <c r="S8" s="33">
        <v>199</v>
      </c>
      <c r="T8" s="33">
        <v>161</v>
      </c>
      <c r="U8" s="33">
        <v>110</v>
      </c>
      <c r="V8" s="33">
        <v>127</v>
      </c>
      <c r="W8" s="33">
        <v>55</v>
      </c>
      <c r="X8" s="6">
        <f t="shared" si="2"/>
        <v>3585</v>
      </c>
      <c r="Y8" s="33">
        <v>130</v>
      </c>
      <c r="Z8" s="33">
        <v>144</v>
      </c>
      <c r="AA8" s="33">
        <v>163</v>
      </c>
      <c r="AB8" s="33">
        <v>122</v>
      </c>
      <c r="AC8" s="33">
        <v>147</v>
      </c>
      <c r="AD8" s="33">
        <v>175</v>
      </c>
      <c r="AE8" s="33">
        <v>226</v>
      </c>
      <c r="AF8" s="33">
        <v>255</v>
      </c>
      <c r="AG8" s="33">
        <v>298</v>
      </c>
      <c r="AH8" s="33">
        <v>288</v>
      </c>
      <c r="AI8" s="33">
        <v>281</v>
      </c>
      <c r="AJ8" s="33">
        <v>298</v>
      </c>
      <c r="AK8" s="33">
        <v>217</v>
      </c>
      <c r="AL8" s="33">
        <v>224</v>
      </c>
      <c r="AM8" s="33">
        <v>158</v>
      </c>
      <c r="AN8" s="33">
        <v>127</v>
      </c>
      <c r="AO8" s="33">
        <v>124</v>
      </c>
      <c r="AP8" s="33">
        <v>125</v>
      </c>
      <c r="AQ8" s="33">
        <v>83</v>
      </c>
      <c r="AR8" s="5">
        <f t="shared" si="3"/>
        <v>7676</v>
      </c>
    </row>
    <row r="9" spans="1:45" ht="12.5">
      <c r="A9" s="91">
        <v>8</v>
      </c>
      <c r="B9" s="92" t="s">
        <v>82</v>
      </c>
      <c r="C9" s="8">
        <v>4</v>
      </c>
      <c r="D9" s="6">
        <f t="shared" si="1"/>
        <v>6456</v>
      </c>
      <c r="E9" s="33">
        <v>215</v>
      </c>
      <c r="F9" s="33">
        <v>279</v>
      </c>
      <c r="G9" s="33">
        <v>266</v>
      </c>
      <c r="H9" s="33">
        <v>282</v>
      </c>
      <c r="I9" s="33">
        <v>272</v>
      </c>
      <c r="J9" s="33">
        <v>313</v>
      </c>
      <c r="K9" s="33">
        <v>381</v>
      </c>
      <c r="L9" s="33">
        <v>403</v>
      </c>
      <c r="M9" s="33">
        <v>515</v>
      </c>
      <c r="N9" s="33">
        <v>538</v>
      </c>
      <c r="O9" s="33">
        <v>530</v>
      </c>
      <c r="P9" s="33">
        <v>567</v>
      </c>
      <c r="Q9" s="33">
        <v>482</v>
      </c>
      <c r="R9" s="33">
        <v>418</v>
      </c>
      <c r="S9" s="33">
        <v>352</v>
      </c>
      <c r="T9" s="33">
        <v>216</v>
      </c>
      <c r="U9" s="33">
        <v>178</v>
      </c>
      <c r="V9" s="33">
        <v>160</v>
      </c>
      <c r="W9" s="33">
        <v>89</v>
      </c>
      <c r="X9" s="6">
        <f t="shared" si="2"/>
        <v>5966</v>
      </c>
      <c r="Y9" s="33">
        <v>192</v>
      </c>
      <c r="Z9" s="33">
        <v>225</v>
      </c>
      <c r="AA9" s="33">
        <v>262</v>
      </c>
      <c r="AB9" s="33">
        <v>254</v>
      </c>
      <c r="AC9" s="33">
        <v>251</v>
      </c>
      <c r="AD9" s="33">
        <v>287</v>
      </c>
      <c r="AE9" s="33">
        <v>304</v>
      </c>
      <c r="AF9" s="33">
        <v>404</v>
      </c>
      <c r="AG9" s="33">
        <v>480</v>
      </c>
      <c r="AH9" s="33">
        <v>471</v>
      </c>
      <c r="AI9" s="33">
        <v>481</v>
      </c>
      <c r="AJ9" s="33">
        <v>460</v>
      </c>
      <c r="AK9" s="33">
        <v>400</v>
      </c>
      <c r="AL9" s="33">
        <v>332</v>
      </c>
      <c r="AM9" s="33">
        <v>302</v>
      </c>
      <c r="AN9" s="33">
        <v>248</v>
      </c>
      <c r="AO9" s="33">
        <v>208</v>
      </c>
      <c r="AP9" s="33">
        <v>231</v>
      </c>
      <c r="AQ9" s="33">
        <v>174</v>
      </c>
      <c r="AR9" s="5">
        <f t="shared" si="3"/>
        <v>12422</v>
      </c>
      <c r="AS9" s="5"/>
    </row>
    <row r="10" spans="1:45" ht="12.5">
      <c r="A10" s="91">
        <v>9</v>
      </c>
      <c r="B10" s="92" t="s">
        <v>53</v>
      </c>
      <c r="C10" s="8">
        <v>5</v>
      </c>
      <c r="D10" s="6">
        <f t="shared" si="1"/>
        <v>15831</v>
      </c>
      <c r="E10" s="33">
        <v>541</v>
      </c>
      <c r="F10" s="33">
        <v>591</v>
      </c>
      <c r="G10" s="33">
        <v>740</v>
      </c>
      <c r="H10" s="33">
        <v>699</v>
      </c>
      <c r="I10" s="33">
        <v>807</v>
      </c>
      <c r="J10" s="33">
        <v>793</v>
      </c>
      <c r="K10" s="34">
        <v>889</v>
      </c>
      <c r="L10" s="34">
        <v>997</v>
      </c>
      <c r="M10" s="34">
        <v>1235</v>
      </c>
      <c r="N10" s="34">
        <v>1275</v>
      </c>
      <c r="O10" s="34">
        <v>1355</v>
      </c>
      <c r="P10" s="34">
        <v>1402</v>
      </c>
      <c r="Q10" s="33">
        <v>1226</v>
      </c>
      <c r="R10" s="33">
        <v>928</v>
      </c>
      <c r="S10" s="33">
        <v>745</v>
      </c>
      <c r="T10" s="33">
        <v>605</v>
      </c>
      <c r="U10" s="33">
        <v>439</v>
      </c>
      <c r="V10" s="33">
        <v>370</v>
      </c>
      <c r="W10" s="33">
        <v>194</v>
      </c>
      <c r="X10" s="6">
        <f t="shared" si="2"/>
        <v>14967</v>
      </c>
      <c r="Y10" s="33">
        <v>549</v>
      </c>
      <c r="Z10" s="33">
        <v>567</v>
      </c>
      <c r="AA10" s="33">
        <v>641</v>
      </c>
      <c r="AB10" s="33">
        <v>695</v>
      </c>
      <c r="AC10" s="33">
        <v>727</v>
      </c>
      <c r="AD10" s="33">
        <v>754</v>
      </c>
      <c r="AE10" s="34">
        <v>806</v>
      </c>
      <c r="AF10" s="34">
        <v>841</v>
      </c>
      <c r="AG10" s="34">
        <v>1037</v>
      </c>
      <c r="AH10" s="34">
        <v>1057</v>
      </c>
      <c r="AI10" s="34">
        <v>1126</v>
      </c>
      <c r="AJ10" s="33">
        <v>1184</v>
      </c>
      <c r="AK10" s="33">
        <v>1095</v>
      </c>
      <c r="AL10" s="33">
        <v>850</v>
      </c>
      <c r="AM10" s="33">
        <v>752</v>
      </c>
      <c r="AN10" s="33">
        <v>701</v>
      </c>
      <c r="AO10" s="33">
        <v>589</v>
      </c>
      <c r="AP10" s="33">
        <v>599</v>
      </c>
      <c r="AQ10" s="33">
        <v>397</v>
      </c>
      <c r="AR10" s="5">
        <f t="shared" si="3"/>
        <v>30798</v>
      </c>
      <c r="AS10" s="5"/>
    </row>
    <row r="11" spans="1:45" ht="12.5">
      <c r="A11" s="91">
        <v>10</v>
      </c>
      <c r="B11" s="92" t="s">
        <v>83</v>
      </c>
      <c r="C11" s="8">
        <v>6</v>
      </c>
      <c r="D11" s="6">
        <f t="shared" si="1"/>
        <v>33602</v>
      </c>
      <c r="E11" s="34">
        <v>1396</v>
      </c>
      <c r="F11" s="34">
        <v>1715</v>
      </c>
      <c r="G11" s="34">
        <v>1864</v>
      </c>
      <c r="H11" s="34">
        <v>1734</v>
      </c>
      <c r="I11" s="34">
        <v>1723</v>
      </c>
      <c r="J11" s="34">
        <v>1727</v>
      </c>
      <c r="K11" s="34">
        <v>1778</v>
      </c>
      <c r="L11" s="34">
        <v>2184</v>
      </c>
      <c r="M11" s="34">
        <v>2710</v>
      </c>
      <c r="N11" s="34">
        <v>2795</v>
      </c>
      <c r="O11" s="34">
        <v>2564</v>
      </c>
      <c r="P11" s="34">
        <v>2523</v>
      </c>
      <c r="Q11" s="34">
        <v>2288</v>
      </c>
      <c r="R11" s="34">
        <v>1847</v>
      </c>
      <c r="S11" s="34">
        <v>1677</v>
      </c>
      <c r="T11" s="34">
        <v>1229</v>
      </c>
      <c r="U11" s="34">
        <v>786</v>
      </c>
      <c r="V11" s="33">
        <v>683</v>
      </c>
      <c r="W11" s="33">
        <v>379</v>
      </c>
      <c r="X11" s="6">
        <f t="shared" si="2"/>
        <v>35136</v>
      </c>
      <c r="Y11" s="34">
        <v>1384</v>
      </c>
      <c r="Z11" s="34">
        <v>1683</v>
      </c>
      <c r="AA11" s="34">
        <v>1774</v>
      </c>
      <c r="AB11" s="34">
        <v>1726</v>
      </c>
      <c r="AC11" s="34">
        <v>1573</v>
      </c>
      <c r="AD11" s="34">
        <v>1636</v>
      </c>
      <c r="AE11" s="34">
        <v>1767</v>
      </c>
      <c r="AF11" s="34">
        <v>2136</v>
      </c>
      <c r="AG11" s="34">
        <v>2695</v>
      </c>
      <c r="AH11" s="34">
        <v>2733</v>
      </c>
      <c r="AI11" s="34">
        <v>2583</v>
      </c>
      <c r="AJ11" s="34">
        <v>2498</v>
      </c>
      <c r="AK11" s="34">
        <v>2407</v>
      </c>
      <c r="AL11" s="34">
        <v>2065</v>
      </c>
      <c r="AM11" s="34">
        <v>1829</v>
      </c>
      <c r="AN11" s="34">
        <v>1538</v>
      </c>
      <c r="AO11" s="34">
        <v>1113</v>
      </c>
      <c r="AP11" s="34">
        <v>1102</v>
      </c>
      <c r="AQ11" s="33">
        <v>894</v>
      </c>
      <c r="AR11" s="5">
        <f t="shared" si="3"/>
        <v>68738</v>
      </c>
      <c r="AS11" s="5"/>
    </row>
    <row r="12" spans="1:45" ht="12.5">
      <c r="A12" s="91">
        <v>11</v>
      </c>
      <c r="B12" s="92" t="s">
        <v>54</v>
      </c>
      <c r="C12" s="8">
        <v>7</v>
      </c>
      <c r="D12" s="6">
        <f t="shared" si="1"/>
        <v>11892</v>
      </c>
      <c r="E12" s="33">
        <v>497</v>
      </c>
      <c r="F12" s="33">
        <v>520</v>
      </c>
      <c r="G12" s="33">
        <v>554</v>
      </c>
      <c r="H12" s="33">
        <v>575</v>
      </c>
      <c r="I12" s="33">
        <v>585</v>
      </c>
      <c r="J12" s="33">
        <v>618</v>
      </c>
      <c r="K12" s="33">
        <v>684</v>
      </c>
      <c r="L12" s="33">
        <v>785</v>
      </c>
      <c r="M12" s="33">
        <v>958</v>
      </c>
      <c r="N12" s="33">
        <v>916</v>
      </c>
      <c r="O12" s="33">
        <v>898</v>
      </c>
      <c r="P12" s="33">
        <v>892</v>
      </c>
      <c r="Q12" s="33">
        <v>813</v>
      </c>
      <c r="R12" s="33">
        <v>676</v>
      </c>
      <c r="S12" s="33">
        <v>654</v>
      </c>
      <c r="T12" s="33">
        <v>457</v>
      </c>
      <c r="U12" s="33">
        <v>324</v>
      </c>
      <c r="V12" s="33">
        <v>310</v>
      </c>
      <c r="W12" s="33">
        <v>176</v>
      </c>
      <c r="X12" s="6">
        <f t="shared" si="2"/>
        <v>12047</v>
      </c>
      <c r="Y12" s="33">
        <v>447</v>
      </c>
      <c r="Z12" s="33">
        <v>510</v>
      </c>
      <c r="AA12" s="33">
        <v>591</v>
      </c>
      <c r="AB12" s="33">
        <v>527</v>
      </c>
      <c r="AC12" s="33">
        <v>561</v>
      </c>
      <c r="AD12" s="33">
        <v>568</v>
      </c>
      <c r="AE12" s="33">
        <v>646</v>
      </c>
      <c r="AF12" s="33">
        <v>720</v>
      </c>
      <c r="AG12" s="33">
        <v>859</v>
      </c>
      <c r="AH12" s="33">
        <v>865</v>
      </c>
      <c r="AI12" s="33">
        <v>875</v>
      </c>
      <c r="AJ12" s="33">
        <v>933</v>
      </c>
      <c r="AK12" s="33">
        <v>857</v>
      </c>
      <c r="AL12" s="33">
        <v>683</v>
      </c>
      <c r="AM12" s="33">
        <v>599</v>
      </c>
      <c r="AN12" s="33">
        <v>523</v>
      </c>
      <c r="AO12" s="33">
        <v>481</v>
      </c>
      <c r="AP12" s="33">
        <v>443</v>
      </c>
      <c r="AQ12" s="33">
        <v>359</v>
      </c>
      <c r="AR12" s="5">
        <f t="shared" si="3"/>
        <v>23939</v>
      </c>
      <c r="AS12" s="5"/>
    </row>
    <row r="13" spans="1:45" ht="12.5">
      <c r="A13" s="91">
        <v>12</v>
      </c>
      <c r="B13" s="92" t="s">
        <v>55</v>
      </c>
      <c r="C13" s="8">
        <v>8</v>
      </c>
      <c r="D13" s="6">
        <f t="shared" si="1"/>
        <v>12399</v>
      </c>
      <c r="E13" s="33">
        <v>556</v>
      </c>
      <c r="F13" s="33">
        <v>626</v>
      </c>
      <c r="G13" s="33">
        <v>684</v>
      </c>
      <c r="H13" s="33">
        <v>646</v>
      </c>
      <c r="I13" s="33">
        <v>630</v>
      </c>
      <c r="J13" s="33">
        <v>674</v>
      </c>
      <c r="K13" s="33">
        <v>692</v>
      </c>
      <c r="L13" s="34">
        <v>834</v>
      </c>
      <c r="M13" s="34">
        <v>1014</v>
      </c>
      <c r="N13" s="34">
        <v>1026</v>
      </c>
      <c r="O13" s="33">
        <v>991</v>
      </c>
      <c r="P13" s="33">
        <v>986</v>
      </c>
      <c r="Q13" s="33">
        <v>762</v>
      </c>
      <c r="R13" s="33">
        <v>609</v>
      </c>
      <c r="S13" s="33">
        <v>554</v>
      </c>
      <c r="T13" s="33">
        <v>409</v>
      </c>
      <c r="U13" s="33">
        <v>319</v>
      </c>
      <c r="V13" s="33">
        <v>262</v>
      </c>
      <c r="W13" s="33">
        <v>125</v>
      </c>
      <c r="X13" s="6">
        <f t="shared" si="2"/>
        <v>11720</v>
      </c>
      <c r="Y13" s="33">
        <v>486</v>
      </c>
      <c r="Z13" s="33">
        <v>595</v>
      </c>
      <c r="AA13" s="33">
        <v>574</v>
      </c>
      <c r="AB13" s="33">
        <v>557</v>
      </c>
      <c r="AC13" s="33">
        <v>605</v>
      </c>
      <c r="AD13" s="33">
        <v>580</v>
      </c>
      <c r="AE13" s="33">
        <v>613</v>
      </c>
      <c r="AF13" s="33">
        <v>694</v>
      </c>
      <c r="AG13" s="33">
        <v>851</v>
      </c>
      <c r="AH13" s="33">
        <v>915</v>
      </c>
      <c r="AI13" s="33">
        <v>896</v>
      </c>
      <c r="AJ13" s="33">
        <v>822</v>
      </c>
      <c r="AK13" s="33">
        <v>755</v>
      </c>
      <c r="AL13" s="33">
        <v>617</v>
      </c>
      <c r="AM13" s="33">
        <v>544</v>
      </c>
      <c r="AN13" s="33">
        <v>504</v>
      </c>
      <c r="AO13" s="33">
        <v>461</v>
      </c>
      <c r="AP13" s="33">
        <v>381</v>
      </c>
      <c r="AQ13" s="33">
        <v>270</v>
      </c>
      <c r="AR13" s="5">
        <f t="shared" si="3"/>
        <v>24119</v>
      </c>
      <c r="AS13" s="5"/>
    </row>
    <row r="14" spans="1:45" ht="12.5">
      <c r="A14" s="91">
        <v>13</v>
      </c>
      <c r="B14" s="92" t="s">
        <v>84</v>
      </c>
      <c r="C14" s="8">
        <v>9</v>
      </c>
      <c r="D14" s="6">
        <f t="shared" si="1"/>
        <v>9827</v>
      </c>
      <c r="E14" s="33">
        <v>349</v>
      </c>
      <c r="F14" s="33">
        <v>409</v>
      </c>
      <c r="G14" s="33">
        <v>525</v>
      </c>
      <c r="H14" s="33">
        <v>505</v>
      </c>
      <c r="I14" s="33">
        <v>575</v>
      </c>
      <c r="J14" s="33">
        <v>570</v>
      </c>
      <c r="K14" s="33">
        <v>502</v>
      </c>
      <c r="L14" s="33">
        <v>608</v>
      </c>
      <c r="M14" s="33">
        <v>857</v>
      </c>
      <c r="N14" s="33">
        <v>809</v>
      </c>
      <c r="O14" s="33">
        <v>773</v>
      </c>
      <c r="P14" s="33">
        <v>734</v>
      </c>
      <c r="Q14" s="33">
        <v>586</v>
      </c>
      <c r="R14" s="33">
        <v>502</v>
      </c>
      <c r="S14" s="33">
        <v>459</v>
      </c>
      <c r="T14" s="33">
        <v>385</v>
      </c>
      <c r="U14" s="33">
        <v>286</v>
      </c>
      <c r="V14" s="33">
        <v>262</v>
      </c>
      <c r="W14" s="33">
        <v>131</v>
      </c>
      <c r="X14" s="6">
        <f t="shared" si="2"/>
        <v>8849</v>
      </c>
      <c r="Y14" s="33">
        <v>350</v>
      </c>
      <c r="Z14" s="33">
        <v>393</v>
      </c>
      <c r="AA14" s="33">
        <v>428</v>
      </c>
      <c r="AB14" s="33">
        <v>385</v>
      </c>
      <c r="AC14" s="33">
        <v>464</v>
      </c>
      <c r="AD14" s="33">
        <v>363</v>
      </c>
      <c r="AE14" s="33">
        <v>433</v>
      </c>
      <c r="AF14" s="33">
        <v>475</v>
      </c>
      <c r="AG14" s="33">
        <v>635</v>
      </c>
      <c r="AH14" s="33">
        <v>619</v>
      </c>
      <c r="AI14" s="33">
        <v>615</v>
      </c>
      <c r="AJ14" s="33">
        <v>663</v>
      </c>
      <c r="AK14" s="33">
        <v>516</v>
      </c>
      <c r="AL14" s="33">
        <v>522</v>
      </c>
      <c r="AM14" s="33">
        <v>481</v>
      </c>
      <c r="AN14" s="33">
        <v>474</v>
      </c>
      <c r="AO14" s="33">
        <v>377</v>
      </c>
      <c r="AP14" s="33">
        <v>385</v>
      </c>
      <c r="AQ14" s="33">
        <v>271</v>
      </c>
      <c r="AR14" s="5">
        <f t="shared" si="3"/>
        <v>18676</v>
      </c>
      <c r="AS14" s="5"/>
    </row>
    <row r="15" spans="1:45" ht="12.5">
      <c r="A15" s="91">
        <v>14</v>
      </c>
      <c r="B15" s="92" t="s">
        <v>85</v>
      </c>
      <c r="C15" s="8">
        <v>10</v>
      </c>
      <c r="D15" s="6">
        <f t="shared" si="1"/>
        <v>9606</v>
      </c>
      <c r="E15" s="33">
        <v>324</v>
      </c>
      <c r="F15" s="33">
        <v>342</v>
      </c>
      <c r="G15" s="33">
        <v>337</v>
      </c>
      <c r="H15" s="33">
        <v>336</v>
      </c>
      <c r="I15" s="33">
        <v>422</v>
      </c>
      <c r="J15" s="33">
        <v>489</v>
      </c>
      <c r="K15" s="33">
        <v>501</v>
      </c>
      <c r="L15" s="33">
        <v>620</v>
      </c>
      <c r="M15" s="33">
        <v>737</v>
      </c>
      <c r="N15" s="33">
        <v>718</v>
      </c>
      <c r="O15" s="33">
        <v>757</v>
      </c>
      <c r="P15" s="33">
        <v>826</v>
      </c>
      <c r="Q15" s="33">
        <v>739</v>
      </c>
      <c r="R15" s="33">
        <v>622</v>
      </c>
      <c r="S15" s="33">
        <v>550</v>
      </c>
      <c r="T15" s="33">
        <v>448</v>
      </c>
      <c r="U15" s="33">
        <v>385</v>
      </c>
      <c r="V15" s="33">
        <v>296</v>
      </c>
      <c r="W15" s="33">
        <v>157</v>
      </c>
      <c r="X15" s="6">
        <f t="shared" si="2"/>
        <v>8838</v>
      </c>
      <c r="Y15" s="33">
        <v>260</v>
      </c>
      <c r="Z15" s="33">
        <v>292</v>
      </c>
      <c r="AA15" s="33">
        <v>327</v>
      </c>
      <c r="AB15" s="33">
        <v>334</v>
      </c>
      <c r="AC15" s="33">
        <v>340</v>
      </c>
      <c r="AD15" s="33">
        <v>401</v>
      </c>
      <c r="AE15" s="33">
        <v>489</v>
      </c>
      <c r="AF15" s="33">
        <v>480</v>
      </c>
      <c r="AG15" s="33">
        <v>569</v>
      </c>
      <c r="AH15" s="33">
        <v>613</v>
      </c>
      <c r="AI15" s="33">
        <v>620</v>
      </c>
      <c r="AJ15" s="33">
        <v>706</v>
      </c>
      <c r="AK15" s="33">
        <v>626</v>
      </c>
      <c r="AL15" s="33">
        <v>542</v>
      </c>
      <c r="AM15" s="33">
        <v>545</v>
      </c>
      <c r="AN15" s="33">
        <v>516</v>
      </c>
      <c r="AO15" s="33">
        <v>428</v>
      </c>
      <c r="AP15" s="33">
        <v>437</v>
      </c>
      <c r="AQ15" s="33">
        <v>313</v>
      </c>
      <c r="AR15" s="5">
        <f t="shared" si="3"/>
        <v>18444</v>
      </c>
      <c r="AS15" s="5"/>
    </row>
    <row r="16" spans="1:45" ht="12.5">
      <c r="A16" s="91">
        <v>15</v>
      </c>
      <c r="B16" s="92" t="s">
        <v>86</v>
      </c>
      <c r="C16" s="8">
        <v>11</v>
      </c>
      <c r="D16" s="6">
        <f t="shared" si="1"/>
        <v>13034</v>
      </c>
      <c r="E16" s="33">
        <v>559</v>
      </c>
      <c r="F16" s="33">
        <v>591</v>
      </c>
      <c r="G16" s="33">
        <v>630</v>
      </c>
      <c r="H16" s="33">
        <v>616</v>
      </c>
      <c r="I16" s="33">
        <v>758</v>
      </c>
      <c r="J16" s="33">
        <v>741</v>
      </c>
      <c r="K16" s="34">
        <v>882</v>
      </c>
      <c r="L16" s="34">
        <v>938</v>
      </c>
      <c r="M16" s="34">
        <v>1186</v>
      </c>
      <c r="N16" s="33">
        <v>1108</v>
      </c>
      <c r="O16" s="33">
        <v>1022</v>
      </c>
      <c r="P16" s="33">
        <v>943</v>
      </c>
      <c r="Q16" s="33">
        <v>744</v>
      </c>
      <c r="R16" s="33">
        <v>609</v>
      </c>
      <c r="S16" s="33">
        <v>518</v>
      </c>
      <c r="T16" s="33">
        <v>443</v>
      </c>
      <c r="U16" s="33">
        <v>346</v>
      </c>
      <c r="V16" s="33">
        <v>267</v>
      </c>
      <c r="W16" s="33">
        <v>133</v>
      </c>
      <c r="X16" s="6">
        <f t="shared" si="2"/>
        <v>11901</v>
      </c>
      <c r="Y16" s="33">
        <v>518</v>
      </c>
      <c r="Z16" s="33">
        <v>623</v>
      </c>
      <c r="AA16" s="33">
        <v>559</v>
      </c>
      <c r="AB16" s="33">
        <v>579</v>
      </c>
      <c r="AC16" s="33">
        <v>587</v>
      </c>
      <c r="AD16" s="33">
        <v>609</v>
      </c>
      <c r="AE16" s="33">
        <v>711</v>
      </c>
      <c r="AF16" s="33">
        <v>766</v>
      </c>
      <c r="AG16" s="33">
        <v>879</v>
      </c>
      <c r="AH16" s="33">
        <v>885</v>
      </c>
      <c r="AI16" s="33">
        <v>889</v>
      </c>
      <c r="AJ16" s="33">
        <v>761</v>
      </c>
      <c r="AK16" s="33">
        <v>746</v>
      </c>
      <c r="AL16" s="33">
        <v>603</v>
      </c>
      <c r="AM16" s="33">
        <v>568</v>
      </c>
      <c r="AN16" s="33">
        <v>513</v>
      </c>
      <c r="AO16" s="33">
        <v>436</v>
      </c>
      <c r="AP16" s="33">
        <v>421</v>
      </c>
      <c r="AQ16" s="33">
        <v>248</v>
      </c>
      <c r="AR16" s="5">
        <f t="shared" si="3"/>
        <v>24935</v>
      </c>
      <c r="AS16" s="5"/>
    </row>
    <row r="17" spans="1:45" ht="12.5">
      <c r="A17" s="91">
        <v>16</v>
      </c>
      <c r="B17" s="92" t="s">
        <v>56</v>
      </c>
      <c r="C17" s="8">
        <v>12</v>
      </c>
      <c r="D17" s="6">
        <f t="shared" si="1"/>
        <v>7024</v>
      </c>
      <c r="E17" s="33">
        <v>236</v>
      </c>
      <c r="F17" s="33">
        <v>311</v>
      </c>
      <c r="G17" s="33">
        <v>375</v>
      </c>
      <c r="H17" s="33">
        <v>355</v>
      </c>
      <c r="I17" s="33">
        <v>378</v>
      </c>
      <c r="J17" s="33">
        <v>363</v>
      </c>
      <c r="K17" s="33">
        <v>377</v>
      </c>
      <c r="L17" s="33">
        <v>426</v>
      </c>
      <c r="M17" s="33">
        <v>531</v>
      </c>
      <c r="N17" s="33">
        <v>570</v>
      </c>
      <c r="O17" s="33">
        <v>555</v>
      </c>
      <c r="P17" s="33">
        <v>550</v>
      </c>
      <c r="Q17" s="33">
        <v>483</v>
      </c>
      <c r="R17" s="33">
        <v>383</v>
      </c>
      <c r="S17" s="33">
        <v>349</v>
      </c>
      <c r="T17" s="33">
        <v>307</v>
      </c>
      <c r="U17" s="33">
        <v>232</v>
      </c>
      <c r="V17" s="33">
        <v>168</v>
      </c>
      <c r="W17" s="33">
        <v>75</v>
      </c>
      <c r="X17" s="6">
        <f t="shared" si="2"/>
        <v>6760</v>
      </c>
      <c r="Y17" s="33">
        <v>201</v>
      </c>
      <c r="Z17" s="33">
        <v>296</v>
      </c>
      <c r="AA17" s="33">
        <v>297</v>
      </c>
      <c r="AB17" s="33">
        <v>292</v>
      </c>
      <c r="AC17" s="33">
        <v>327</v>
      </c>
      <c r="AD17" s="33">
        <v>327</v>
      </c>
      <c r="AE17" s="33">
        <v>330</v>
      </c>
      <c r="AF17" s="33">
        <v>387</v>
      </c>
      <c r="AG17" s="33">
        <v>460</v>
      </c>
      <c r="AH17" s="33">
        <v>521</v>
      </c>
      <c r="AI17" s="33">
        <v>517</v>
      </c>
      <c r="AJ17" s="33">
        <v>484</v>
      </c>
      <c r="AK17" s="33">
        <v>436</v>
      </c>
      <c r="AL17" s="33">
        <v>363</v>
      </c>
      <c r="AM17" s="33">
        <v>387</v>
      </c>
      <c r="AN17" s="33">
        <v>360</v>
      </c>
      <c r="AO17" s="33">
        <v>295</v>
      </c>
      <c r="AP17" s="33">
        <v>288</v>
      </c>
      <c r="AQ17" s="33">
        <v>192</v>
      </c>
      <c r="AR17" s="5">
        <f t="shared" si="3"/>
        <v>13784</v>
      </c>
      <c r="AS17" s="5"/>
    </row>
    <row r="18" spans="1:45" ht="12.5">
      <c r="A18" s="91">
        <v>17</v>
      </c>
      <c r="B18" s="92" t="s">
        <v>57</v>
      </c>
      <c r="C18" s="8">
        <v>13</v>
      </c>
      <c r="D18" s="6">
        <f t="shared" si="1"/>
        <v>7178</v>
      </c>
      <c r="E18" s="33">
        <v>235</v>
      </c>
      <c r="F18" s="33">
        <v>305</v>
      </c>
      <c r="G18" s="33">
        <v>355</v>
      </c>
      <c r="H18" s="33">
        <v>346</v>
      </c>
      <c r="I18" s="33">
        <v>331</v>
      </c>
      <c r="J18" s="33">
        <v>367</v>
      </c>
      <c r="K18" s="33">
        <v>383</v>
      </c>
      <c r="L18" s="33">
        <v>475</v>
      </c>
      <c r="M18" s="33">
        <v>530</v>
      </c>
      <c r="N18" s="33">
        <v>607</v>
      </c>
      <c r="O18" s="33">
        <v>591</v>
      </c>
      <c r="P18" s="33">
        <v>600</v>
      </c>
      <c r="Q18" s="33">
        <v>507</v>
      </c>
      <c r="R18" s="33">
        <v>401</v>
      </c>
      <c r="S18" s="33">
        <v>375</v>
      </c>
      <c r="T18" s="33">
        <v>316</v>
      </c>
      <c r="U18" s="33">
        <v>207</v>
      </c>
      <c r="V18" s="33">
        <v>185</v>
      </c>
      <c r="W18" s="33">
        <v>62</v>
      </c>
      <c r="X18" s="6">
        <f t="shared" si="2"/>
        <v>6649</v>
      </c>
      <c r="Y18" s="33">
        <v>244</v>
      </c>
      <c r="Z18" s="33">
        <v>232</v>
      </c>
      <c r="AA18" s="33">
        <v>320</v>
      </c>
      <c r="AB18" s="33">
        <v>300</v>
      </c>
      <c r="AC18" s="33">
        <v>331</v>
      </c>
      <c r="AD18" s="33">
        <v>276</v>
      </c>
      <c r="AE18" s="33">
        <v>340</v>
      </c>
      <c r="AF18" s="33">
        <v>383</v>
      </c>
      <c r="AG18" s="33">
        <v>498</v>
      </c>
      <c r="AH18" s="33">
        <v>481</v>
      </c>
      <c r="AI18" s="33">
        <v>494</v>
      </c>
      <c r="AJ18" s="33">
        <v>501</v>
      </c>
      <c r="AK18" s="33">
        <v>463</v>
      </c>
      <c r="AL18" s="33">
        <v>340</v>
      </c>
      <c r="AM18" s="33">
        <v>397</v>
      </c>
      <c r="AN18" s="33">
        <v>330</v>
      </c>
      <c r="AO18" s="33">
        <v>277</v>
      </c>
      <c r="AP18" s="33">
        <v>261</v>
      </c>
      <c r="AQ18" s="33">
        <v>181</v>
      </c>
      <c r="AR18" s="5">
        <f t="shared" si="3"/>
        <v>13827</v>
      </c>
      <c r="AS18" s="5"/>
    </row>
    <row r="19" spans="1:45" ht="12.5">
      <c r="A19" s="91">
        <v>18</v>
      </c>
      <c r="B19" s="92" t="s">
        <v>80</v>
      </c>
      <c r="C19" s="8">
        <v>14</v>
      </c>
      <c r="D19" s="6">
        <f t="shared" si="1"/>
        <v>3250</v>
      </c>
      <c r="E19" s="33">
        <v>56</v>
      </c>
      <c r="F19" s="33">
        <v>76</v>
      </c>
      <c r="G19" s="33">
        <v>133</v>
      </c>
      <c r="H19" s="33">
        <v>152</v>
      </c>
      <c r="I19" s="33">
        <v>155</v>
      </c>
      <c r="J19" s="33">
        <v>143</v>
      </c>
      <c r="K19" s="33">
        <v>148</v>
      </c>
      <c r="L19" s="33">
        <v>177</v>
      </c>
      <c r="M19" s="33">
        <v>215</v>
      </c>
      <c r="N19" s="33">
        <v>270</v>
      </c>
      <c r="O19" s="33">
        <v>314</v>
      </c>
      <c r="P19" s="33">
        <v>309</v>
      </c>
      <c r="Q19" s="33">
        <v>255</v>
      </c>
      <c r="R19" s="33">
        <v>233</v>
      </c>
      <c r="S19" s="33">
        <v>169</v>
      </c>
      <c r="T19" s="33">
        <v>177</v>
      </c>
      <c r="U19" s="33">
        <v>135</v>
      </c>
      <c r="V19" s="33">
        <v>96</v>
      </c>
      <c r="W19" s="33">
        <v>37</v>
      </c>
      <c r="X19" s="6">
        <f t="shared" si="2"/>
        <v>3032</v>
      </c>
      <c r="Y19" s="33">
        <v>55</v>
      </c>
      <c r="Z19" s="33">
        <v>87</v>
      </c>
      <c r="AA19" s="33">
        <v>92</v>
      </c>
      <c r="AB19" s="33">
        <v>132</v>
      </c>
      <c r="AC19" s="33">
        <v>165</v>
      </c>
      <c r="AD19" s="33">
        <v>147</v>
      </c>
      <c r="AE19" s="33">
        <v>136</v>
      </c>
      <c r="AF19" s="33">
        <v>126</v>
      </c>
      <c r="AG19" s="33">
        <v>182</v>
      </c>
      <c r="AH19" s="33">
        <v>243</v>
      </c>
      <c r="AI19" s="33">
        <v>267</v>
      </c>
      <c r="AJ19" s="33">
        <v>271</v>
      </c>
      <c r="AK19" s="33">
        <v>228</v>
      </c>
      <c r="AL19" s="33">
        <v>188</v>
      </c>
      <c r="AM19" s="33">
        <v>171</v>
      </c>
      <c r="AN19" s="33">
        <v>169</v>
      </c>
      <c r="AO19" s="33">
        <v>159</v>
      </c>
      <c r="AP19" s="33">
        <v>127</v>
      </c>
      <c r="AQ19" s="33">
        <v>87</v>
      </c>
      <c r="AR19" s="5">
        <f t="shared" si="3"/>
        <v>6282</v>
      </c>
      <c r="AS19" s="5"/>
    </row>
    <row r="20" spans="1:45" ht="12.5">
      <c r="A20" s="91">
        <v>19</v>
      </c>
      <c r="B20" s="92" t="s">
        <v>58</v>
      </c>
      <c r="C20" s="8">
        <v>15</v>
      </c>
      <c r="D20" s="6">
        <f t="shared" si="1"/>
        <v>13920</v>
      </c>
      <c r="E20" s="33">
        <v>545</v>
      </c>
      <c r="F20" s="33">
        <v>676</v>
      </c>
      <c r="G20" s="33">
        <v>827</v>
      </c>
      <c r="H20" s="33">
        <v>672</v>
      </c>
      <c r="I20" s="33">
        <v>626</v>
      </c>
      <c r="J20" s="33">
        <v>727</v>
      </c>
      <c r="K20" s="34">
        <v>841</v>
      </c>
      <c r="L20" s="34">
        <v>979</v>
      </c>
      <c r="M20" s="34">
        <v>1188</v>
      </c>
      <c r="N20" s="34">
        <v>1236</v>
      </c>
      <c r="O20" s="34">
        <v>1159</v>
      </c>
      <c r="P20" s="33">
        <v>1027</v>
      </c>
      <c r="Q20" s="33">
        <v>958</v>
      </c>
      <c r="R20" s="33">
        <v>756</v>
      </c>
      <c r="S20" s="33">
        <v>572</v>
      </c>
      <c r="T20" s="33">
        <v>434</v>
      </c>
      <c r="U20" s="33">
        <v>322</v>
      </c>
      <c r="V20" s="33">
        <v>258</v>
      </c>
      <c r="W20" s="33">
        <v>117</v>
      </c>
      <c r="X20" s="6">
        <f t="shared" si="2"/>
        <v>13496</v>
      </c>
      <c r="Y20" s="33">
        <v>483</v>
      </c>
      <c r="Z20" s="33">
        <v>651</v>
      </c>
      <c r="AA20" s="33">
        <v>735</v>
      </c>
      <c r="AB20" s="33">
        <v>631</v>
      </c>
      <c r="AC20" s="33">
        <v>535</v>
      </c>
      <c r="AD20" s="33">
        <v>676</v>
      </c>
      <c r="AE20" s="34">
        <v>774</v>
      </c>
      <c r="AF20" s="34">
        <v>937</v>
      </c>
      <c r="AG20" s="33">
        <v>1208</v>
      </c>
      <c r="AH20" s="33">
        <v>1063</v>
      </c>
      <c r="AI20" s="33">
        <v>959</v>
      </c>
      <c r="AJ20" s="33">
        <v>955</v>
      </c>
      <c r="AK20" s="33">
        <v>927</v>
      </c>
      <c r="AL20" s="33">
        <v>660</v>
      </c>
      <c r="AM20" s="33">
        <v>613</v>
      </c>
      <c r="AN20" s="33">
        <v>489</v>
      </c>
      <c r="AO20" s="33">
        <v>454</v>
      </c>
      <c r="AP20" s="33">
        <v>443</v>
      </c>
      <c r="AQ20" s="33">
        <v>303</v>
      </c>
      <c r="AR20" s="5">
        <f t="shared" si="3"/>
        <v>27416</v>
      </c>
      <c r="AS20" s="5"/>
    </row>
    <row r="21" spans="1:45" ht="12.5">
      <c r="A21" s="91">
        <v>20</v>
      </c>
      <c r="B21" s="92" t="s">
        <v>59</v>
      </c>
      <c r="C21" s="8">
        <v>16</v>
      </c>
      <c r="D21" s="6">
        <f t="shared" si="1"/>
        <v>15483</v>
      </c>
      <c r="E21" s="33">
        <v>691</v>
      </c>
      <c r="F21" s="33">
        <v>822</v>
      </c>
      <c r="G21" s="33">
        <v>867</v>
      </c>
      <c r="H21" s="33">
        <v>754</v>
      </c>
      <c r="I21" s="33">
        <v>795</v>
      </c>
      <c r="J21" s="34">
        <v>740</v>
      </c>
      <c r="K21" s="34">
        <v>1002</v>
      </c>
      <c r="L21" s="34">
        <v>1102</v>
      </c>
      <c r="M21" s="34">
        <v>1476</v>
      </c>
      <c r="N21" s="34">
        <v>1429</v>
      </c>
      <c r="O21" s="34">
        <v>1324</v>
      </c>
      <c r="P21" s="33">
        <v>1098</v>
      </c>
      <c r="Q21" s="33">
        <v>877</v>
      </c>
      <c r="R21" s="33">
        <v>691</v>
      </c>
      <c r="S21" s="33">
        <v>582</v>
      </c>
      <c r="T21" s="33">
        <v>456</v>
      </c>
      <c r="U21" s="33">
        <v>379</v>
      </c>
      <c r="V21" s="33">
        <v>274</v>
      </c>
      <c r="W21" s="34">
        <v>124</v>
      </c>
      <c r="X21" s="6">
        <f t="shared" si="2"/>
        <v>14139</v>
      </c>
      <c r="Y21" s="33">
        <v>724</v>
      </c>
      <c r="Z21" s="33">
        <v>759</v>
      </c>
      <c r="AA21" s="33">
        <v>758</v>
      </c>
      <c r="AB21" s="33">
        <v>678</v>
      </c>
      <c r="AC21" s="33">
        <v>668</v>
      </c>
      <c r="AD21" s="33">
        <v>756</v>
      </c>
      <c r="AE21" s="34">
        <v>889</v>
      </c>
      <c r="AF21" s="34">
        <v>1027</v>
      </c>
      <c r="AG21" s="34">
        <v>1197</v>
      </c>
      <c r="AH21" s="34">
        <v>1131</v>
      </c>
      <c r="AI21" s="33">
        <v>1040</v>
      </c>
      <c r="AJ21" s="33">
        <v>913</v>
      </c>
      <c r="AK21" s="33">
        <v>775</v>
      </c>
      <c r="AL21" s="33">
        <v>638</v>
      </c>
      <c r="AM21" s="33">
        <v>553</v>
      </c>
      <c r="AN21" s="33">
        <v>502</v>
      </c>
      <c r="AO21" s="33">
        <v>432</v>
      </c>
      <c r="AP21" s="33">
        <v>411</v>
      </c>
      <c r="AQ21" s="34">
        <v>288</v>
      </c>
      <c r="AR21" s="5">
        <f t="shared" si="3"/>
        <v>29622</v>
      </c>
      <c r="AS21" s="5"/>
    </row>
    <row r="22" spans="1:45" ht="12.5">
      <c r="A22" s="91">
        <v>21</v>
      </c>
      <c r="B22" s="92" t="s">
        <v>842</v>
      </c>
      <c r="C22" s="8">
        <v>17</v>
      </c>
      <c r="D22" s="6">
        <f t="shared" si="1"/>
        <v>368536</v>
      </c>
      <c r="E22" s="34">
        <v>16103</v>
      </c>
      <c r="F22" s="34">
        <v>19277</v>
      </c>
      <c r="G22" s="34">
        <v>20768</v>
      </c>
      <c r="H22" s="34">
        <v>19799</v>
      </c>
      <c r="I22" s="34">
        <v>18975</v>
      </c>
      <c r="J22" s="34">
        <v>19305</v>
      </c>
      <c r="K22" s="34">
        <v>21085</v>
      </c>
      <c r="L22" s="34">
        <v>24998</v>
      </c>
      <c r="M22" s="34">
        <v>31405</v>
      </c>
      <c r="N22" s="34">
        <v>32230</v>
      </c>
      <c r="O22" s="34">
        <v>28904</v>
      </c>
      <c r="P22" s="34">
        <v>26332</v>
      </c>
      <c r="Q22" s="34">
        <v>23221</v>
      </c>
      <c r="R22" s="34">
        <v>18872</v>
      </c>
      <c r="S22" s="34">
        <v>16786</v>
      </c>
      <c r="T22" s="34">
        <v>13295</v>
      </c>
      <c r="U22" s="34">
        <v>8301</v>
      </c>
      <c r="V22" s="34">
        <v>6122</v>
      </c>
      <c r="W22" s="33">
        <v>2758</v>
      </c>
      <c r="X22" s="6">
        <f t="shared" si="2"/>
        <v>396282</v>
      </c>
      <c r="Y22" s="34">
        <v>15090</v>
      </c>
      <c r="Z22" s="34">
        <v>18335</v>
      </c>
      <c r="AA22" s="34">
        <v>19590</v>
      </c>
      <c r="AB22" s="34">
        <v>18588</v>
      </c>
      <c r="AC22" s="34">
        <v>18041</v>
      </c>
      <c r="AD22" s="34">
        <v>19465</v>
      </c>
      <c r="AE22" s="34">
        <v>21392</v>
      </c>
      <c r="AF22" s="34">
        <v>25553</v>
      </c>
      <c r="AG22" s="34">
        <v>31866</v>
      </c>
      <c r="AH22" s="34">
        <v>32413</v>
      </c>
      <c r="AI22" s="34">
        <v>29967</v>
      </c>
      <c r="AJ22" s="34">
        <v>27943</v>
      </c>
      <c r="AK22" s="34">
        <v>25848</v>
      </c>
      <c r="AL22" s="34">
        <v>22490</v>
      </c>
      <c r="AM22" s="34">
        <v>20774</v>
      </c>
      <c r="AN22" s="34">
        <v>17265</v>
      </c>
      <c r="AO22" s="34">
        <v>12861</v>
      </c>
      <c r="AP22" s="34">
        <v>11179</v>
      </c>
      <c r="AQ22" s="33">
        <v>7622</v>
      </c>
      <c r="AR22" s="5">
        <f t="shared" si="3"/>
        <v>764818</v>
      </c>
      <c r="AS22" s="5"/>
    </row>
    <row r="23" spans="1:45" ht="12.5">
      <c r="A23" s="91">
        <v>22</v>
      </c>
      <c r="B23" s="92" t="s">
        <v>60</v>
      </c>
      <c r="C23" s="8">
        <v>18</v>
      </c>
      <c r="D23" s="6">
        <f t="shared" si="1"/>
        <v>4322</v>
      </c>
      <c r="E23" s="33">
        <v>148</v>
      </c>
      <c r="F23" s="33">
        <v>182</v>
      </c>
      <c r="G23" s="33">
        <v>184</v>
      </c>
      <c r="H23" s="33">
        <v>207</v>
      </c>
      <c r="I23" s="33">
        <v>202</v>
      </c>
      <c r="J23" s="33">
        <v>219</v>
      </c>
      <c r="K23" s="33">
        <v>236</v>
      </c>
      <c r="L23" s="33">
        <v>285</v>
      </c>
      <c r="M23" s="33">
        <v>301</v>
      </c>
      <c r="N23" s="33">
        <v>290</v>
      </c>
      <c r="O23" s="33">
        <v>331</v>
      </c>
      <c r="P23" s="33">
        <v>358</v>
      </c>
      <c r="Q23" s="33">
        <v>345</v>
      </c>
      <c r="R23" s="33">
        <v>285</v>
      </c>
      <c r="S23" s="33">
        <v>226</v>
      </c>
      <c r="T23" s="33">
        <v>197</v>
      </c>
      <c r="U23" s="33">
        <v>145</v>
      </c>
      <c r="V23" s="33">
        <v>123</v>
      </c>
      <c r="W23" s="33">
        <v>58</v>
      </c>
      <c r="X23" s="6">
        <f t="shared" si="2"/>
        <v>4140</v>
      </c>
      <c r="Y23" s="33">
        <v>146</v>
      </c>
      <c r="Z23" s="33">
        <v>164</v>
      </c>
      <c r="AA23" s="33">
        <v>174</v>
      </c>
      <c r="AB23" s="33">
        <v>179</v>
      </c>
      <c r="AC23" s="33">
        <v>193</v>
      </c>
      <c r="AD23" s="33">
        <v>193</v>
      </c>
      <c r="AE23" s="33">
        <v>204</v>
      </c>
      <c r="AF23" s="33">
        <v>244</v>
      </c>
      <c r="AG23" s="33">
        <v>243</v>
      </c>
      <c r="AH23" s="33">
        <v>271</v>
      </c>
      <c r="AI23" s="33">
        <v>313</v>
      </c>
      <c r="AJ23" s="33">
        <v>329</v>
      </c>
      <c r="AK23" s="33">
        <v>308</v>
      </c>
      <c r="AL23" s="33">
        <v>269</v>
      </c>
      <c r="AM23" s="33">
        <v>204</v>
      </c>
      <c r="AN23" s="33">
        <v>200</v>
      </c>
      <c r="AO23" s="33">
        <v>197</v>
      </c>
      <c r="AP23" s="33">
        <v>191</v>
      </c>
      <c r="AQ23" s="33">
        <v>118</v>
      </c>
      <c r="AR23" s="5">
        <f t="shared" si="3"/>
        <v>8462</v>
      </c>
      <c r="AS23" s="5"/>
    </row>
    <row r="24" spans="1:45" ht="12.5">
      <c r="A24" s="91">
        <v>23</v>
      </c>
      <c r="B24" s="92" t="s">
        <v>87</v>
      </c>
      <c r="C24" s="8">
        <v>19</v>
      </c>
      <c r="D24" s="6">
        <f t="shared" si="1"/>
        <v>8118</v>
      </c>
      <c r="E24" s="33">
        <v>366</v>
      </c>
      <c r="F24" s="33">
        <v>425</v>
      </c>
      <c r="G24" s="33">
        <v>374</v>
      </c>
      <c r="H24" s="33">
        <v>406</v>
      </c>
      <c r="I24" s="33">
        <v>440</v>
      </c>
      <c r="J24" s="33">
        <v>481</v>
      </c>
      <c r="K24" s="33">
        <v>474</v>
      </c>
      <c r="L24" s="33">
        <v>600</v>
      </c>
      <c r="M24" s="33">
        <v>710</v>
      </c>
      <c r="N24" s="33">
        <v>711</v>
      </c>
      <c r="O24" s="33">
        <v>620</v>
      </c>
      <c r="P24" s="33">
        <v>526</v>
      </c>
      <c r="Q24" s="33">
        <v>451</v>
      </c>
      <c r="R24" s="33">
        <v>425</v>
      </c>
      <c r="S24" s="33">
        <v>354</v>
      </c>
      <c r="T24" s="33">
        <v>296</v>
      </c>
      <c r="U24" s="33">
        <v>218</v>
      </c>
      <c r="V24" s="33">
        <v>166</v>
      </c>
      <c r="W24" s="33">
        <v>75</v>
      </c>
      <c r="X24" s="6">
        <f t="shared" si="2"/>
        <v>7054</v>
      </c>
      <c r="Y24" s="33">
        <v>344</v>
      </c>
      <c r="Z24" s="33">
        <v>349</v>
      </c>
      <c r="AA24" s="33">
        <v>330</v>
      </c>
      <c r="AB24" s="33">
        <v>349</v>
      </c>
      <c r="AC24" s="33">
        <v>349</v>
      </c>
      <c r="AD24" s="33">
        <v>332</v>
      </c>
      <c r="AE24" s="33">
        <v>391</v>
      </c>
      <c r="AF24" s="33">
        <v>438</v>
      </c>
      <c r="AG24" s="33">
        <v>511</v>
      </c>
      <c r="AH24" s="33">
        <v>518</v>
      </c>
      <c r="AI24" s="33">
        <v>475</v>
      </c>
      <c r="AJ24" s="33">
        <v>439</v>
      </c>
      <c r="AK24" s="33">
        <v>441</v>
      </c>
      <c r="AL24" s="33">
        <v>392</v>
      </c>
      <c r="AM24" s="33">
        <v>413</v>
      </c>
      <c r="AN24" s="33">
        <v>304</v>
      </c>
      <c r="AO24" s="33">
        <v>256</v>
      </c>
      <c r="AP24" s="33">
        <v>239</v>
      </c>
      <c r="AQ24" s="33">
        <v>184</v>
      </c>
      <c r="AR24" s="5">
        <f t="shared" si="3"/>
        <v>15172</v>
      </c>
      <c r="AS24" s="5"/>
    </row>
    <row r="25" spans="1:45" ht="12.5">
      <c r="A25" s="91">
        <v>24</v>
      </c>
      <c r="B25" s="92" t="s">
        <v>61</v>
      </c>
      <c r="C25" s="8">
        <v>20</v>
      </c>
      <c r="D25" s="6">
        <f t="shared" si="1"/>
        <v>18711</v>
      </c>
      <c r="E25" s="33">
        <v>506</v>
      </c>
      <c r="F25" s="33">
        <v>681</v>
      </c>
      <c r="G25" s="33">
        <v>883</v>
      </c>
      <c r="H25" s="33">
        <v>864</v>
      </c>
      <c r="I25" s="34">
        <v>912</v>
      </c>
      <c r="J25" s="34">
        <v>1018</v>
      </c>
      <c r="K25" s="34">
        <v>1132</v>
      </c>
      <c r="L25" s="34">
        <v>1074</v>
      </c>
      <c r="M25" s="34">
        <v>1340</v>
      </c>
      <c r="N25" s="34">
        <v>1499</v>
      </c>
      <c r="O25" s="34">
        <v>1688</v>
      </c>
      <c r="P25" s="34">
        <v>1470</v>
      </c>
      <c r="Q25" s="34">
        <v>1256</v>
      </c>
      <c r="R25" s="34">
        <v>1025</v>
      </c>
      <c r="S25" s="33">
        <v>930</v>
      </c>
      <c r="T25" s="34">
        <v>850</v>
      </c>
      <c r="U25" s="33">
        <v>683</v>
      </c>
      <c r="V25" s="33">
        <v>575</v>
      </c>
      <c r="W25" s="33">
        <v>325</v>
      </c>
      <c r="X25" s="6">
        <f t="shared" si="2"/>
        <v>17728</v>
      </c>
      <c r="Y25" s="33">
        <v>527</v>
      </c>
      <c r="Z25" s="33">
        <v>602</v>
      </c>
      <c r="AA25" s="33">
        <v>740</v>
      </c>
      <c r="AB25" s="33">
        <v>789</v>
      </c>
      <c r="AC25" s="33">
        <v>780</v>
      </c>
      <c r="AD25" s="34">
        <v>842</v>
      </c>
      <c r="AE25" s="34">
        <v>928</v>
      </c>
      <c r="AF25" s="34">
        <v>981</v>
      </c>
      <c r="AG25" s="34">
        <v>1179</v>
      </c>
      <c r="AH25" s="34">
        <v>1313</v>
      </c>
      <c r="AI25" s="34">
        <v>1426</v>
      </c>
      <c r="AJ25" s="34">
        <v>1312</v>
      </c>
      <c r="AK25" s="34">
        <v>1178</v>
      </c>
      <c r="AL25" s="34">
        <v>929</v>
      </c>
      <c r="AM25" s="33">
        <v>1016</v>
      </c>
      <c r="AN25" s="34">
        <v>980</v>
      </c>
      <c r="AO25" s="34">
        <v>814</v>
      </c>
      <c r="AP25" s="33">
        <v>823</v>
      </c>
      <c r="AQ25" s="33">
        <v>569</v>
      </c>
      <c r="AR25" s="5">
        <f t="shared" si="3"/>
        <v>36439</v>
      </c>
      <c r="AS25" s="5"/>
    </row>
    <row r="26" spans="1:45" ht="12.5">
      <c r="A26" s="91">
        <v>25</v>
      </c>
      <c r="B26" s="92" t="s">
        <v>62</v>
      </c>
      <c r="C26" s="8">
        <v>21</v>
      </c>
      <c r="D26" s="6">
        <f t="shared" si="1"/>
        <v>5325</v>
      </c>
      <c r="E26" s="33">
        <v>156</v>
      </c>
      <c r="F26" s="33">
        <v>189</v>
      </c>
      <c r="G26" s="33">
        <v>189</v>
      </c>
      <c r="H26" s="33">
        <v>211</v>
      </c>
      <c r="I26" s="33">
        <v>268</v>
      </c>
      <c r="J26" s="33">
        <v>278</v>
      </c>
      <c r="K26" s="33">
        <v>332</v>
      </c>
      <c r="L26" s="33">
        <v>378</v>
      </c>
      <c r="M26" s="33">
        <v>425</v>
      </c>
      <c r="N26" s="33">
        <v>461</v>
      </c>
      <c r="O26" s="33">
        <v>498</v>
      </c>
      <c r="P26" s="33">
        <v>460</v>
      </c>
      <c r="Q26" s="33">
        <v>367</v>
      </c>
      <c r="R26" s="33">
        <v>308</v>
      </c>
      <c r="S26" s="33">
        <v>243</v>
      </c>
      <c r="T26" s="33">
        <v>205</v>
      </c>
      <c r="U26" s="33">
        <v>143</v>
      </c>
      <c r="V26" s="33">
        <v>138</v>
      </c>
      <c r="W26" s="33">
        <v>76</v>
      </c>
      <c r="X26" s="6">
        <f t="shared" si="2"/>
        <v>4727</v>
      </c>
      <c r="Y26" s="33">
        <v>172</v>
      </c>
      <c r="Z26" s="33">
        <v>209</v>
      </c>
      <c r="AA26" s="33">
        <v>225</v>
      </c>
      <c r="AB26" s="33">
        <v>218</v>
      </c>
      <c r="AC26" s="33">
        <v>191</v>
      </c>
      <c r="AD26" s="33">
        <v>254</v>
      </c>
      <c r="AE26" s="33">
        <v>222</v>
      </c>
      <c r="AF26" s="33">
        <v>274</v>
      </c>
      <c r="AG26" s="33">
        <v>317</v>
      </c>
      <c r="AH26" s="33">
        <v>365</v>
      </c>
      <c r="AI26" s="33">
        <v>354</v>
      </c>
      <c r="AJ26" s="33">
        <v>370</v>
      </c>
      <c r="AK26" s="33">
        <v>321</v>
      </c>
      <c r="AL26" s="33">
        <v>290</v>
      </c>
      <c r="AM26" s="33">
        <v>206</v>
      </c>
      <c r="AN26" s="33">
        <v>225</v>
      </c>
      <c r="AO26" s="33">
        <v>199</v>
      </c>
      <c r="AP26" s="33">
        <v>174</v>
      </c>
      <c r="AQ26" s="33">
        <v>141</v>
      </c>
      <c r="AR26" s="5">
        <f t="shared" si="3"/>
        <v>10052</v>
      </c>
      <c r="AS26" s="5"/>
    </row>
    <row r="27" spans="1:45" ht="12.5">
      <c r="A27" s="91">
        <v>26</v>
      </c>
      <c r="B27" s="92" t="s">
        <v>63</v>
      </c>
      <c r="C27" s="8">
        <v>22</v>
      </c>
      <c r="D27" s="6">
        <f t="shared" si="1"/>
        <v>2456</v>
      </c>
      <c r="E27" s="33">
        <v>41</v>
      </c>
      <c r="F27" s="33">
        <v>43</v>
      </c>
      <c r="G27" s="33">
        <v>77</v>
      </c>
      <c r="H27" s="33">
        <v>88</v>
      </c>
      <c r="I27" s="33">
        <v>103</v>
      </c>
      <c r="J27" s="33">
        <v>100</v>
      </c>
      <c r="K27" s="33">
        <v>114</v>
      </c>
      <c r="L27" s="33">
        <v>114</v>
      </c>
      <c r="M27" s="33">
        <v>175</v>
      </c>
      <c r="N27" s="33">
        <v>191</v>
      </c>
      <c r="O27" s="33">
        <v>206</v>
      </c>
      <c r="P27" s="33">
        <v>251</v>
      </c>
      <c r="Q27" s="33">
        <v>191</v>
      </c>
      <c r="R27" s="33">
        <v>175</v>
      </c>
      <c r="S27" s="33">
        <v>165</v>
      </c>
      <c r="T27" s="33">
        <v>145</v>
      </c>
      <c r="U27" s="33">
        <v>122</v>
      </c>
      <c r="V27" s="33">
        <v>105</v>
      </c>
      <c r="W27" s="33">
        <v>50</v>
      </c>
      <c r="X27" s="6">
        <f t="shared" si="2"/>
        <v>2150</v>
      </c>
      <c r="Y27" s="33">
        <v>50</v>
      </c>
      <c r="Z27" s="33">
        <v>53</v>
      </c>
      <c r="AA27" s="33">
        <v>57</v>
      </c>
      <c r="AB27" s="33">
        <v>85</v>
      </c>
      <c r="AC27" s="33">
        <v>97</v>
      </c>
      <c r="AD27" s="33">
        <v>84</v>
      </c>
      <c r="AE27" s="33">
        <v>79</v>
      </c>
      <c r="AF27" s="33">
        <v>92</v>
      </c>
      <c r="AG27" s="33">
        <v>113</v>
      </c>
      <c r="AH27" s="33">
        <v>137</v>
      </c>
      <c r="AI27" s="33">
        <v>173</v>
      </c>
      <c r="AJ27" s="33">
        <v>156</v>
      </c>
      <c r="AK27" s="33">
        <v>152</v>
      </c>
      <c r="AL27" s="33">
        <v>140</v>
      </c>
      <c r="AM27" s="33">
        <v>154</v>
      </c>
      <c r="AN27" s="33">
        <v>157</v>
      </c>
      <c r="AO27" s="33">
        <v>134</v>
      </c>
      <c r="AP27" s="33">
        <v>139</v>
      </c>
      <c r="AQ27" s="33">
        <v>98</v>
      </c>
      <c r="AR27" s="5">
        <f t="shared" si="3"/>
        <v>4606</v>
      </c>
      <c r="AS27" s="5"/>
    </row>
    <row r="28" spans="1:45" ht="12.5">
      <c r="A28" s="91">
        <v>27</v>
      </c>
      <c r="B28" s="92" t="s">
        <v>64</v>
      </c>
      <c r="C28" s="8">
        <v>23</v>
      </c>
      <c r="D28" s="6">
        <f t="shared" si="1"/>
        <v>3238</v>
      </c>
      <c r="E28" s="33">
        <v>105</v>
      </c>
      <c r="F28" s="33">
        <v>103</v>
      </c>
      <c r="G28" s="33">
        <v>134</v>
      </c>
      <c r="H28" s="33">
        <v>146</v>
      </c>
      <c r="I28" s="33">
        <v>164</v>
      </c>
      <c r="J28" s="33">
        <v>180</v>
      </c>
      <c r="K28" s="33">
        <v>171</v>
      </c>
      <c r="L28" s="33">
        <v>169</v>
      </c>
      <c r="M28" s="33">
        <v>217</v>
      </c>
      <c r="N28" s="33">
        <v>246</v>
      </c>
      <c r="O28" s="33">
        <v>258</v>
      </c>
      <c r="P28" s="33">
        <v>264</v>
      </c>
      <c r="Q28" s="33">
        <v>285</v>
      </c>
      <c r="R28" s="33">
        <v>176</v>
      </c>
      <c r="S28" s="33">
        <v>175</v>
      </c>
      <c r="T28" s="33">
        <v>138</v>
      </c>
      <c r="U28" s="33">
        <v>131</v>
      </c>
      <c r="V28" s="33">
        <v>116</v>
      </c>
      <c r="W28" s="33">
        <v>60</v>
      </c>
      <c r="X28" s="6">
        <f t="shared" si="2"/>
        <v>3055</v>
      </c>
      <c r="Y28" s="33">
        <v>96</v>
      </c>
      <c r="Z28" s="33">
        <v>123</v>
      </c>
      <c r="AA28" s="33">
        <v>125</v>
      </c>
      <c r="AB28" s="33">
        <v>127</v>
      </c>
      <c r="AC28" s="33">
        <v>129</v>
      </c>
      <c r="AD28" s="33">
        <v>160</v>
      </c>
      <c r="AE28" s="33">
        <v>135</v>
      </c>
      <c r="AF28" s="33">
        <v>133</v>
      </c>
      <c r="AG28" s="33">
        <v>177</v>
      </c>
      <c r="AH28" s="33">
        <v>194</v>
      </c>
      <c r="AI28" s="33">
        <v>221</v>
      </c>
      <c r="AJ28" s="33">
        <v>239</v>
      </c>
      <c r="AK28" s="33">
        <v>206</v>
      </c>
      <c r="AL28" s="33">
        <v>174</v>
      </c>
      <c r="AM28" s="33">
        <v>189</v>
      </c>
      <c r="AN28" s="33">
        <v>181</v>
      </c>
      <c r="AO28" s="33">
        <v>162</v>
      </c>
      <c r="AP28" s="33">
        <v>176</v>
      </c>
      <c r="AQ28" s="33">
        <v>108</v>
      </c>
      <c r="AR28" s="5">
        <f t="shared" si="3"/>
        <v>6293</v>
      </c>
      <c r="AS28" s="5"/>
    </row>
    <row r="29" spans="1:45" ht="12.5">
      <c r="A29" s="91">
        <v>28</v>
      </c>
      <c r="B29" s="92" t="s">
        <v>65</v>
      </c>
      <c r="C29" s="8">
        <v>24</v>
      </c>
      <c r="D29" s="6">
        <f t="shared" si="1"/>
        <v>2896</v>
      </c>
      <c r="E29" s="33">
        <v>74</v>
      </c>
      <c r="F29" s="33">
        <v>74</v>
      </c>
      <c r="G29" s="33">
        <v>84</v>
      </c>
      <c r="H29" s="33">
        <v>82</v>
      </c>
      <c r="I29" s="33">
        <v>112</v>
      </c>
      <c r="J29" s="33">
        <v>148</v>
      </c>
      <c r="K29" s="33">
        <v>161</v>
      </c>
      <c r="L29" s="33">
        <v>148</v>
      </c>
      <c r="M29" s="33">
        <v>190</v>
      </c>
      <c r="N29" s="33">
        <v>230</v>
      </c>
      <c r="O29" s="33">
        <v>251</v>
      </c>
      <c r="P29" s="33">
        <v>269</v>
      </c>
      <c r="Q29" s="33">
        <v>229</v>
      </c>
      <c r="R29" s="33">
        <v>205</v>
      </c>
      <c r="S29" s="33">
        <v>164</v>
      </c>
      <c r="T29" s="33">
        <v>158</v>
      </c>
      <c r="U29" s="33">
        <v>136</v>
      </c>
      <c r="V29" s="33">
        <v>116</v>
      </c>
      <c r="W29" s="33">
        <v>65</v>
      </c>
      <c r="X29" s="6">
        <f t="shared" si="2"/>
        <v>2525</v>
      </c>
      <c r="Y29" s="33">
        <v>78</v>
      </c>
      <c r="Z29" s="33">
        <v>54</v>
      </c>
      <c r="AA29" s="33">
        <v>72</v>
      </c>
      <c r="AB29" s="33">
        <v>82</v>
      </c>
      <c r="AC29" s="33">
        <v>107</v>
      </c>
      <c r="AD29" s="33">
        <v>110</v>
      </c>
      <c r="AE29" s="33">
        <v>130</v>
      </c>
      <c r="AF29" s="33">
        <v>123</v>
      </c>
      <c r="AG29" s="33">
        <v>136</v>
      </c>
      <c r="AH29" s="33">
        <v>162</v>
      </c>
      <c r="AI29" s="33">
        <v>188</v>
      </c>
      <c r="AJ29" s="33">
        <v>173</v>
      </c>
      <c r="AK29" s="33">
        <v>191</v>
      </c>
      <c r="AL29" s="33">
        <v>141</v>
      </c>
      <c r="AM29" s="33">
        <v>177</v>
      </c>
      <c r="AN29" s="33">
        <v>175</v>
      </c>
      <c r="AO29" s="33">
        <v>142</v>
      </c>
      <c r="AP29" s="33">
        <v>179</v>
      </c>
      <c r="AQ29" s="33">
        <v>105</v>
      </c>
      <c r="AR29" s="5">
        <f t="shared" si="3"/>
        <v>5421</v>
      </c>
      <c r="AS29" s="5"/>
    </row>
    <row r="30" spans="1:45" ht="12.5">
      <c r="A30" s="91">
        <v>29</v>
      </c>
      <c r="B30" s="92" t="s">
        <v>88</v>
      </c>
      <c r="C30" s="8">
        <v>25</v>
      </c>
      <c r="D30" s="6">
        <f t="shared" si="1"/>
        <v>6407</v>
      </c>
      <c r="E30" s="33">
        <v>221</v>
      </c>
      <c r="F30" s="33">
        <v>258</v>
      </c>
      <c r="G30" s="33">
        <v>289</v>
      </c>
      <c r="H30" s="33">
        <v>251</v>
      </c>
      <c r="I30" s="33">
        <v>260</v>
      </c>
      <c r="J30" s="33">
        <v>297</v>
      </c>
      <c r="K30" s="33">
        <v>357</v>
      </c>
      <c r="L30" s="33">
        <v>378</v>
      </c>
      <c r="M30" s="33">
        <v>464</v>
      </c>
      <c r="N30" s="33">
        <v>481</v>
      </c>
      <c r="O30" s="33">
        <v>506</v>
      </c>
      <c r="P30" s="33">
        <v>539</v>
      </c>
      <c r="Q30" s="33">
        <v>490</v>
      </c>
      <c r="R30" s="33">
        <v>355</v>
      </c>
      <c r="S30" s="33">
        <v>362</v>
      </c>
      <c r="T30" s="33">
        <v>287</v>
      </c>
      <c r="U30" s="33">
        <v>247</v>
      </c>
      <c r="V30" s="33">
        <v>234</v>
      </c>
      <c r="W30" s="33">
        <v>131</v>
      </c>
      <c r="X30" s="6">
        <f t="shared" si="2"/>
        <v>5909</v>
      </c>
      <c r="Y30" s="33">
        <v>205</v>
      </c>
      <c r="Z30" s="33">
        <v>250</v>
      </c>
      <c r="AA30" s="33">
        <v>248</v>
      </c>
      <c r="AB30" s="33">
        <v>264</v>
      </c>
      <c r="AC30" s="33">
        <v>294</v>
      </c>
      <c r="AD30" s="33">
        <v>290</v>
      </c>
      <c r="AE30" s="33">
        <v>332</v>
      </c>
      <c r="AF30" s="33">
        <v>327</v>
      </c>
      <c r="AG30" s="33">
        <v>340</v>
      </c>
      <c r="AH30" s="33">
        <v>399</v>
      </c>
      <c r="AI30" s="33">
        <v>436</v>
      </c>
      <c r="AJ30" s="33">
        <v>402</v>
      </c>
      <c r="AK30" s="33">
        <v>363</v>
      </c>
      <c r="AL30" s="33">
        <v>326</v>
      </c>
      <c r="AM30" s="33">
        <v>303</v>
      </c>
      <c r="AN30" s="33">
        <v>307</v>
      </c>
      <c r="AO30" s="33">
        <v>292</v>
      </c>
      <c r="AP30" s="33">
        <v>304</v>
      </c>
      <c r="AQ30" s="33">
        <v>227</v>
      </c>
      <c r="AR30" s="5">
        <f t="shared" si="3"/>
        <v>12316</v>
      </c>
      <c r="AS30" s="5"/>
    </row>
    <row r="31" spans="1:45" ht="12.5">
      <c r="A31" s="91">
        <v>30</v>
      </c>
      <c r="B31" s="92" t="s">
        <v>66</v>
      </c>
      <c r="C31" s="8">
        <v>26</v>
      </c>
      <c r="D31" s="6">
        <f t="shared" si="1"/>
        <v>4149</v>
      </c>
      <c r="E31" s="33">
        <v>115</v>
      </c>
      <c r="F31" s="33">
        <v>146</v>
      </c>
      <c r="G31" s="33">
        <v>153</v>
      </c>
      <c r="H31" s="33">
        <v>166</v>
      </c>
      <c r="I31" s="33">
        <v>194</v>
      </c>
      <c r="J31" s="33">
        <v>193</v>
      </c>
      <c r="K31" s="33">
        <v>262</v>
      </c>
      <c r="L31" s="33">
        <v>281</v>
      </c>
      <c r="M31" s="33">
        <v>298</v>
      </c>
      <c r="N31" s="33">
        <v>296</v>
      </c>
      <c r="O31" s="33">
        <v>327</v>
      </c>
      <c r="P31" s="33">
        <v>351</v>
      </c>
      <c r="Q31" s="33">
        <v>368</v>
      </c>
      <c r="R31" s="33">
        <v>325</v>
      </c>
      <c r="S31" s="33">
        <v>204</v>
      </c>
      <c r="T31" s="33">
        <v>174</v>
      </c>
      <c r="U31" s="33">
        <v>115</v>
      </c>
      <c r="V31" s="33">
        <v>133</v>
      </c>
      <c r="W31" s="33">
        <v>48</v>
      </c>
      <c r="X31" s="6">
        <f t="shared" si="2"/>
        <v>3692</v>
      </c>
      <c r="Y31" s="33">
        <v>136</v>
      </c>
      <c r="Z31" s="33">
        <v>138</v>
      </c>
      <c r="AA31" s="33">
        <v>149</v>
      </c>
      <c r="AB31" s="33">
        <v>154</v>
      </c>
      <c r="AC31" s="33">
        <v>151</v>
      </c>
      <c r="AD31" s="33">
        <v>203</v>
      </c>
      <c r="AE31" s="33">
        <v>235</v>
      </c>
      <c r="AF31" s="33">
        <v>187</v>
      </c>
      <c r="AG31" s="33">
        <v>232</v>
      </c>
      <c r="AH31" s="33">
        <v>213</v>
      </c>
      <c r="AI31" s="33">
        <v>254</v>
      </c>
      <c r="AJ31" s="33">
        <v>333</v>
      </c>
      <c r="AK31" s="33">
        <v>255</v>
      </c>
      <c r="AL31" s="33">
        <v>225</v>
      </c>
      <c r="AM31" s="33">
        <v>209</v>
      </c>
      <c r="AN31" s="33">
        <v>156</v>
      </c>
      <c r="AO31" s="33">
        <v>160</v>
      </c>
      <c r="AP31" s="33">
        <v>193</v>
      </c>
      <c r="AQ31" s="33">
        <v>109</v>
      </c>
      <c r="AR31" s="5">
        <f t="shared" si="3"/>
        <v>7841</v>
      </c>
      <c r="AS31" s="5"/>
    </row>
    <row r="32" spans="1:45" ht="12.5">
      <c r="A32" s="91">
        <v>31</v>
      </c>
      <c r="B32" s="92" t="s">
        <v>67</v>
      </c>
      <c r="C32" s="8">
        <v>27</v>
      </c>
      <c r="D32" s="6">
        <f t="shared" si="1"/>
        <v>4952</v>
      </c>
      <c r="E32" s="33">
        <v>164</v>
      </c>
      <c r="F32" s="33">
        <v>188</v>
      </c>
      <c r="G32" s="33">
        <v>213</v>
      </c>
      <c r="H32" s="33">
        <v>217</v>
      </c>
      <c r="I32" s="33">
        <v>240</v>
      </c>
      <c r="J32" s="33">
        <v>247</v>
      </c>
      <c r="K32" s="33">
        <v>281</v>
      </c>
      <c r="L32" s="33">
        <v>323</v>
      </c>
      <c r="M32" s="33">
        <v>367</v>
      </c>
      <c r="N32" s="33">
        <v>337</v>
      </c>
      <c r="O32" s="33">
        <v>387</v>
      </c>
      <c r="P32" s="33">
        <v>447</v>
      </c>
      <c r="Q32" s="33">
        <v>473</v>
      </c>
      <c r="R32" s="33">
        <v>327</v>
      </c>
      <c r="S32" s="33">
        <v>216</v>
      </c>
      <c r="T32" s="33">
        <v>182</v>
      </c>
      <c r="U32" s="33">
        <v>126</v>
      </c>
      <c r="V32" s="33">
        <v>130</v>
      </c>
      <c r="W32" s="33">
        <v>87</v>
      </c>
      <c r="X32" s="6">
        <f t="shared" si="2"/>
        <v>4789</v>
      </c>
      <c r="Y32" s="33">
        <v>166</v>
      </c>
      <c r="Z32" s="33">
        <v>198</v>
      </c>
      <c r="AA32" s="33">
        <v>206</v>
      </c>
      <c r="AB32" s="33">
        <v>205</v>
      </c>
      <c r="AC32" s="33">
        <v>235</v>
      </c>
      <c r="AD32" s="33">
        <v>232</v>
      </c>
      <c r="AE32" s="33">
        <v>237</v>
      </c>
      <c r="AF32" s="33">
        <v>261</v>
      </c>
      <c r="AG32" s="33">
        <v>322</v>
      </c>
      <c r="AH32" s="33">
        <v>319</v>
      </c>
      <c r="AI32" s="33">
        <v>401</v>
      </c>
      <c r="AJ32" s="33">
        <v>445</v>
      </c>
      <c r="AK32" s="33">
        <v>354</v>
      </c>
      <c r="AL32" s="33">
        <v>275</v>
      </c>
      <c r="AM32" s="33">
        <v>216</v>
      </c>
      <c r="AN32" s="33">
        <v>183</v>
      </c>
      <c r="AO32" s="33">
        <v>187</v>
      </c>
      <c r="AP32" s="33">
        <v>221</v>
      </c>
      <c r="AQ32" s="33">
        <v>126</v>
      </c>
      <c r="AR32" s="5">
        <f t="shared" si="3"/>
        <v>9741</v>
      </c>
      <c r="AS32" s="5"/>
    </row>
    <row r="33" spans="1:45" ht="12.5">
      <c r="A33" s="91">
        <v>32</v>
      </c>
      <c r="B33" s="92" t="s">
        <v>68</v>
      </c>
      <c r="C33" s="8">
        <v>28</v>
      </c>
      <c r="D33" s="6">
        <f t="shared" si="1"/>
        <v>14446</v>
      </c>
      <c r="E33" s="33">
        <v>607</v>
      </c>
      <c r="F33" s="33">
        <v>754</v>
      </c>
      <c r="G33" s="33">
        <v>798</v>
      </c>
      <c r="H33" s="33">
        <v>730</v>
      </c>
      <c r="I33" s="33">
        <v>779</v>
      </c>
      <c r="J33" s="33">
        <v>671</v>
      </c>
      <c r="K33" s="34">
        <v>795</v>
      </c>
      <c r="L33" s="34">
        <v>912</v>
      </c>
      <c r="M33" s="34">
        <v>1134</v>
      </c>
      <c r="N33" s="34">
        <v>1222</v>
      </c>
      <c r="O33" s="34">
        <v>1103</v>
      </c>
      <c r="P33" s="33">
        <v>1103</v>
      </c>
      <c r="Q33" s="33">
        <v>979</v>
      </c>
      <c r="R33" s="33">
        <v>752</v>
      </c>
      <c r="S33" s="33">
        <v>678</v>
      </c>
      <c r="T33" s="33">
        <v>494</v>
      </c>
      <c r="U33" s="33">
        <v>388</v>
      </c>
      <c r="V33" s="33">
        <v>352</v>
      </c>
      <c r="W33" s="33">
        <v>195</v>
      </c>
      <c r="X33" s="6">
        <f t="shared" si="2"/>
        <v>14202</v>
      </c>
      <c r="Y33" s="33">
        <v>606</v>
      </c>
      <c r="Z33" s="33">
        <v>704</v>
      </c>
      <c r="AA33" s="33">
        <v>782</v>
      </c>
      <c r="AB33" s="33">
        <v>722</v>
      </c>
      <c r="AC33" s="33">
        <v>649</v>
      </c>
      <c r="AD33" s="33">
        <v>686</v>
      </c>
      <c r="AE33" s="34">
        <v>782</v>
      </c>
      <c r="AF33" s="34">
        <v>837</v>
      </c>
      <c r="AG33" s="34">
        <v>1042</v>
      </c>
      <c r="AH33" s="34">
        <v>1011</v>
      </c>
      <c r="AI33" s="34">
        <v>1091</v>
      </c>
      <c r="AJ33" s="33">
        <v>1015</v>
      </c>
      <c r="AK33" s="33">
        <v>899</v>
      </c>
      <c r="AL33" s="33">
        <v>736</v>
      </c>
      <c r="AM33" s="33">
        <v>704</v>
      </c>
      <c r="AN33" s="33">
        <v>563</v>
      </c>
      <c r="AO33" s="33">
        <v>510</v>
      </c>
      <c r="AP33" s="33">
        <v>500</v>
      </c>
      <c r="AQ33" s="33">
        <v>363</v>
      </c>
      <c r="AR33" s="5">
        <f t="shared" si="3"/>
        <v>28648</v>
      </c>
      <c r="AS33" s="5"/>
    </row>
    <row r="34" spans="1:45" ht="12.5">
      <c r="A34" s="91">
        <v>33</v>
      </c>
      <c r="B34" s="92" t="s">
        <v>89</v>
      </c>
      <c r="C34" s="8">
        <v>29</v>
      </c>
      <c r="D34" s="6">
        <f t="shared" si="1"/>
        <v>22530</v>
      </c>
      <c r="E34" s="34">
        <v>940</v>
      </c>
      <c r="F34" s="34">
        <v>1126</v>
      </c>
      <c r="G34" s="34">
        <v>1123</v>
      </c>
      <c r="H34" s="34">
        <v>1195</v>
      </c>
      <c r="I34" s="34">
        <v>1175</v>
      </c>
      <c r="J34" s="34">
        <v>1275</v>
      </c>
      <c r="K34" s="34">
        <v>1264</v>
      </c>
      <c r="L34" s="34">
        <v>1479</v>
      </c>
      <c r="M34" s="34">
        <v>1757</v>
      </c>
      <c r="N34" s="34">
        <v>1700</v>
      </c>
      <c r="O34" s="34">
        <v>1713</v>
      </c>
      <c r="P34" s="34">
        <v>1745</v>
      </c>
      <c r="Q34" s="34">
        <v>1634</v>
      </c>
      <c r="R34" s="34">
        <v>1234</v>
      </c>
      <c r="S34" s="33">
        <v>942</v>
      </c>
      <c r="T34" s="33">
        <v>776</v>
      </c>
      <c r="U34" s="33">
        <v>554</v>
      </c>
      <c r="V34" s="33">
        <v>555</v>
      </c>
      <c r="W34" s="33">
        <v>343</v>
      </c>
      <c r="X34" s="6">
        <f t="shared" si="2"/>
        <v>23602</v>
      </c>
      <c r="Y34" s="34">
        <v>902</v>
      </c>
      <c r="Z34" s="34">
        <v>1028</v>
      </c>
      <c r="AA34" s="34">
        <v>1159</v>
      </c>
      <c r="AB34" s="34">
        <v>1054</v>
      </c>
      <c r="AC34" s="34">
        <v>1207</v>
      </c>
      <c r="AD34" s="34">
        <v>1165</v>
      </c>
      <c r="AE34" s="34">
        <v>1282</v>
      </c>
      <c r="AF34" s="34">
        <v>1447</v>
      </c>
      <c r="AG34" s="34">
        <v>1688</v>
      </c>
      <c r="AH34" s="34">
        <v>1764</v>
      </c>
      <c r="AI34" s="34">
        <v>1807</v>
      </c>
      <c r="AJ34" s="34">
        <v>1788</v>
      </c>
      <c r="AK34" s="34">
        <v>1591</v>
      </c>
      <c r="AL34" s="34">
        <v>1224</v>
      </c>
      <c r="AM34" s="33">
        <v>1081</v>
      </c>
      <c r="AN34" s="34">
        <v>986</v>
      </c>
      <c r="AO34" s="34">
        <v>869</v>
      </c>
      <c r="AP34" s="33">
        <v>905</v>
      </c>
      <c r="AQ34" s="33">
        <v>655</v>
      </c>
      <c r="AR34" s="5">
        <f t="shared" si="3"/>
        <v>46132</v>
      </c>
      <c r="AS34" s="5"/>
    </row>
    <row r="35" spans="1:45" ht="12.5">
      <c r="A35" s="91">
        <v>34</v>
      </c>
      <c r="B35" s="92" t="s">
        <v>69</v>
      </c>
      <c r="C35" s="8">
        <v>30</v>
      </c>
      <c r="D35" s="6">
        <f t="shared" si="1"/>
        <v>1715</v>
      </c>
      <c r="E35" s="33">
        <v>49</v>
      </c>
      <c r="F35" s="33">
        <v>74</v>
      </c>
      <c r="G35" s="33">
        <v>69</v>
      </c>
      <c r="H35" s="33">
        <v>59</v>
      </c>
      <c r="I35" s="33">
        <v>71</v>
      </c>
      <c r="J35" s="33">
        <v>79</v>
      </c>
      <c r="K35" s="33">
        <v>103</v>
      </c>
      <c r="L35" s="33">
        <v>109</v>
      </c>
      <c r="M35" s="33">
        <v>115</v>
      </c>
      <c r="N35" s="33">
        <v>127</v>
      </c>
      <c r="O35" s="33">
        <v>134</v>
      </c>
      <c r="P35" s="33">
        <v>147</v>
      </c>
      <c r="Q35" s="33">
        <v>136</v>
      </c>
      <c r="R35" s="33">
        <v>117</v>
      </c>
      <c r="S35" s="33">
        <v>99</v>
      </c>
      <c r="T35" s="33">
        <v>69</v>
      </c>
      <c r="U35" s="33">
        <v>60</v>
      </c>
      <c r="V35" s="33">
        <v>62</v>
      </c>
      <c r="W35" s="33">
        <v>36</v>
      </c>
      <c r="X35" s="6">
        <f t="shared" si="2"/>
        <v>1487</v>
      </c>
      <c r="Y35" s="33">
        <v>44</v>
      </c>
      <c r="Z35" s="33">
        <v>51</v>
      </c>
      <c r="AA35" s="33">
        <v>64</v>
      </c>
      <c r="AB35" s="33">
        <v>47</v>
      </c>
      <c r="AC35" s="33">
        <v>51</v>
      </c>
      <c r="AD35" s="33">
        <v>85</v>
      </c>
      <c r="AE35" s="33">
        <v>85</v>
      </c>
      <c r="AF35" s="33">
        <v>73</v>
      </c>
      <c r="AG35" s="33">
        <v>94</v>
      </c>
      <c r="AH35" s="33">
        <v>86</v>
      </c>
      <c r="AI35" s="33">
        <v>105</v>
      </c>
      <c r="AJ35" s="33">
        <v>132</v>
      </c>
      <c r="AK35" s="33">
        <v>107</v>
      </c>
      <c r="AL35" s="33">
        <v>99</v>
      </c>
      <c r="AM35" s="33">
        <v>81</v>
      </c>
      <c r="AN35" s="33">
        <v>70</v>
      </c>
      <c r="AO35" s="33">
        <v>75</v>
      </c>
      <c r="AP35" s="33">
        <v>83</v>
      </c>
      <c r="AQ35" s="33">
        <v>55</v>
      </c>
      <c r="AR35" s="5">
        <f t="shared" si="3"/>
        <v>3202</v>
      </c>
      <c r="AS35" s="5"/>
    </row>
    <row r="36" spans="1:45" ht="12.5">
      <c r="A36" s="91">
        <v>35</v>
      </c>
      <c r="B36" s="92" t="s">
        <v>90</v>
      </c>
      <c r="C36" s="8">
        <v>31</v>
      </c>
      <c r="D36" s="6">
        <f t="shared" si="1"/>
        <v>2392</v>
      </c>
      <c r="E36" s="33">
        <v>40</v>
      </c>
      <c r="F36" s="33">
        <v>63</v>
      </c>
      <c r="G36" s="33">
        <v>73</v>
      </c>
      <c r="H36" s="33">
        <v>71</v>
      </c>
      <c r="I36" s="33">
        <v>94</v>
      </c>
      <c r="J36" s="33">
        <v>112</v>
      </c>
      <c r="K36" s="33">
        <v>153</v>
      </c>
      <c r="L36" s="33">
        <v>150</v>
      </c>
      <c r="M36" s="33">
        <v>169</v>
      </c>
      <c r="N36" s="33">
        <v>194</v>
      </c>
      <c r="O36" s="33">
        <v>185</v>
      </c>
      <c r="P36" s="33">
        <v>250</v>
      </c>
      <c r="Q36" s="33">
        <v>206</v>
      </c>
      <c r="R36" s="33">
        <v>147</v>
      </c>
      <c r="S36" s="33">
        <v>139</v>
      </c>
      <c r="T36" s="33">
        <v>98</v>
      </c>
      <c r="U36" s="33">
        <v>103</v>
      </c>
      <c r="V36" s="33">
        <v>86</v>
      </c>
      <c r="W36" s="33">
        <v>59</v>
      </c>
      <c r="X36" s="6">
        <f t="shared" si="2"/>
        <v>1919</v>
      </c>
      <c r="Y36" s="33">
        <v>41</v>
      </c>
      <c r="Z36" s="33">
        <v>54</v>
      </c>
      <c r="AA36" s="33">
        <v>61</v>
      </c>
      <c r="AB36" s="33">
        <v>70</v>
      </c>
      <c r="AC36" s="33">
        <v>85</v>
      </c>
      <c r="AD36" s="33">
        <v>115</v>
      </c>
      <c r="AE36" s="33">
        <v>103</v>
      </c>
      <c r="AF36" s="33">
        <v>93</v>
      </c>
      <c r="AG36" s="33">
        <v>93</v>
      </c>
      <c r="AH36" s="33">
        <v>140</v>
      </c>
      <c r="AI36" s="33">
        <v>141</v>
      </c>
      <c r="AJ36" s="33">
        <v>158</v>
      </c>
      <c r="AK36" s="33">
        <v>148</v>
      </c>
      <c r="AL36" s="33">
        <v>106</v>
      </c>
      <c r="AM36" s="33">
        <v>100</v>
      </c>
      <c r="AN36" s="33">
        <v>106</v>
      </c>
      <c r="AO36" s="33">
        <v>118</v>
      </c>
      <c r="AP36" s="33">
        <v>106</v>
      </c>
      <c r="AQ36" s="33">
        <v>81</v>
      </c>
      <c r="AR36" s="5">
        <f t="shared" si="3"/>
        <v>4311</v>
      </c>
      <c r="AS36" s="5"/>
    </row>
    <row r="37" spans="1:45" ht="12.5">
      <c r="A37" s="91">
        <v>36</v>
      </c>
      <c r="B37" s="92" t="s">
        <v>70</v>
      </c>
      <c r="C37" s="8">
        <v>32</v>
      </c>
      <c r="D37" s="6">
        <f t="shared" si="1"/>
        <v>4054</v>
      </c>
      <c r="E37" s="33">
        <v>139</v>
      </c>
      <c r="F37" s="33">
        <v>169</v>
      </c>
      <c r="G37" s="33">
        <v>181</v>
      </c>
      <c r="H37" s="33">
        <v>150</v>
      </c>
      <c r="I37" s="33">
        <v>193</v>
      </c>
      <c r="J37" s="33">
        <v>209</v>
      </c>
      <c r="K37" s="33">
        <v>248</v>
      </c>
      <c r="L37" s="33">
        <v>296</v>
      </c>
      <c r="M37" s="33">
        <v>309</v>
      </c>
      <c r="N37" s="33">
        <v>309</v>
      </c>
      <c r="O37" s="33">
        <v>318</v>
      </c>
      <c r="P37" s="33">
        <v>356</v>
      </c>
      <c r="Q37" s="33">
        <v>303</v>
      </c>
      <c r="R37" s="33">
        <v>216</v>
      </c>
      <c r="S37" s="33">
        <v>190</v>
      </c>
      <c r="T37" s="33">
        <v>150</v>
      </c>
      <c r="U37" s="33">
        <v>131</v>
      </c>
      <c r="V37" s="33">
        <v>125</v>
      </c>
      <c r="W37" s="33">
        <v>62</v>
      </c>
      <c r="X37" s="6">
        <f t="shared" si="2"/>
        <v>3493</v>
      </c>
      <c r="Y37" s="33">
        <v>150</v>
      </c>
      <c r="Z37" s="33">
        <v>163</v>
      </c>
      <c r="AA37" s="33">
        <v>165</v>
      </c>
      <c r="AB37" s="33">
        <v>149</v>
      </c>
      <c r="AC37" s="33">
        <v>162</v>
      </c>
      <c r="AD37" s="33">
        <v>213</v>
      </c>
      <c r="AE37" s="33">
        <v>204</v>
      </c>
      <c r="AF37" s="33">
        <v>235</v>
      </c>
      <c r="AG37" s="33">
        <v>211</v>
      </c>
      <c r="AH37" s="33">
        <v>242</v>
      </c>
      <c r="AI37" s="33">
        <v>283</v>
      </c>
      <c r="AJ37" s="33">
        <v>242</v>
      </c>
      <c r="AK37" s="33">
        <v>229</v>
      </c>
      <c r="AL37" s="33">
        <v>170</v>
      </c>
      <c r="AM37" s="33">
        <v>146</v>
      </c>
      <c r="AN37" s="33">
        <v>168</v>
      </c>
      <c r="AO37" s="33">
        <v>142</v>
      </c>
      <c r="AP37" s="33">
        <v>125</v>
      </c>
      <c r="AQ37" s="33">
        <v>94</v>
      </c>
      <c r="AR37" s="5">
        <f t="shared" si="3"/>
        <v>7547</v>
      </c>
      <c r="AS37" s="5"/>
    </row>
    <row r="38" spans="1:45" ht="12.5">
      <c r="A38" s="91">
        <v>37</v>
      </c>
      <c r="B38" s="92" t="s">
        <v>71</v>
      </c>
      <c r="C38" s="8">
        <v>33</v>
      </c>
      <c r="D38" s="6">
        <f t="shared" si="1"/>
        <v>4260</v>
      </c>
      <c r="E38" s="33">
        <v>157</v>
      </c>
      <c r="F38" s="33">
        <v>178</v>
      </c>
      <c r="G38" s="33">
        <v>164</v>
      </c>
      <c r="H38" s="33">
        <v>170</v>
      </c>
      <c r="I38" s="33">
        <v>197</v>
      </c>
      <c r="J38" s="33">
        <v>191</v>
      </c>
      <c r="K38" s="33">
        <v>250</v>
      </c>
      <c r="L38" s="33">
        <v>258</v>
      </c>
      <c r="M38" s="33">
        <v>310</v>
      </c>
      <c r="N38" s="33">
        <v>308</v>
      </c>
      <c r="O38" s="33">
        <v>291</v>
      </c>
      <c r="P38" s="33">
        <v>334</v>
      </c>
      <c r="Q38" s="33">
        <v>325</v>
      </c>
      <c r="R38" s="33">
        <v>296</v>
      </c>
      <c r="S38" s="33">
        <v>248</v>
      </c>
      <c r="T38" s="33">
        <v>211</v>
      </c>
      <c r="U38" s="33">
        <v>164</v>
      </c>
      <c r="V38" s="33">
        <v>126</v>
      </c>
      <c r="W38" s="39">
        <v>82</v>
      </c>
      <c r="X38" s="6">
        <f t="shared" si="2"/>
        <v>3968</v>
      </c>
      <c r="Y38" s="33">
        <v>133</v>
      </c>
      <c r="Z38" s="33">
        <v>184</v>
      </c>
      <c r="AA38" s="33">
        <v>176</v>
      </c>
      <c r="AB38" s="33">
        <v>152</v>
      </c>
      <c r="AC38" s="33">
        <v>153</v>
      </c>
      <c r="AD38" s="33">
        <v>190</v>
      </c>
      <c r="AE38" s="33">
        <v>195</v>
      </c>
      <c r="AF38" s="33">
        <v>220</v>
      </c>
      <c r="AG38" s="33">
        <v>247</v>
      </c>
      <c r="AH38" s="33">
        <v>231</v>
      </c>
      <c r="AI38" s="33">
        <v>284</v>
      </c>
      <c r="AJ38" s="33">
        <v>317</v>
      </c>
      <c r="AK38" s="33">
        <v>294</v>
      </c>
      <c r="AL38" s="33">
        <v>261</v>
      </c>
      <c r="AM38" s="33">
        <v>236</v>
      </c>
      <c r="AN38" s="33">
        <v>197</v>
      </c>
      <c r="AO38" s="33">
        <v>173</v>
      </c>
      <c r="AP38" s="33">
        <v>204</v>
      </c>
      <c r="AQ38" s="39">
        <v>121</v>
      </c>
      <c r="AR38" s="5">
        <f t="shared" si="3"/>
        <v>8228</v>
      </c>
      <c r="AS38" s="5"/>
    </row>
    <row r="39" spans="1:45" ht="14.5">
      <c r="A39" s="91">
        <v>38</v>
      </c>
      <c r="B39" s="92" t="s">
        <v>6</v>
      </c>
      <c r="C39" s="8" t="s">
        <v>437</v>
      </c>
      <c r="D39" s="104">
        <v>326196</v>
      </c>
      <c r="E39" s="39">
        <v>14051</v>
      </c>
      <c r="F39" s="39">
        <v>16489</v>
      </c>
      <c r="G39" s="39">
        <v>17741</v>
      </c>
      <c r="H39" s="39">
        <v>17346</v>
      </c>
      <c r="I39" s="39">
        <v>17052</v>
      </c>
      <c r="J39" s="39">
        <v>17453</v>
      </c>
      <c r="K39" s="39">
        <v>18644</v>
      </c>
      <c r="L39" s="39">
        <v>21765</v>
      </c>
      <c r="M39" s="39">
        <v>27015</v>
      </c>
      <c r="N39" s="39">
        <v>27795</v>
      </c>
      <c r="O39" s="39">
        <v>25337</v>
      </c>
      <c r="P39" s="39">
        <v>23522</v>
      </c>
      <c r="Q39" s="39">
        <v>20974</v>
      </c>
      <c r="R39" s="39">
        <v>17200</v>
      </c>
      <c r="S39" s="39">
        <v>15531</v>
      </c>
      <c r="T39" s="39">
        <v>12325</v>
      </c>
      <c r="U39" s="39">
        <v>7733</v>
      </c>
      <c r="V39" s="39">
        <v>5654</v>
      </c>
      <c r="W39" s="39">
        <v>2569</v>
      </c>
      <c r="X39" s="6">
        <v>355234</v>
      </c>
      <c r="Y39" s="39">
        <v>13082</v>
      </c>
      <c r="Z39" s="39">
        <v>15698</v>
      </c>
      <c r="AA39" s="39">
        <v>16732</v>
      </c>
      <c r="AB39" s="39">
        <v>16242</v>
      </c>
      <c r="AC39" s="39">
        <v>16274</v>
      </c>
      <c r="AD39" s="39">
        <v>17539</v>
      </c>
      <c r="AE39" s="39">
        <v>18942</v>
      </c>
      <c r="AF39" s="39">
        <v>22343</v>
      </c>
      <c r="AG39" s="39">
        <v>27565</v>
      </c>
      <c r="AH39" s="39">
        <v>28309</v>
      </c>
      <c r="AI39" s="39">
        <v>26881</v>
      </c>
      <c r="AJ39" s="39">
        <v>25480</v>
      </c>
      <c r="AK39" s="39">
        <v>23821</v>
      </c>
      <c r="AL39" s="39">
        <v>20923</v>
      </c>
      <c r="AM39" s="39">
        <v>19462</v>
      </c>
      <c r="AN39" s="39">
        <v>16262</v>
      </c>
      <c r="AO39" s="39">
        <v>12067</v>
      </c>
      <c r="AP39" s="39">
        <v>10453</v>
      </c>
      <c r="AQ39" s="39">
        <v>7159</v>
      </c>
      <c r="AR39" s="5">
        <f t="shared" si="3"/>
        <v>681430</v>
      </c>
      <c r="AS39" s="5"/>
    </row>
    <row r="40" spans="1:45" ht="14.5">
      <c r="A40" s="91">
        <v>39</v>
      </c>
      <c r="B40" s="92" t="s">
        <v>828</v>
      </c>
      <c r="C40" s="8" t="s">
        <v>221</v>
      </c>
      <c r="D40" s="104">
        <v>25500</v>
      </c>
      <c r="E40" s="39">
        <v>1173</v>
      </c>
      <c r="F40" s="39">
        <v>1419</v>
      </c>
      <c r="G40" s="39">
        <v>1508</v>
      </c>
      <c r="H40" s="39">
        <v>1408</v>
      </c>
      <c r="I40" s="39">
        <v>1421</v>
      </c>
      <c r="J40" s="39">
        <v>1379</v>
      </c>
      <c r="K40" s="39">
        <v>1424</v>
      </c>
      <c r="L40" s="39">
        <v>1721</v>
      </c>
      <c r="M40" s="39">
        <v>2055</v>
      </c>
      <c r="N40" s="39">
        <v>2039</v>
      </c>
      <c r="O40" s="39">
        <v>1886</v>
      </c>
      <c r="P40" s="39">
        <v>1836</v>
      </c>
      <c r="Q40" s="39">
        <v>1666</v>
      </c>
      <c r="R40" s="39">
        <v>1332</v>
      </c>
      <c r="S40" s="39">
        <v>1158</v>
      </c>
      <c r="T40" s="39">
        <v>814</v>
      </c>
      <c r="U40" s="39">
        <v>536</v>
      </c>
      <c r="V40" s="39">
        <v>472</v>
      </c>
      <c r="W40" s="39">
        <v>253</v>
      </c>
      <c r="X40" s="6">
        <v>27877</v>
      </c>
      <c r="Y40" s="39">
        <v>1160</v>
      </c>
      <c r="Z40" s="39">
        <v>1398</v>
      </c>
      <c r="AA40" s="39">
        <v>1427</v>
      </c>
      <c r="AB40" s="39">
        <v>1388</v>
      </c>
      <c r="AC40" s="39">
        <v>1324</v>
      </c>
      <c r="AD40" s="39">
        <v>1359</v>
      </c>
      <c r="AE40" s="39">
        <v>1412</v>
      </c>
      <c r="AF40" s="39">
        <v>1748</v>
      </c>
      <c r="AG40" s="39">
        <v>2164</v>
      </c>
      <c r="AH40" s="39">
        <v>2123</v>
      </c>
      <c r="AI40" s="39">
        <v>2044</v>
      </c>
      <c r="AJ40" s="39">
        <v>1976</v>
      </c>
      <c r="AK40" s="39">
        <v>1894</v>
      </c>
      <c r="AL40" s="39">
        <v>1603</v>
      </c>
      <c r="AM40" s="39">
        <v>1400</v>
      </c>
      <c r="AN40" s="39">
        <v>1144</v>
      </c>
      <c r="AO40" s="39">
        <v>836</v>
      </c>
      <c r="AP40" s="39">
        <v>809</v>
      </c>
      <c r="AQ40" s="38">
        <v>668</v>
      </c>
      <c r="AR40" s="5">
        <f t="shared" si="3"/>
        <v>53377</v>
      </c>
      <c r="AS40" s="5"/>
    </row>
    <row r="41" spans="1:45" ht="14.5">
      <c r="A41" s="91">
        <v>40</v>
      </c>
      <c r="B41" s="92" t="s">
        <v>834</v>
      </c>
      <c r="C41" s="8" t="s">
        <v>729</v>
      </c>
      <c r="D41" s="104">
        <v>17105</v>
      </c>
      <c r="E41" s="39">
        <v>775</v>
      </c>
      <c r="F41" s="39">
        <v>937</v>
      </c>
      <c r="G41" s="39">
        <v>958</v>
      </c>
      <c r="H41" s="39">
        <v>1011</v>
      </c>
      <c r="I41" s="39">
        <v>946</v>
      </c>
      <c r="J41" s="39">
        <v>986</v>
      </c>
      <c r="K41" s="39">
        <v>956</v>
      </c>
      <c r="L41" s="39">
        <v>1156</v>
      </c>
      <c r="M41" s="39">
        <v>1346</v>
      </c>
      <c r="N41" s="39">
        <v>1305</v>
      </c>
      <c r="O41" s="39">
        <v>1292</v>
      </c>
      <c r="P41" s="39">
        <v>1280</v>
      </c>
      <c r="Q41" s="39">
        <v>1229</v>
      </c>
      <c r="R41" s="39">
        <v>878</v>
      </c>
      <c r="S41" s="39">
        <v>651</v>
      </c>
      <c r="T41" s="39">
        <v>502</v>
      </c>
      <c r="U41" s="39">
        <v>340</v>
      </c>
      <c r="V41" s="39">
        <v>339</v>
      </c>
      <c r="W41" s="39">
        <v>218</v>
      </c>
      <c r="X41" s="6">
        <v>18793</v>
      </c>
      <c r="Y41" s="39">
        <v>737</v>
      </c>
      <c r="Z41" s="39">
        <v>877</v>
      </c>
      <c r="AA41" s="39">
        <v>985</v>
      </c>
      <c r="AB41" s="39">
        <v>885</v>
      </c>
      <c r="AC41" s="39">
        <v>992</v>
      </c>
      <c r="AD41" s="39">
        <v>921</v>
      </c>
      <c r="AE41" s="39">
        <v>1038</v>
      </c>
      <c r="AF41" s="39">
        <v>1176</v>
      </c>
      <c r="AG41" s="39">
        <v>1404</v>
      </c>
      <c r="AH41" s="39">
        <v>1471</v>
      </c>
      <c r="AI41" s="39">
        <v>1483</v>
      </c>
      <c r="AJ41" s="39">
        <v>1445</v>
      </c>
      <c r="AK41" s="39">
        <v>1259</v>
      </c>
      <c r="AL41" s="39">
        <v>979</v>
      </c>
      <c r="AM41" s="39">
        <v>792</v>
      </c>
      <c r="AN41" s="39">
        <v>689</v>
      </c>
      <c r="AO41" s="39">
        <v>603</v>
      </c>
      <c r="AP41" s="39">
        <v>591</v>
      </c>
      <c r="AQ41" s="38">
        <v>466</v>
      </c>
      <c r="AR41" s="5">
        <f t="shared" si="3"/>
        <v>35898</v>
      </c>
      <c r="AS41" s="5"/>
    </row>
    <row r="42" spans="1:45" ht="14.5">
      <c r="A42" s="91">
        <v>41</v>
      </c>
      <c r="B42" s="92" t="s">
        <v>838</v>
      </c>
      <c r="C42" s="8" t="s">
        <v>469</v>
      </c>
      <c r="D42" s="104">
        <v>9802</v>
      </c>
      <c r="E42" s="39">
        <v>362</v>
      </c>
      <c r="F42" s="39">
        <v>467</v>
      </c>
      <c r="G42" s="39">
        <v>565</v>
      </c>
      <c r="H42" s="39">
        <v>530</v>
      </c>
      <c r="I42" s="39">
        <v>528</v>
      </c>
      <c r="J42" s="39">
        <v>617</v>
      </c>
      <c r="K42" s="39">
        <v>708</v>
      </c>
      <c r="L42" s="39">
        <v>621</v>
      </c>
      <c r="M42" s="39">
        <v>775</v>
      </c>
      <c r="N42" s="39">
        <v>760</v>
      </c>
      <c r="O42" s="39">
        <v>859</v>
      </c>
      <c r="P42" s="39">
        <v>689</v>
      </c>
      <c r="Q42" s="39">
        <v>612</v>
      </c>
      <c r="R42" s="39">
        <v>479</v>
      </c>
      <c r="S42" s="39">
        <v>373</v>
      </c>
      <c r="T42" s="39">
        <v>310</v>
      </c>
      <c r="U42" s="39">
        <v>248</v>
      </c>
      <c r="V42" s="39">
        <v>200</v>
      </c>
      <c r="W42" s="39">
        <v>99</v>
      </c>
      <c r="X42" s="6">
        <v>10067</v>
      </c>
      <c r="Y42" s="39">
        <v>358</v>
      </c>
      <c r="Z42" s="39">
        <v>405</v>
      </c>
      <c r="AA42" s="39">
        <v>509</v>
      </c>
      <c r="AB42" s="39">
        <v>516</v>
      </c>
      <c r="AC42" s="39">
        <v>453</v>
      </c>
      <c r="AD42" s="39">
        <v>497</v>
      </c>
      <c r="AE42" s="39">
        <v>577</v>
      </c>
      <c r="AF42" s="39">
        <v>641</v>
      </c>
      <c r="AG42" s="39">
        <v>760</v>
      </c>
      <c r="AH42" s="39">
        <v>788</v>
      </c>
      <c r="AI42" s="39">
        <v>836</v>
      </c>
      <c r="AJ42" s="39">
        <v>750</v>
      </c>
      <c r="AK42" s="39">
        <v>665</v>
      </c>
      <c r="AL42" s="39">
        <v>511</v>
      </c>
      <c r="AM42" s="39">
        <v>465</v>
      </c>
      <c r="AN42" s="39">
        <v>420</v>
      </c>
      <c r="AO42" s="39">
        <v>335</v>
      </c>
      <c r="AP42" s="39">
        <v>356</v>
      </c>
      <c r="AQ42" s="39">
        <v>225</v>
      </c>
      <c r="AR42" s="5">
        <f t="shared" si="3"/>
        <v>19869</v>
      </c>
      <c r="AS42" s="5"/>
    </row>
    <row r="43" spans="1:45" ht="14.5">
      <c r="A43" s="91">
        <v>42</v>
      </c>
      <c r="B43" s="92" t="s">
        <v>5</v>
      </c>
      <c r="C43" s="8" t="s">
        <v>434</v>
      </c>
      <c r="D43" s="104">
        <v>9385</v>
      </c>
      <c r="E43" s="39">
        <v>387</v>
      </c>
      <c r="F43" s="39">
        <v>579</v>
      </c>
      <c r="G43" s="39">
        <v>766</v>
      </c>
      <c r="H43" s="39">
        <v>653</v>
      </c>
      <c r="I43" s="39">
        <v>460</v>
      </c>
      <c r="J43" s="39">
        <v>409</v>
      </c>
      <c r="K43" s="39">
        <v>480</v>
      </c>
      <c r="L43" s="39">
        <v>644</v>
      </c>
      <c r="M43" s="39">
        <v>897</v>
      </c>
      <c r="N43" s="39">
        <v>1068</v>
      </c>
      <c r="O43" s="39">
        <v>823</v>
      </c>
      <c r="P43" s="39">
        <v>618</v>
      </c>
      <c r="Q43" s="39">
        <v>506</v>
      </c>
      <c r="R43" s="39">
        <v>367</v>
      </c>
      <c r="S43" s="39">
        <v>295</v>
      </c>
      <c r="T43" s="39">
        <v>197</v>
      </c>
      <c r="U43" s="39">
        <v>130</v>
      </c>
      <c r="V43" s="39">
        <v>73</v>
      </c>
      <c r="W43" s="39">
        <v>33</v>
      </c>
      <c r="X43" s="6">
        <v>9424</v>
      </c>
      <c r="Y43" s="39">
        <v>361</v>
      </c>
      <c r="Z43" s="39">
        <v>559</v>
      </c>
      <c r="AA43" s="39">
        <v>725</v>
      </c>
      <c r="AB43" s="39">
        <v>604</v>
      </c>
      <c r="AC43" s="39">
        <v>439</v>
      </c>
      <c r="AD43" s="39">
        <v>401</v>
      </c>
      <c r="AE43" s="39">
        <v>479</v>
      </c>
      <c r="AF43" s="39">
        <v>628</v>
      </c>
      <c r="AG43" s="39">
        <v>1021</v>
      </c>
      <c r="AH43" s="39">
        <v>1046</v>
      </c>
      <c r="AI43" s="39">
        <v>763</v>
      </c>
      <c r="AJ43" s="39">
        <v>578</v>
      </c>
      <c r="AK43" s="39">
        <v>494</v>
      </c>
      <c r="AL43" s="39">
        <v>411</v>
      </c>
      <c r="AM43" s="39">
        <v>303</v>
      </c>
      <c r="AN43" s="39">
        <v>231</v>
      </c>
      <c r="AO43" s="39">
        <v>193</v>
      </c>
      <c r="AP43" s="39">
        <v>114</v>
      </c>
      <c r="AQ43" s="39">
        <v>74</v>
      </c>
      <c r="AR43" s="5">
        <f t="shared" si="3"/>
        <v>18809</v>
      </c>
      <c r="AS43" s="5"/>
    </row>
    <row r="44" spans="1:45" ht="14.5">
      <c r="A44" s="91">
        <v>43</v>
      </c>
      <c r="B44" s="92" t="s">
        <v>830</v>
      </c>
      <c r="C44" s="8" t="s">
        <v>279</v>
      </c>
      <c r="D44" s="104">
        <v>8846</v>
      </c>
      <c r="E44" s="39">
        <v>436</v>
      </c>
      <c r="F44" s="39">
        <v>491</v>
      </c>
      <c r="G44" s="39">
        <v>541</v>
      </c>
      <c r="H44" s="39">
        <v>503</v>
      </c>
      <c r="I44" s="39">
        <v>457</v>
      </c>
      <c r="J44" s="39">
        <v>462</v>
      </c>
      <c r="K44" s="39">
        <v>470</v>
      </c>
      <c r="L44" s="39">
        <v>585</v>
      </c>
      <c r="M44" s="39">
        <v>728</v>
      </c>
      <c r="N44" s="39">
        <v>746</v>
      </c>
      <c r="O44" s="39">
        <v>738</v>
      </c>
      <c r="P44" s="39">
        <v>722</v>
      </c>
      <c r="Q44" s="39">
        <v>522</v>
      </c>
      <c r="R44" s="39">
        <v>392</v>
      </c>
      <c r="S44" s="39">
        <v>354</v>
      </c>
      <c r="T44" s="39">
        <v>268</v>
      </c>
      <c r="U44" s="39">
        <v>197</v>
      </c>
      <c r="V44" s="39">
        <v>165</v>
      </c>
      <c r="W44" s="39">
        <v>69</v>
      </c>
      <c r="X44" s="6">
        <v>8585</v>
      </c>
      <c r="Y44" s="39">
        <v>370</v>
      </c>
      <c r="Z44" s="39">
        <v>478</v>
      </c>
      <c r="AA44" s="39">
        <v>440</v>
      </c>
      <c r="AB44" s="39">
        <v>427</v>
      </c>
      <c r="AC44" s="39">
        <v>458</v>
      </c>
      <c r="AD44" s="39">
        <v>409</v>
      </c>
      <c r="AE44" s="39">
        <v>460</v>
      </c>
      <c r="AF44" s="39">
        <v>534</v>
      </c>
      <c r="AG44" s="39">
        <v>632</v>
      </c>
      <c r="AH44" s="39">
        <v>689</v>
      </c>
      <c r="AI44" s="39">
        <v>683</v>
      </c>
      <c r="AJ44" s="39">
        <v>615</v>
      </c>
      <c r="AK44" s="39">
        <v>536</v>
      </c>
      <c r="AL44" s="39">
        <v>404</v>
      </c>
      <c r="AM44" s="39">
        <v>374</v>
      </c>
      <c r="AN44" s="39">
        <v>340</v>
      </c>
      <c r="AO44" s="39">
        <v>306</v>
      </c>
      <c r="AP44" s="39">
        <v>254</v>
      </c>
      <c r="AQ44" s="39">
        <v>176</v>
      </c>
      <c r="AR44" s="5">
        <f t="shared" si="3"/>
        <v>17431</v>
      </c>
      <c r="AS44" s="5"/>
    </row>
    <row r="45" spans="1:45" ht="14.5">
      <c r="A45" s="91">
        <v>44</v>
      </c>
      <c r="B45" s="92" t="s">
        <v>825</v>
      </c>
      <c r="C45" s="8" t="s">
        <v>249</v>
      </c>
      <c r="D45" s="104">
        <v>8363</v>
      </c>
      <c r="E45" s="39">
        <v>410</v>
      </c>
      <c r="F45" s="39">
        <v>423</v>
      </c>
      <c r="G45" s="39">
        <v>462</v>
      </c>
      <c r="H45" s="39">
        <v>475</v>
      </c>
      <c r="I45" s="39">
        <v>448</v>
      </c>
      <c r="J45" s="39">
        <v>447</v>
      </c>
      <c r="K45" s="39">
        <v>478</v>
      </c>
      <c r="L45" s="39">
        <v>560</v>
      </c>
      <c r="M45" s="39">
        <v>681</v>
      </c>
      <c r="N45" s="39">
        <v>655</v>
      </c>
      <c r="O45" s="39">
        <v>608</v>
      </c>
      <c r="P45" s="39">
        <v>603</v>
      </c>
      <c r="Q45" s="39">
        <v>534</v>
      </c>
      <c r="R45" s="39">
        <v>440</v>
      </c>
      <c r="S45" s="39">
        <v>402</v>
      </c>
      <c r="T45" s="39">
        <v>280</v>
      </c>
      <c r="U45" s="39">
        <v>197</v>
      </c>
      <c r="V45" s="39">
        <v>164</v>
      </c>
      <c r="W45" s="39">
        <v>96</v>
      </c>
      <c r="X45" s="6">
        <v>8805</v>
      </c>
      <c r="Y45" s="39">
        <v>362</v>
      </c>
      <c r="Z45" s="39">
        <v>404</v>
      </c>
      <c r="AA45" s="39">
        <v>466</v>
      </c>
      <c r="AB45" s="39">
        <v>429</v>
      </c>
      <c r="AC45" s="39">
        <v>449</v>
      </c>
      <c r="AD45" s="39">
        <v>434</v>
      </c>
      <c r="AE45" s="39">
        <v>487</v>
      </c>
      <c r="AF45" s="39">
        <v>533</v>
      </c>
      <c r="AG45" s="39">
        <v>664</v>
      </c>
      <c r="AH45" s="39">
        <v>654</v>
      </c>
      <c r="AI45" s="39">
        <v>638</v>
      </c>
      <c r="AJ45" s="39">
        <v>657</v>
      </c>
      <c r="AK45" s="39">
        <v>624</v>
      </c>
      <c r="AL45" s="39">
        <v>479</v>
      </c>
      <c r="AM45" s="39">
        <v>394</v>
      </c>
      <c r="AN45" s="39">
        <v>346</v>
      </c>
      <c r="AO45" s="39">
        <v>294</v>
      </c>
      <c r="AP45" s="39">
        <v>267</v>
      </c>
      <c r="AQ45" s="38">
        <v>224</v>
      </c>
      <c r="AR45" s="5">
        <f t="shared" si="3"/>
        <v>17168</v>
      </c>
      <c r="AS45" s="5"/>
    </row>
    <row r="46" spans="1:45" ht="14.5">
      <c r="A46" s="91">
        <v>45</v>
      </c>
      <c r="B46" s="92" t="s">
        <v>841</v>
      </c>
      <c r="C46" s="8" t="s">
        <v>179</v>
      </c>
      <c r="D46" s="104">
        <v>8785</v>
      </c>
      <c r="E46" s="39">
        <v>358</v>
      </c>
      <c r="F46" s="39">
        <v>385</v>
      </c>
      <c r="G46" s="39">
        <v>445</v>
      </c>
      <c r="H46" s="39">
        <v>433</v>
      </c>
      <c r="I46" s="39">
        <v>454</v>
      </c>
      <c r="J46" s="39">
        <v>457</v>
      </c>
      <c r="K46" s="39">
        <v>537</v>
      </c>
      <c r="L46" s="39">
        <v>618</v>
      </c>
      <c r="M46" s="39">
        <v>758</v>
      </c>
      <c r="N46" s="39">
        <v>741</v>
      </c>
      <c r="O46" s="39">
        <v>737</v>
      </c>
      <c r="P46" s="39">
        <v>731</v>
      </c>
      <c r="Q46" s="39">
        <v>598</v>
      </c>
      <c r="R46" s="39">
        <v>472</v>
      </c>
      <c r="S46" s="39">
        <v>374</v>
      </c>
      <c r="T46" s="39">
        <v>272</v>
      </c>
      <c r="U46" s="39">
        <v>190</v>
      </c>
      <c r="V46" s="39">
        <v>156</v>
      </c>
      <c r="W46" s="39">
        <v>69</v>
      </c>
      <c r="X46" s="6">
        <v>8277</v>
      </c>
      <c r="Y46" s="39">
        <v>347</v>
      </c>
      <c r="Z46" s="39">
        <v>371</v>
      </c>
      <c r="AA46" s="39">
        <v>404</v>
      </c>
      <c r="AB46" s="39">
        <v>403</v>
      </c>
      <c r="AC46" s="39">
        <v>415</v>
      </c>
      <c r="AD46" s="39">
        <v>429</v>
      </c>
      <c r="AE46" s="39">
        <v>474</v>
      </c>
      <c r="AF46" s="39">
        <v>526</v>
      </c>
      <c r="AG46" s="39">
        <v>622</v>
      </c>
      <c r="AH46" s="39">
        <v>615</v>
      </c>
      <c r="AI46" s="39">
        <v>641</v>
      </c>
      <c r="AJ46" s="39">
        <v>633</v>
      </c>
      <c r="AK46" s="39">
        <v>565</v>
      </c>
      <c r="AL46" s="39">
        <v>453</v>
      </c>
      <c r="AM46" s="39">
        <v>347</v>
      </c>
      <c r="AN46" s="39">
        <v>328</v>
      </c>
      <c r="AO46" s="39">
        <v>281</v>
      </c>
      <c r="AP46" s="39">
        <v>260</v>
      </c>
      <c r="AQ46" s="39">
        <v>163</v>
      </c>
      <c r="AR46" s="5">
        <f t="shared" si="3"/>
        <v>17062</v>
      </c>
      <c r="AS46" s="5"/>
    </row>
    <row r="47" spans="1:45" ht="14.5">
      <c r="A47" s="91">
        <v>46</v>
      </c>
      <c r="B47" s="92" t="s">
        <v>832</v>
      </c>
      <c r="C47" s="8" t="s">
        <v>675</v>
      </c>
      <c r="D47" s="104">
        <v>7999</v>
      </c>
      <c r="E47" s="39">
        <v>372</v>
      </c>
      <c r="F47" s="39">
        <v>474</v>
      </c>
      <c r="G47" s="39">
        <v>510</v>
      </c>
      <c r="H47" s="39">
        <v>440</v>
      </c>
      <c r="I47" s="39">
        <v>445</v>
      </c>
      <c r="J47" s="39">
        <v>384</v>
      </c>
      <c r="K47" s="39">
        <v>426</v>
      </c>
      <c r="L47" s="39">
        <v>496</v>
      </c>
      <c r="M47" s="39">
        <v>683</v>
      </c>
      <c r="N47" s="39">
        <v>721</v>
      </c>
      <c r="O47" s="39">
        <v>606</v>
      </c>
      <c r="P47" s="39">
        <v>564</v>
      </c>
      <c r="Q47" s="39">
        <v>505</v>
      </c>
      <c r="R47" s="39">
        <v>368</v>
      </c>
      <c r="S47" s="39">
        <v>352</v>
      </c>
      <c r="T47" s="39">
        <v>240</v>
      </c>
      <c r="U47" s="39">
        <v>192</v>
      </c>
      <c r="V47" s="39">
        <v>142</v>
      </c>
      <c r="W47" s="39">
        <v>79</v>
      </c>
      <c r="X47" s="6">
        <v>8007</v>
      </c>
      <c r="Y47" s="39">
        <v>366</v>
      </c>
      <c r="Z47" s="39">
        <v>436</v>
      </c>
      <c r="AA47" s="39">
        <v>499</v>
      </c>
      <c r="AB47" s="39">
        <v>436</v>
      </c>
      <c r="AC47" s="39">
        <v>372</v>
      </c>
      <c r="AD47" s="39">
        <v>369</v>
      </c>
      <c r="AE47" s="39">
        <v>428</v>
      </c>
      <c r="AF47" s="39">
        <v>501</v>
      </c>
      <c r="AG47" s="39">
        <v>657</v>
      </c>
      <c r="AH47" s="39">
        <v>620</v>
      </c>
      <c r="AI47" s="39">
        <v>615</v>
      </c>
      <c r="AJ47" s="39">
        <v>520</v>
      </c>
      <c r="AK47" s="39">
        <v>495</v>
      </c>
      <c r="AL47" s="39">
        <v>385</v>
      </c>
      <c r="AM47" s="39">
        <v>381</v>
      </c>
      <c r="AN47" s="39">
        <v>279</v>
      </c>
      <c r="AO47" s="39">
        <v>256</v>
      </c>
      <c r="AP47" s="39">
        <v>227</v>
      </c>
      <c r="AQ47" s="39">
        <v>165</v>
      </c>
      <c r="AR47" s="5">
        <f t="shared" si="3"/>
        <v>16006</v>
      </c>
      <c r="AS47" s="5"/>
    </row>
    <row r="48" spans="1:45" ht="14.5">
      <c r="A48" s="91">
        <v>47</v>
      </c>
      <c r="B48" s="92" t="s">
        <v>827</v>
      </c>
      <c r="C48" s="8" t="s">
        <v>331</v>
      </c>
      <c r="D48" s="104">
        <v>7767</v>
      </c>
      <c r="E48" s="39">
        <v>392</v>
      </c>
      <c r="F48" s="39">
        <v>409</v>
      </c>
      <c r="G48" s="39">
        <v>444</v>
      </c>
      <c r="H48" s="39">
        <v>404</v>
      </c>
      <c r="I48" s="39">
        <v>462</v>
      </c>
      <c r="J48" s="39">
        <v>437</v>
      </c>
      <c r="K48" s="39">
        <v>498</v>
      </c>
      <c r="L48" s="39">
        <v>561</v>
      </c>
      <c r="M48" s="39">
        <v>751</v>
      </c>
      <c r="N48" s="39">
        <v>675</v>
      </c>
      <c r="O48" s="39">
        <v>601</v>
      </c>
      <c r="P48" s="39">
        <v>534</v>
      </c>
      <c r="Q48" s="39">
        <v>425</v>
      </c>
      <c r="R48" s="39">
        <v>351</v>
      </c>
      <c r="S48" s="39">
        <v>265</v>
      </c>
      <c r="T48" s="39">
        <v>213</v>
      </c>
      <c r="U48" s="39">
        <v>165</v>
      </c>
      <c r="V48" s="39">
        <v>123</v>
      </c>
      <c r="W48" s="39">
        <v>57</v>
      </c>
      <c r="X48" s="6">
        <v>7352</v>
      </c>
      <c r="Y48" s="39">
        <v>366</v>
      </c>
      <c r="Z48" s="39">
        <v>444</v>
      </c>
      <c r="AA48" s="39">
        <v>385</v>
      </c>
      <c r="AB48" s="39">
        <v>361</v>
      </c>
      <c r="AC48" s="39">
        <v>360</v>
      </c>
      <c r="AD48" s="39">
        <v>380</v>
      </c>
      <c r="AE48" s="39">
        <v>471</v>
      </c>
      <c r="AF48" s="39">
        <v>508</v>
      </c>
      <c r="AG48" s="39">
        <v>609</v>
      </c>
      <c r="AH48" s="39">
        <v>563</v>
      </c>
      <c r="AI48" s="39">
        <v>512</v>
      </c>
      <c r="AJ48" s="39">
        <v>452</v>
      </c>
      <c r="AK48" s="39">
        <v>458</v>
      </c>
      <c r="AL48" s="39">
        <v>344</v>
      </c>
      <c r="AM48" s="39">
        <v>311</v>
      </c>
      <c r="AN48" s="39">
        <v>271</v>
      </c>
      <c r="AO48" s="39">
        <v>227</v>
      </c>
      <c r="AP48" s="39">
        <v>205</v>
      </c>
      <c r="AQ48" s="39">
        <v>125</v>
      </c>
      <c r="AR48" s="5">
        <f t="shared" si="3"/>
        <v>15119</v>
      </c>
      <c r="AS48" s="5"/>
    </row>
    <row r="49" spans="1:45" ht="14.5">
      <c r="A49" s="91">
        <v>48</v>
      </c>
      <c r="B49" s="92" t="s">
        <v>840</v>
      </c>
      <c r="C49" s="8" t="s">
        <v>423</v>
      </c>
      <c r="D49" s="104">
        <v>7000</v>
      </c>
      <c r="E49" s="39">
        <v>461</v>
      </c>
      <c r="F49" s="39">
        <v>666</v>
      </c>
      <c r="G49" s="39">
        <v>583</v>
      </c>
      <c r="H49" s="39">
        <v>375</v>
      </c>
      <c r="I49" s="39">
        <v>267</v>
      </c>
      <c r="J49" s="39">
        <v>249</v>
      </c>
      <c r="K49" s="39">
        <v>460</v>
      </c>
      <c r="L49" s="39">
        <v>676</v>
      </c>
      <c r="M49" s="39">
        <v>944</v>
      </c>
      <c r="N49" s="39">
        <v>767</v>
      </c>
      <c r="O49" s="39">
        <v>530</v>
      </c>
      <c r="P49" s="39">
        <v>362</v>
      </c>
      <c r="Q49" s="39">
        <v>250</v>
      </c>
      <c r="R49" s="39">
        <v>168</v>
      </c>
      <c r="S49" s="39">
        <v>116</v>
      </c>
      <c r="T49" s="39">
        <v>51</v>
      </c>
      <c r="U49" s="39">
        <v>39</v>
      </c>
      <c r="V49" s="39">
        <v>30</v>
      </c>
      <c r="W49" s="39">
        <v>6</v>
      </c>
      <c r="X49" s="6">
        <v>6754</v>
      </c>
      <c r="Y49" s="39">
        <v>450</v>
      </c>
      <c r="Z49" s="39">
        <v>612</v>
      </c>
      <c r="AA49" s="39">
        <v>549</v>
      </c>
      <c r="AB49" s="39">
        <v>356</v>
      </c>
      <c r="AC49" s="39">
        <v>242</v>
      </c>
      <c r="AD49" s="39">
        <v>334</v>
      </c>
      <c r="AE49" s="39">
        <v>492</v>
      </c>
      <c r="AF49" s="39">
        <v>712</v>
      </c>
      <c r="AG49" s="39">
        <v>862</v>
      </c>
      <c r="AH49" s="39">
        <v>717</v>
      </c>
      <c r="AI49" s="39">
        <v>438</v>
      </c>
      <c r="AJ49" s="39">
        <v>296</v>
      </c>
      <c r="AK49" s="39">
        <v>232</v>
      </c>
      <c r="AL49" s="39">
        <v>166</v>
      </c>
      <c r="AM49" s="39">
        <v>110</v>
      </c>
      <c r="AN49" s="39">
        <v>72</v>
      </c>
      <c r="AO49" s="39">
        <v>53</v>
      </c>
      <c r="AP49" s="39">
        <v>40</v>
      </c>
      <c r="AQ49" s="39">
        <v>21</v>
      </c>
      <c r="AR49" s="5">
        <f t="shared" si="3"/>
        <v>13754</v>
      </c>
      <c r="AS49" s="5"/>
    </row>
    <row r="50" spans="1:45" ht="14.5">
      <c r="A50" s="91">
        <v>49</v>
      </c>
      <c r="B50" s="92" t="s">
        <v>829</v>
      </c>
      <c r="C50" s="8" t="s">
        <v>101</v>
      </c>
      <c r="D50" s="104">
        <v>6549</v>
      </c>
      <c r="E50" s="39">
        <v>257</v>
      </c>
      <c r="F50" s="39">
        <v>281</v>
      </c>
      <c r="G50" s="39">
        <v>367</v>
      </c>
      <c r="H50" s="39">
        <v>306</v>
      </c>
      <c r="I50" s="39">
        <v>373</v>
      </c>
      <c r="J50" s="39">
        <v>355</v>
      </c>
      <c r="K50" s="39">
        <v>421</v>
      </c>
      <c r="L50" s="39">
        <v>461</v>
      </c>
      <c r="M50" s="39">
        <v>569</v>
      </c>
      <c r="N50" s="39">
        <v>546</v>
      </c>
      <c r="O50" s="39">
        <v>511</v>
      </c>
      <c r="P50" s="39">
        <v>512</v>
      </c>
      <c r="Q50" s="39">
        <v>462</v>
      </c>
      <c r="R50" s="39">
        <v>346</v>
      </c>
      <c r="S50" s="39">
        <v>257</v>
      </c>
      <c r="T50" s="39">
        <v>191</v>
      </c>
      <c r="U50" s="39">
        <v>155</v>
      </c>
      <c r="V50" s="39">
        <v>120</v>
      </c>
      <c r="W50" s="39">
        <v>59</v>
      </c>
      <c r="X50" s="6">
        <v>6802</v>
      </c>
      <c r="Y50" s="39">
        <v>261</v>
      </c>
      <c r="Z50" s="39">
        <v>347</v>
      </c>
      <c r="AA50" s="39">
        <v>337</v>
      </c>
      <c r="AB50" s="39">
        <v>316</v>
      </c>
      <c r="AC50" s="39">
        <v>333</v>
      </c>
      <c r="AD50" s="39">
        <v>319</v>
      </c>
      <c r="AE50" s="39">
        <v>336</v>
      </c>
      <c r="AF50" s="39">
        <v>425</v>
      </c>
      <c r="AG50" s="39">
        <v>562</v>
      </c>
      <c r="AH50" s="39">
        <v>551</v>
      </c>
      <c r="AI50" s="39">
        <v>556</v>
      </c>
      <c r="AJ50" s="39">
        <v>553</v>
      </c>
      <c r="AK50" s="39">
        <v>471</v>
      </c>
      <c r="AL50" s="39">
        <v>303</v>
      </c>
      <c r="AM50" s="39">
        <v>283</v>
      </c>
      <c r="AN50" s="39">
        <v>236</v>
      </c>
      <c r="AO50" s="39">
        <v>220</v>
      </c>
      <c r="AP50" s="39">
        <v>217</v>
      </c>
      <c r="AQ50" s="38">
        <v>176</v>
      </c>
      <c r="AR50" s="5">
        <f t="shared" si="3"/>
        <v>13351</v>
      </c>
      <c r="AS50" s="5"/>
    </row>
    <row r="51" spans="1:45" ht="14.5">
      <c r="A51" s="91">
        <v>50</v>
      </c>
      <c r="B51" s="92" t="s">
        <v>3</v>
      </c>
      <c r="C51" s="8" t="s">
        <v>349</v>
      </c>
      <c r="D51" s="104">
        <v>5242</v>
      </c>
      <c r="E51" s="39">
        <v>195</v>
      </c>
      <c r="F51" s="39">
        <v>255</v>
      </c>
      <c r="G51" s="39">
        <v>312</v>
      </c>
      <c r="H51" s="39">
        <v>292</v>
      </c>
      <c r="I51" s="39">
        <v>300</v>
      </c>
      <c r="J51" s="39">
        <v>289</v>
      </c>
      <c r="K51" s="39">
        <v>288</v>
      </c>
      <c r="L51" s="39">
        <v>316</v>
      </c>
      <c r="M51" s="39">
        <v>400</v>
      </c>
      <c r="N51" s="39">
        <v>415</v>
      </c>
      <c r="O51" s="39">
        <v>417</v>
      </c>
      <c r="P51" s="39">
        <v>397</v>
      </c>
      <c r="Q51" s="39">
        <v>331</v>
      </c>
      <c r="R51" s="39">
        <v>258</v>
      </c>
      <c r="S51" s="39">
        <v>252</v>
      </c>
      <c r="T51" s="39">
        <v>211</v>
      </c>
      <c r="U51" s="39">
        <v>163</v>
      </c>
      <c r="V51" s="39">
        <v>110</v>
      </c>
      <c r="W51" s="39">
        <v>41</v>
      </c>
      <c r="X51" s="6">
        <v>5256</v>
      </c>
      <c r="Y51" s="39">
        <v>159</v>
      </c>
      <c r="Z51" s="39">
        <v>243</v>
      </c>
      <c r="AA51" s="39">
        <v>250</v>
      </c>
      <c r="AB51" s="39">
        <v>249</v>
      </c>
      <c r="AC51" s="39">
        <v>274</v>
      </c>
      <c r="AD51" s="39">
        <v>264</v>
      </c>
      <c r="AE51" s="39">
        <v>263</v>
      </c>
      <c r="AF51" s="39">
        <v>298</v>
      </c>
      <c r="AG51" s="39">
        <v>371</v>
      </c>
      <c r="AH51" s="39">
        <v>421</v>
      </c>
      <c r="AI51" s="39">
        <v>399</v>
      </c>
      <c r="AJ51" s="39">
        <v>379</v>
      </c>
      <c r="AK51" s="39">
        <v>324</v>
      </c>
      <c r="AL51" s="39">
        <v>267</v>
      </c>
      <c r="AM51" s="39">
        <v>282</v>
      </c>
      <c r="AN51" s="39">
        <v>271</v>
      </c>
      <c r="AO51" s="39">
        <v>219</v>
      </c>
      <c r="AP51" s="39">
        <v>194</v>
      </c>
      <c r="AQ51" s="39">
        <v>129</v>
      </c>
      <c r="AR51" s="5">
        <f t="shared" si="3"/>
        <v>10498</v>
      </c>
      <c r="AS51" s="5"/>
    </row>
    <row r="52" spans="1:45" ht="14.5">
      <c r="A52" s="91">
        <v>51</v>
      </c>
      <c r="B52" s="92" t="s">
        <v>839</v>
      </c>
      <c r="C52" s="8" t="s">
        <v>449</v>
      </c>
      <c r="D52" s="104">
        <v>5411</v>
      </c>
      <c r="E52" s="39">
        <v>267</v>
      </c>
      <c r="F52" s="39">
        <v>322</v>
      </c>
      <c r="G52" s="39">
        <v>274</v>
      </c>
      <c r="H52" s="39">
        <v>289</v>
      </c>
      <c r="I52" s="39">
        <v>308</v>
      </c>
      <c r="J52" s="39">
        <v>338</v>
      </c>
      <c r="K52" s="39">
        <v>312</v>
      </c>
      <c r="L52" s="39">
        <v>402</v>
      </c>
      <c r="M52" s="39">
        <v>473</v>
      </c>
      <c r="N52" s="39">
        <v>482</v>
      </c>
      <c r="O52" s="39">
        <v>405</v>
      </c>
      <c r="P52" s="39">
        <v>363</v>
      </c>
      <c r="Q52" s="39">
        <v>289</v>
      </c>
      <c r="R52" s="39">
        <v>264</v>
      </c>
      <c r="S52" s="39">
        <v>209</v>
      </c>
      <c r="T52" s="39">
        <v>169</v>
      </c>
      <c r="U52" s="39">
        <v>130</v>
      </c>
      <c r="V52" s="39">
        <v>84</v>
      </c>
      <c r="W52" s="39">
        <v>31</v>
      </c>
      <c r="X52" s="6">
        <v>4757</v>
      </c>
      <c r="Y52" s="39">
        <v>261</v>
      </c>
      <c r="Z52" s="39">
        <v>245</v>
      </c>
      <c r="AA52" s="39">
        <v>239</v>
      </c>
      <c r="AB52" s="39">
        <v>246</v>
      </c>
      <c r="AC52" s="39">
        <v>248</v>
      </c>
      <c r="AD52" s="39">
        <v>246</v>
      </c>
      <c r="AE52" s="39">
        <v>272</v>
      </c>
      <c r="AF52" s="39">
        <v>295</v>
      </c>
      <c r="AG52" s="39">
        <v>354</v>
      </c>
      <c r="AH52" s="39">
        <v>362</v>
      </c>
      <c r="AI52" s="39">
        <v>319</v>
      </c>
      <c r="AJ52" s="39">
        <v>298</v>
      </c>
      <c r="AK52" s="39">
        <v>283</v>
      </c>
      <c r="AL52" s="39">
        <v>259</v>
      </c>
      <c r="AM52" s="39">
        <v>249</v>
      </c>
      <c r="AN52" s="39">
        <v>190</v>
      </c>
      <c r="AO52" s="39">
        <v>149</v>
      </c>
      <c r="AP52" s="39">
        <v>131</v>
      </c>
      <c r="AQ52" s="39">
        <v>111</v>
      </c>
      <c r="AR52" s="5">
        <f t="shared" si="3"/>
        <v>10168</v>
      </c>
      <c r="AS52" s="5"/>
    </row>
    <row r="53" spans="1:45" ht="14.5">
      <c r="A53" s="91">
        <v>52</v>
      </c>
      <c r="B53" s="92" t="s">
        <v>826</v>
      </c>
      <c r="C53" s="8" t="s">
        <v>288</v>
      </c>
      <c r="D53" s="104">
        <v>5214</v>
      </c>
      <c r="E53" s="39">
        <v>221</v>
      </c>
      <c r="F53" s="39">
        <v>251</v>
      </c>
      <c r="G53" s="39">
        <v>317</v>
      </c>
      <c r="H53" s="39">
        <v>303</v>
      </c>
      <c r="I53" s="39">
        <v>339</v>
      </c>
      <c r="J53" s="39">
        <v>327</v>
      </c>
      <c r="K53" s="39">
        <v>291</v>
      </c>
      <c r="L53" s="39">
        <v>313</v>
      </c>
      <c r="M53" s="39">
        <v>495</v>
      </c>
      <c r="N53" s="39">
        <v>452</v>
      </c>
      <c r="O53" s="39">
        <v>389</v>
      </c>
      <c r="P53" s="39">
        <v>388</v>
      </c>
      <c r="Q53" s="39">
        <v>286</v>
      </c>
      <c r="R53" s="39">
        <v>219</v>
      </c>
      <c r="S53" s="39">
        <v>203</v>
      </c>
      <c r="T53" s="39">
        <v>164</v>
      </c>
      <c r="U53" s="39">
        <v>106</v>
      </c>
      <c r="V53" s="39">
        <v>92</v>
      </c>
      <c r="W53" s="39">
        <v>58</v>
      </c>
      <c r="X53" s="6">
        <v>4638</v>
      </c>
      <c r="Y53" s="39">
        <v>208</v>
      </c>
      <c r="Z53" s="39">
        <v>227</v>
      </c>
      <c r="AA53" s="39">
        <v>241</v>
      </c>
      <c r="AB53" s="39">
        <v>227</v>
      </c>
      <c r="AC53" s="39">
        <v>256</v>
      </c>
      <c r="AD53" s="39">
        <v>213</v>
      </c>
      <c r="AE53" s="39">
        <v>260</v>
      </c>
      <c r="AF53" s="39">
        <v>280</v>
      </c>
      <c r="AG53" s="39">
        <v>358</v>
      </c>
      <c r="AH53" s="39">
        <v>327</v>
      </c>
      <c r="AI53" s="39">
        <v>350</v>
      </c>
      <c r="AJ53" s="39">
        <v>356</v>
      </c>
      <c r="AK53" s="39">
        <v>244</v>
      </c>
      <c r="AL53" s="39">
        <v>243</v>
      </c>
      <c r="AM53" s="39">
        <v>207</v>
      </c>
      <c r="AN53" s="39">
        <v>206</v>
      </c>
      <c r="AO53" s="39">
        <v>163</v>
      </c>
      <c r="AP53" s="39">
        <v>162</v>
      </c>
      <c r="AQ53" s="39">
        <v>110</v>
      </c>
      <c r="AR53" s="5">
        <f t="shared" si="3"/>
        <v>9852</v>
      </c>
      <c r="AS53" s="5"/>
    </row>
    <row r="54" spans="1:45" ht="14.5">
      <c r="A54" s="91">
        <v>53</v>
      </c>
      <c r="B54" s="92" t="s">
        <v>831</v>
      </c>
      <c r="C54" s="8" t="s">
        <v>116</v>
      </c>
      <c r="D54" s="104">
        <v>4675</v>
      </c>
      <c r="E54" s="39">
        <v>187</v>
      </c>
      <c r="F54" s="39">
        <v>202</v>
      </c>
      <c r="G54" s="39">
        <v>225</v>
      </c>
      <c r="H54" s="39">
        <v>224</v>
      </c>
      <c r="I54" s="39">
        <v>213</v>
      </c>
      <c r="J54" s="39">
        <v>237</v>
      </c>
      <c r="K54" s="39">
        <v>241</v>
      </c>
      <c r="L54" s="39">
        <v>322</v>
      </c>
      <c r="M54" s="39">
        <v>381</v>
      </c>
      <c r="N54" s="39">
        <v>364</v>
      </c>
      <c r="O54" s="39">
        <v>383</v>
      </c>
      <c r="P54" s="39">
        <v>408</v>
      </c>
      <c r="Q54" s="39">
        <v>358</v>
      </c>
      <c r="R54" s="39">
        <v>274</v>
      </c>
      <c r="S54" s="39">
        <v>194</v>
      </c>
      <c r="T54" s="39">
        <v>151</v>
      </c>
      <c r="U54" s="39">
        <v>109</v>
      </c>
      <c r="V54" s="39">
        <v>140</v>
      </c>
      <c r="W54" s="39">
        <v>62</v>
      </c>
      <c r="X54" s="6">
        <v>4685</v>
      </c>
      <c r="Y54" s="39">
        <v>162</v>
      </c>
      <c r="Z54" s="39">
        <v>210</v>
      </c>
      <c r="AA54" s="39">
        <v>234</v>
      </c>
      <c r="AB54" s="39">
        <v>190</v>
      </c>
      <c r="AC54" s="39">
        <v>219</v>
      </c>
      <c r="AD54" s="39">
        <v>191</v>
      </c>
      <c r="AE54" s="39">
        <v>234</v>
      </c>
      <c r="AF54" s="39">
        <v>306</v>
      </c>
      <c r="AG54" s="39">
        <v>353</v>
      </c>
      <c r="AH54" s="39">
        <v>346</v>
      </c>
      <c r="AI54" s="39">
        <v>384</v>
      </c>
      <c r="AJ54" s="39">
        <v>332</v>
      </c>
      <c r="AK54" s="39">
        <v>351</v>
      </c>
      <c r="AL54" s="39">
        <v>293</v>
      </c>
      <c r="AM54" s="39">
        <v>198</v>
      </c>
      <c r="AN54" s="39">
        <v>194</v>
      </c>
      <c r="AO54" s="39">
        <v>184</v>
      </c>
      <c r="AP54" s="39">
        <v>172</v>
      </c>
      <c r="AQ54" s="39">
        <v>132</v>
      </c>
      <c r="AR54" s="5">
        <f t="shared" si="3"/>
        <v>9360</v>
      </c>
      <c r="AS54" s="5"/>
    </row>
    <row r="55" spans="1:45" ht="14.5">
      <c r="A55" s="91">
        <v>54</v>
      </c>
      <c r="B55" s="92" t="s">
        <v>7</v>
      </c>
      <c r="C55" s="8" t="s">
        <v>438</v>
      </c>
      <c r="D55" s="104">
        <v>4445</v>
      </c>
      <c r="E55" s="39">
        <v>207</v>
      </c>
      <c r="F55" s="39">
        <v>251</v>
      </c>
      <c r="G55" s="39">
        <v>238</v>
      </c>
      <c r="H55" s="39">
        <v>203</v>
      </c>
      <c r="I55" s="39">
        <v>265</v>
      </c>
      <c r="J55" s="39">
        <v>262</v>
      </c>
      <c r="K55" s="39">
        <v>315</v>
      </c>
      <c r="L55" s="39">
        <v>351</v>
      </c>
      <c r="M55" s="39">
        <v>439</v>
      </c>
      <c r="N55" s="39">
        <v>401</v>
      </c>
      <c r="O55" s="39">
        <v>320</v>
      </c>
      <c r="P55" s="39">
        <v>303</v>
      </c>
      <c r="Q55" s="39">
        <v>265</v>
      </c>
      <c r="R55" s="39">
        <v>181</v>
      </c>
      <c r="S55" s="39">
        <v>147</v>
      </c>
      <c r="T55" s="39">
        <v>130</v>
      </c>
      <c r="U55" s="39">
        <v>77</v>
      </c>
      <c r="V55" s="39">
        <v>62</v>
      </c>
      <c r="W55" s="39">
        <v>28</v>
      </c>
      <c r="X55" s="6">
        <v>4167</v>
      </c>
      <c r="Y55" s="39">
        <v>207</v>
      </c>
      <c r="Z55" s="39">
        <v>213</v>
      </c>
      <c r="AA55" s="39">
        <v>245</v>
      </c>
      <c r="AB55" s="39">
        <v>219</v>
      </c>
      <c r="AC55" s="39">
        <v>220</v>
      </c>
      <c r="AD55" s="39">
        <v>246</v>
      </c>
      <c r="AE55" s="39">
        <v>265</v>
      </c>
      <c r="AF55" s="39">
        <v>327</v>
      </c>
      <c r="AG55" s="39">
        <v>387</v>
      </c>
      <c r="AH55" s="39">
        <v>339</v>
      </c>
      <c r="AI55" s="39">
        <v>286</v>
      </c>
      <c r="AJ55" s="39">
        <v>283</v>
      </c>
      <c r="AK55" s="39">
        <v>228</v>
      </c>
      <c r="AL55" s="39">
        <v>175</v>
      </c>
      <c r="AM55" s="39">
        <v>154</v>
      </c>
      <c r="AN55" s="39">
        <v>118</v>
      </c>
      <c r="AO55" s="39">
        <v>93</v>
      </c>
      <c r="AP55" s="39">
        <v>102</v>
      </c>
      <c r="AQ55" s="39">
        <v>60</v>
      </c>
      <c r="AR55" s="5">
        <f t="shared" si="3"/>
        <v>8612</v>
      </c>
      <c r="AS55" s="5"/>
    </row>
    <row r="56" spans="1:45" ht="14.5">
      <c r="A56" s="91">
        <v>55</v>
      </c>
      <c r="B56" s="92" t="s">
        <v>836</v>
      </c>
      <c r="C56" s="8" t="s">
        <v>403</v>
      </c>
      <c r="D56" s="104">
        <v>4090</v>
      </c>
      <c r="E56" s="39">
        <v>193</v>
      </c>
      <c r="F56" s="39">
        <v>215</v>
      </c>
      <c r="G56" s="39">
        <v>258</v>
      </c>
      <c r="H56" s="39">
        <v>241</v>
      </c>
      <c r="I56" s="39">
        <v>240</v>
      </c>
      <c r="J56" s="39">
        <v>196</v>
      </c>
      <c r="K56" s="39">
        <v>252</v>
      </c>
      <c r="L56" s="39">
        <v>286</v>
      </c>
      <c r="M56" s="39">
        <v>347</v>
      </c>
      <c r="N56" s="39">
        <v>391</v>
      </c>
      <c r="O56" s="39">
        <v>348</v>
      </c>
      <c r="P56" s="39">
        <v>298</v>
      </c>
      <c r="Q56" s="39">
        <v>232</v>
      </c>
      <c r="R56" s="39">
        <v>170</v>
      </c>
      <c r="S56" s="39">
        <v>138</v>
      </c>
      <c r="T56" s="39">
        <v>109</v>
      </c>
      <c r="U56" s="39">
        <v>88</v>
      </c>
      <c r="V56" s="39">
        <v>53</v>
      </c>
      <c r="W56" s="39">
        <v>35</v>
      </c>
      <c r="X56" s="6">
        <v>3851</v>
      </c>
      <c r="Y56" s="39">
        <v>203</v>
      </c>
      <c r="Z56" s="39">
        <v>203</v>
      </c>
      <c r="AA56" s="39">
        <v>212</v>
      </c>
      <c r="AB56" s="39">
        <v>206</v>
      </c>
      <c r="AC56" s="39">
        <v>190</v>
      </c>
      <c r="AD56" s="39">
        <v>231</v>
      </c>
      <c r="AE56" s="39">
        <v>226</v>
      </c>
      <c r="AF56" s="39">
        <v>253</v>
      </c>
      <c r="AG56" s="39">
        <v>302</v>
      </c>
      <c r="AH56" s="39">
        <v>355</v>
      </c>
      <c r="AI56" s="39">
        <v>309</v>
      </c>
      <c r="AJ56" s="39">
        <v>272</v>
      </c>
      <c r="AK56" s="39">
        <v>209</v>
      </c>
      <c r="AL56" s="39">
        <v>155</v>
      </c>
      <c r="AM56" s="39">
        <v>137</v>
      </c>
      <c r="AN56" s="39">
        <v>120</v>
      </c>
      <c r="AO56" s="39">
        <v>98</v>
      </c>
      <c r="AP56" s="39">
        <v>90</v>
      </c>
      <c r="AQ56" s="39">
        <v>80</v>
      </c>
      <c r="AR56" s="5">
        <f t="shared" si="3"/>
        <v>7941</v>
      </c>
      <c r="AS56" s="5"/>
    </row>
    <row r="57" spans="1:45" ht="14.5">
      <c r="A57" s="91">
        <v>56</v>
      </c>
      <c r="B57" s="92" t="s">
        <v>833</v>
      </c>
      <c r="C57" s="8" t="s">
        <v>667</v>
      </c>
      <c r="D57" s="104">
        <v>3687</v>
      </c>
      <c r="E57" s="39">
        <v>124</v>
      </c>
      <c r="F57" s="39">
        <v>155</v>
      </c>
      <c r="G57" s="39">
        <v>172</v>
      </c>
      <c r="H57" s="39">
        <v>171</v>
      </c>
      <c r="I57" s="39">
        <v>184</v>
      </c>
      <c r="J57" s="39">
        <v>185</v>
      </c>
      <c r="K57" s="39">
        <v>223</v>
      </c>
      <c r="L57" s="39">
        <v>255</v>
      </c>
      <c r="M57" s="39">
        <v>277</v>
      </c>
      <c r="N57" s="39">
        <v>262</v>
      </c>
      <c r="O57" s="39">
        <v>297</v>
      </c>
      <c r="P57" s="39">
        <v>334</v>
      </c>
      <c r="Q57" s="39">
        <v>356</v>
      </c>
      <c r="R57" s="39">
        <v>229</v>
      </c>
      <c r="S57" s="39">
        <v>147</v>
      </c>
      <c r="T57" s="39">
        <v>118</v>
      </c>
      <c r="U57" s="39">
        <v>72</v>
      </c>
      <c r="V57" s="39">
        <v>83</v>
      </c>
      <c r="W57" s="39">
        <v>43</v>
      </c>
      <c r="X57" s="6">
        <v>3648</v>
      </c>
      <c r="Y57" s="39">
        <v>141</v>
      </c>
      <c r="Z57" s="39">
        <v>169</v>
      </c>
      <c r="AA57" s="39">
        <v>171</v>
      </c>
      <c r="AB57" s="39">
        <v>173</v>
      </c>
      <c r="AC57" s="39">
        <v>196</v>
      </c>
      <c r="AD57" s="39">
        <v>169</v>
      </c>
      <c r="AE57" s="39">
        <v>169</v>
      </c>
      <c r="AF57" s="39">
        <v>210</v>
      </c>
      <c r="AG57" s="39">
        <v>265</v>
      </c>
      <c r="AH57" s="39">
        <v>250</v>
      </c>
      <c r="AI57" s="39">
        <v>310</v>
      </c>
      <c r="AJ57" s="39">
        <v>344</v>
      </c>
      <c r="AK57" s="39">
        <v>270</v>
      </c>
      <c r="AL57" s="39">
        <v>213</v>
      </c>
      <c r="AM57" s="39">
        <v>155</v>
      </c>
      <c r="AN57" s="39">
        <v>117</v>
      </c>
      <c r="AO57" s="39">
        <v>124</v>
      </c>
      <c r="AP57" s="39">
        <v>129</v>
      </c>
      <c r="AQ57" s="38">
        <v>73</v>
      </c>
      <c r="AR57" s="5">
        <f t="shared" si="3"/>
        <v>7335</v>
      </c>
      <c r="AS57" s="5"/>
    </row>
    <row r="58" spans="1:45" ht="14.5">
      <c r="A58" s="91">
        <v>57</v>
      </c>
      <c r="B58" s="92" t="s">
        <v>835</v>
      </c>
      <c r="C58" s="8" t="s">
        <v>385</v>
      </c>
      <c r="D58" s="104">
        <v>3569</v>
      </c>
      <c r="E58" s="39">
        <v>146</v>
      </c>
      <c r="F58" s="39">
        <v>159</v>
      </c>
      <c r="G58" s="39">
        <v>228</v>
      </c>
      <c r="H58" s="39">
        <v>192</v>
      </c>
      <c r="I58" s="39">
        <v>167</v>
      </c>
      <c r="J58" s="39">
        <v>199</v>
      </c>
      <c r="K58" s="39">
        <v>226</v>
      </c>
      <c r="L58" s="39">
        <v>249</v>
      </c>
      <c r="M58" s="39">
        <v>292</v>
      </c>
      <c r="N58" s="39">
        <v>324</v>
      </c>
      <c r="O58" s="39">
        <v>309</v>
      </c>
      <c r="P58" s="39">
        <v>284</v>
      </c>
      <c r="Q58" s="39">
        <v>226</v>
      </c>
      <c r="R58" s="39">
        <v>179</v>
      </c>
      <c r="S58" s="39">
        <v>147</v>
      </c>
      <c r="T58" s="39">
        <v>99</v>
      </c>
      <c r="U58" s="39">
        <v>73</v>
      </c>
      <c r="V58" s="39">
        <v>49</v>
      </c>
      <c r="W58" s="39">
        <v>21</v>
      </c>
      <c r="X58" s="6">
        <v>3543</v>
      </c>
      <c r="Y58" s="39">
        <v>121</v>
      </c>
      <c r="Z58" s="39">
        <v>168</v>
      </c>
      <c r="AA58" s="39">
        <v>203</v>
      </c>
      <c r="AB58" s="39">
        <v>184</v>
      </c>
      <c r="AC58" s="39">
        <v>149</v>
      </c>
      <c r="AD58" s="39">
        <v>171</v>
      </c>
      <c r="AE58" s="39">
        <v>214</v>
      </c>
      <c r="AF58" s="39">
        <v>239</v>
      </c>
      <c r="AG58" s="39">
        <v>308</v>
      </c>
      <c r="AH58" s="39">
        <v>277</v>
      </c>
      <c r="AI58" s="39">
        <v>299</v>
      </c>
      <c r="AJ58" s="39">
        <v>235</v>
      </c>
      <c r="AK58" s="39">
        <v>240</v>
      </c>
      <c r="AL58" s="39">
        <v>173</v>
      </c>
      <c r="AM58" s="39">
        <v>151</v>
      </c>
      <c r="AN58" s="39">
        <v>132</v>
      </c>
      <c r="AO58" s="39">
        <v>112</v>
      </c>
      <c r="AP58" s="39">
        <v>93</v>
      </c>
      <c r="AQ58" s="39">
        <v>74</v>
      </c>
      <c r="AR58" s="5">
        <f t="shared" si="3"/>
        <v>7112</v>
      </c>
      <c r="AS58" s="5"/>
    </row>
    <row r="59" spans="1:45" ht="14.5">
      <c r="A59" s="91">
        <v>58</v>
      </c>
      <c r="B59" s="92" t="s">
        <v>4</v>
      </c>
      <c r="C59" s="8" t="s">
        <v>197</v>
      </c>
      <c r="D59" s="104">
        <v>3389</v>
      </c>
      <c r="E59" s="39">
        <v>111</v>
      </c>
      <c r="F59" s="39">
        <v>139</v>
      </c>
      <c r="G59" s="39">
        <v>185</v>
      </c>
      <c r="H59" s="39">
        <v>179</v>
      </c>
      <c r="I59" s="39">
        <v>171</v>
      </c>
      <c r="J59" s="39">
        <v>184</v>
      </c>
      <c r="K59" s="39">
        <v>189</v>
      </c>
      <c r="L59" s="39">
        <v>199</v>
      </c>
      <c r="M59" s="39">
        <v>247</v>
      </c>
      <c r="N59" s="39">
        <v>256</v>
      </c>
      <c r="O59" s="39">
        <v>275</v>
      </c>
      <c r="P59" s="39">
        <v>312</v>
      </c>
      <c r="Q59" s="39">
        <v>283</v>
      </c>
      <c r="R59" s="39">
        <v>201</v>
      </c>
      <c r="S59" s="39">
        <v>138</v>
      </c>
      <c r="T59" s="39">
        <v>119</v>
      </c>
      <c r="U59" s="39">
        <v>91</v>
      </c>
      <c r="V59" s="39">
        <v>74</v>
      </c>
      <c r="W59" s="39">
        <v>36</v>
      </c>
      <c r="X59" s="6">
        <v>3365</v>
      </c>
      <c r="Y59" s="39">
        <v>131</v>
      </c>
      <c r="Z59" s="39">
        <v>128</v>
      </c>
      <c r="AA59" s="39">
        <v>143</v>
      </c>
      <c r="AB59" s="39">
        <v>169</v>
      </c>
      <c r="AC59" s="39">
        <v>164</v>
      </c>
      <c r="AD59" s="39">
        <v>173</v>
      </c>
      <c r="AE59" s="39">
        <v>170</v>
      </c>
      <c r="AF59" s="39">
        <v>183</v>
      </c>
      <c r="AG59" s="39">
        <v>237</v>
      </c>
      <c r="AH59" s="39">
        <v>236</v>
      </c>
      <c r="AI59" s="39">
        <v>261</v>
      </c>
      <c r="AJ59" s="39">
        <v>262</v>
      </c>
      <c r="AK59" s="39">
        <v>271</v>
      </c>
      <c r="AL59" s="39">
        <v>180</v>
      </c>
      <c r="AM59" s="39">
        <v>175</v>
      </c>
      <c r="AN59" s="39">
        <v>151</v>
      </c>
      <c r="AO59" s="39">
        <v>124</v>
      </c>
      <c r="AP59" s="39">
        <v>140</v>
      </c>
      <c r="AQ59" s="39">
        <v>67</v>
      </c>
      <c r="AR59" s="5">
        <f t="shared" si="3"/>
        <v>6754</v>
      </c>
      <c r="AS59" s="5"/>
    </row>
    <row r="60" spans="1:45" ht="14.5">
      <c r="A60" s="91">
        <v>59</v>
      </c>
      <c r="B60" s="92" t="s">
        <v>2</v>
      </c>
      <c r="C60" s="8" t="s">
        <v>432</v>
      </c>
      <c r="D60" s="104">
        <v>3329</v>
      </c>
      <c r="E60" s="39">
        <v>160</v>
      </c>
      <c r="F60" s="39">
        <v>246</v>
      </c>
      <c r="G60" s="39">
        <v>318</v>
      </c>
      <c r="H60" s="39">
        <v>207</v>
      </c>
      <c r="I60" s="39">
        <v>116</v>
      </c>
      <c r="J60" s="39">
        <v>119</v>
      </c>
      <c r="K60" s="39">
        <v>185</v>
      </c>
      <c r="L60" s="39">
        <v>275</v>
      </c>
      <c r="M60" s="39">
        <v>395</v>
      </c>
      <c r="N60" s="39">
        <v>420</v>
      </c>
      <c r="O60" s="39">
        <v>286</v>
      </c>
      <c r="P60" s="39">
        <v>199</v>
      </c>
      <c r="Q60" s="39">
        <v>144</v>
      </c>
      <c r="R60" s="39">
        <v>81</v>
      </c>
      <c r="S60" s="39">
        <v>79</v>
      </c>
      <c r="T60" s="39">
        <v>39</v>
      </c>
      <c r="U60" s="39">
        <v>25</v>
      </c>
      <c r="V60" s="39">
        <v>29</v>
      </c>
      <c r="W60" s="39">
        <v>6</v>
      </c>
      <c r="X60" s="6">
        <v>3180</v>
      </c>
      <c r="Y60" s="39">
        <v>164</v>
      </c>
      <c r="Z60" s="39">
        <v>269</v>
      </c>
      <c r="AA60" s="39">
        <v>248</v>
      </c>
      <c r="AB60" s="39">
        <v>193</v>
      </c>
      <c r="AC60" s="39">
        <v>121</v>
      </c>
      <c r="AD60" s="39">
        <v>142</v>
      </c>
      <c r="AE60" s="39">
        <v>191</v>
      </c>
      <c r="AF60" s="39">
        <v>296</v>
      </c>
      <c r="AG60" s="39">
        <v>383</v>
      </c>
      <c r="AH60" s="39">
        <v>372</v>
      </c>
      <c r="AI60" s="39">
        <v>221</v>
      </c>
      <c r="AJ60" s="39">
        <v>142</v>
      </c>
      <c r="AK60" s="39">
        <v>105</v>
      </c>
      <c r="AL60" s="39">
        <v>96</v>
      </c>
      <c r="AM60" s="39">
        <v>71</v>
      </c>
      <c r="AN60" s="39">
        <v>58</v>
      </c>
      <c r="AO60" s="39">
        <v>48</v>
      </c>
      <c r="AP60" s="39">
        <v>40</v>
      </c>
      <c r="AQ60" s="39">
        <v>20</v>
      </c>
      <c r="AR60" s="5">
        <f t="shared" si="3"/>
        <v>6509</v>
      </c>
      <c r="AS60" s="5"/>
    </row>
    <row r="61" spans="1:45" ht="14.5">
      <c r="A61" s="91">
        <v>60</v>
      </c>
      <c r="B61" s="92" t="s">
        <v>0</v>
      </c>
      <c r="C61" s="8" t="s">
        <v>426</v>
      </c>
      <c r="D61" s="104">
        <v>3086</v>
      </c>
      <c r="E61" s="39">
        <v>188</v>
      </c>
      <c r="F61" s="39">
        <v>286</v>
      </c>
      <c r="G61" s="39">
        <v>275</v>
      </c>
      <c r="H61" s="39">
        <v>203</v>
      </c>
      <c r="I61" s="39">
        <v>96</v>
      </c>
      <c r="J61" s="39">
        <v>95</v>
      </c>
      <c r="K61" s="39">
        <v>151</v>
      </c>
      <c r="L61" s="39">
        <v>277</v>
      </c>
      <c r="M61" s="39">
        <v>379</v>
      </c>
      <c r="N61" s="39">
        <v>379</v>
      </c>
      <c r="O61" s="39">
        <v>264</v>
      </c>
      <c r="P61" s="39">
        <v>175</v>
      </c>
      <c r="Q61" s="39">
        <v>93</v>
      </c>
      <c r="R61" s="39">
        <v>83</v>
      </c>
      <c r="S61" s="39">
        <v>56</v>
      </c>
      <c r="T61" s="39">
        <v>40</v>
      </c>
      <c r="U61" s="39">
        <v>20</v>
      </c>
      <c r="V61" s="39">
        <v>15</v>
      </c>
      <c r="W61" s="39">
        <v>11</v>
      </c>
      <c r="X61" s="6">
        <v>3030</v>
      </c>
      <c r="Y61" s="39">
        <v>234</v>
      </c>
      <c r="Z61" s="39">
        <v>254</v>
      </c>
      <c r="AA61" s="39">
        <v>273</v>
      </c>
      <c r="AB61" s="39">
        <v>187</v>
      </c>
      <c r="AC61" s="39">
        <v>111</v>
      </c>
      <c r="AD61" s="39">
        <v>95</v>
      </c>
      <c r="AE61" s="39">
        <v>171</v>
      </c>
      <c r="AF61" s="39">
        <v>285</v>
      </c>
      <c r="AG61" s="39">
        <v>400</v>
      </c>
      <c r="AH61" s="39">
        <v>359</v>
      </c>
      <c r="AI61" s="39">
        <v>203</v>
      </c>
      <c r="AJ61" s="39">
        <v>141</v>
      </c>
      <c r="AK61" s="39">
        <v>75</v>
      </c>
      <c r="AL61" s="39">
        <v>79</v>
      </c>
      <c r="AM61" s="39">
        <v>52</v>
      </c>
      <c r="AN61" s="39">
        <v>34</v>
      </c>
      <c r="AO61" s="39">
        <v>27</v>
      </c>
      <c r="AP61" s="39">
        <v>21</v>
      </c>
      <c r="AQ61" s="39">
        <v>29</v>
      </c>
      <c r="AR61" s="5">
        <f t="shared" si="3"/>
        <v>6116</v>
      </c>
      <c r="AS61" s="5"/>
    </row>
    <row r="62" spans="1:45" ht="14.5">
      <c r="A62" s="91">
        <v>61</v>
      </c>
      <c r="B62" s="92" t="s">
        <v>1</v>
      </c>
      <c r="C62" s="8" t="s">
        <v>412</v>
      </c>
      <c r="D62" s="104">
        <v>3186</v>
      </c>
      <c r="E62" s="39">
        <v>175</v>
      </c>
      <c r="F62" s="39">
        <v>251</v>
      </c>
      <c r="G62" s="39">
        <v>241</v>
      </c>
      <c r="H62" s="39">
        <v>163</v>
      </c>
      <c r="I62" s="39">
        <v>115</v>
      </c>
      <c r="J62" s="39">
        <v>121</v>
      </c>
      <c r="K62" s="39">
        <v>259</v>
      </c>
      <c r="L62" s="39">
        <v>305</v>
      </c>
      <c r="M62" s="39">
        <v>381</v>
      </c>
      <c r="N62" s="39">
        <v>328</v>
      </c>
      <c r="O62" s="39">
        <v>256</v>
      </c>
      <c r="P62" s="39">
        <v>165</v>
      </c>
      <c r="Q62" s="39">
        <v>131</v>
      </c>
      <c r="R62" s="39">
        <v>101</v>
      </c>
      <c r="S62" s="39">
        <v>85</v>
      </c>
      <c r="T62" s="39">
        <v>50</v>
      </c>
      <c r="U62" s="39">
        <v>30</v>
      </c>
      <c r="V62" s="39">
        <v>22</v>
      </c>
      <c r="W62" s="39">
        <v>7</v>
      </c>
      <c r="X62" s="6">
        <v>2925</v>
      </c>
      <c r="Y62" s="39">
        <v>195</v>
      </c>
      <c r="Z62" s="39">
        <v>233</v>
      </c>
      <c r="AA62" s="39">
        <v>224</v>
      </c>
      <c r="AB62" s="39">
        <v>143</v>
      </c>
      <c r="AC62" s="39">
        <v>105</v>
      </c>
      <c r="AD62" s="39">
        <v>152</v>
      </c>
      <c r="AE62" s="39">
        <v>251</v>
      </c>
      <c r="AF62" s="39">
        <v>297</v>
      </c>
      <c r="AG62" s="39">
        <v>343</v>
      </c>
      <c r="AH62" s="39">
        <v>257</v>
      </c>
      <c r="AI62" s="39">
        <v>190</v>
      </c>
      <c r="AJ62" s="39">
        <v>132</v>
      </c>
      <c r="AK62" s="39">
        <v>111</v>
      </c>
      <c r="AL62" s="39">
        <v>105</v>
      </c>
      <c r="AM62" s="39">
        <v>69</v>
      </c>
      <c r="AN62" s="39">
        <v>39</v>
      </c>
      <c r="AO62" s="39">
        <v>31</v>
      </c>
      <c r="AP62" s="39">
        <v>30</v>
      </c>
      <c r="AQ62" s="39">
        <v>18</v>
      </c>
      <c r="AR62" s="5">
        <f t="shared" si="3"/>
        <v>6111</v>
      </c>
      <c r="AS62" s="5"/>
    </row>
    <row r="63" spans="1:45" ht="14.5">
      <c r="A63" s="91">
        <v>62</v>
      </c>
      <c r="B63" s="92" t="s">
        <v>837</v>
      </c>
      <c r="C63" s="8" t="s">
        <v>360</v>
      </c>
      <c r="D63" s="104">
        <v>2580</v>
      </c>
      <c r="E63" s="39">
        <v>108</v>
      </c>
      <c r="F63" s="39">
        <v>156</v>
      </c>
      <c r="G63" s="39">
        <v>177</v>
      </c>
      <c r="H63" s="39">
        <v>167</v>
      </c>
      <c r="I63" s="39">
        <v>120</v>
      </c>
      <c r="J63" s="39">
        <v>118</v>
      </c>
      <c r="K63" s="39">
        <v>135</v>
      </c>
      <c r="L63" s="39">
        <v>181</v>
      </c>
      <c r="M63" s="39">
        <v>195</v>
      </c>
      <c r="N63" s="39">
        <v>226</v>
      </c>
      <c r="O63" s="39">
        <v>197</v>
      </c>
      <c r="P63" s="39">
        <v>201</v>
      </c>
      <c r="Q63" s="39">
        <v>155</v>
      </c>
      <c r="R63" s="39">
        <v>136</v>
      </c>
      <c r="S63" s="39">
        <v>115</v>
      </c>
      <c r="T63" s="39">
        <v>76</v>
      </c>
      <c r="U63" s="39">
        <v>49</v>
      </c>
      <c r="V63" s="39">
        <v>46</v>
      </c>
      <c r="W63" s="39">
        <v>22</v>
      </c>
      <c r="X63" s="6">
        <v>2463</v>
      </c>
      <c r="Y63" s="39">
        <v>99</v>
      </c>
      <c r="Z63" s="39">
        <v>122</v>
      </c>
      <c r="AA63" s="39">
        <v>148</v>
      </c>
      <c r="AB63" s="39">
        <v>131</v>
      </c>
      <c r="AC63" s="39">
        <v>113</v>
      </c>
      <c r="AD63" s="39">
        <v>106</v>
      </c>
      <c r="AE63" s="39">
        <v>121</v>
      </c>
      <c r="AF63" s="39">
        <v>155</v>
      </c>
      <c r="AG63" s="39">
        <v>203</v>
      </c>
      <c r="AH63" s="39">
        <v>205</v>
      </c>
      <c r="AI63" s="39">
        <v>173</v>
      </c>
      <c r="AJ63" s="39">
        <v>174</v>
      </c>
      <c r="AK63" s="39">
        <v>160</v>
      </c>
      <c r="AL63" s="39">
        <v>107</v>
      </c>
      <c r="AM63" s="39">
        <v>136</v>
      </c>
      <c r="AN63" s="39">
        <v>101</v>
      </c>
      <c r="AO63" s="39">
        <v>76</v>
      </c>
      <c r="AP63" s="39">
        <v>79</v>
      </c>
      <c r="AQ63" s="39">
        <v>54</v>
      </c>
      <c r="AR63" s="5">
        <f t="shared" si="3"/>
        <v>5043</v>
      </c>
      <c r="AS63" s="5"/>
    </row>
    <row r="64" spans="1:45" ht="12.5">
      <c r="A64" s="91"/>
      <c r="B64" s="92"/>
      <c r="C64" s="8"/>
      <c r="D64" s="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6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8"/>
      <c r="AR64" s="5"/>
      <c r="AS64" s="5"/>
    </row>
    <row r="65" spans="1:45" ht="12.5">
      <c r="A65" s="91"/>
      <c r="B65" s="92"/>
      <c r="C65" s="8"/>
      <c r="D65" s="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6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5"/>
      <c r="AS65" s="5"/>
    </row>
    <row r="66" spans="1:45" ht="12.5">
      <c r="A66" s="91"/>
      <c r="B66" s="92"/>
      <c r="C66" s="8"/>
      <c r="D66" s="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6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5"/>
      <c r="AS66" s="5"/>
    </row>
    <row r="67" spans="1:45" ht="12.5">
      <c r="A67" s="91"/>
      <c r="B67" s="92"/>
      <c r="C67" s="8"/>
      <c r="D67" s="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6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5"/>
      <c r="AS67" s="5"/>
    </row>
    <row r="68" spans="1:45" ht="12.5">
      <c r="A68" s="91"/>
      <c r="B68" s="92"/>
      <c r="C68" s="8"/>
      <c r="D68" s="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6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5"/>
      <c r="AS68" s="5"/>
    </row>
    <row r="69" spans="1:45" ht="12.5">
      <c r="A69" s="91"/>
      <c r="B69" s="92"/>
      <c r="C69" s="8"/>
      <c r="D69" s="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6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8"/>
      <c r="AR69" s="5"/>
      <c r="AS69" s="5"/>
    </row>
    <row r="70" spans="1:45" ht="12.5">
      <c r="A70" s="91"/>
      <c r="B70" s="92"/>
      <c r="C70" s="8"/>
      <c r="D70" s="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6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5"/>
      <c r="AS70" s="5"/>
    </row>
    <row r="71" spans="1:45" ht="12.5">
      <c r="A71" s="91"/>
      <c r="B71" s="92"/>
      <c r="C71" s="8"/>
      <c r="D71" s="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6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5"/>
      <c r="AS71" s="5"/>
    </row>
    <row r="72" spans="1:45" ht="12.5">
      <c r="A72" s="91"/>
      <c r="B72" s="92"/>
      <c r="C72" s="8"/>
      <c r="D72" s="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6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5"/>
      <c r="AS72" s="5"/>
    </row>
    <row r="73" spans="1:45" ht="12.5">
      <c r="A73" s="91"/>
      <c r="B73" s="92"/>
      <c r="C73" s="8"/>
      <c r="D73" s="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6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5"/>
      <c r="AS73" s="5"/>
    </row>
    <row r="74" spans="1:45" ht="12.5">
      <c r="A74" s="91"/>
      <c r="B74" s="92"/>
      <c r="C74" s="8"/>
      <c r="D74" s="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6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5"/>
      <c r="AS74" s="5"/>
    </row>
    <row r="75" spans="1:45" ht="12.5">
      <c r="A75" s="91"/>
      <c r="B75" s="92"/>
      <c r="C75" s="8"/>
      <c r="D75" s="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6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5"/>
      <c r="AS75" s="5"/>
    </row>
    <row r="76" spans="1:45" ht="12.5">
      <c r="A76" s="91"/>
      <c r="B76" s="92"/>
      <c r="C76" s="8"/>
      <c r="D76" s="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6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5"/>
      <c r="AS76" s="5"/>
    </row>
    <row r="77" spans="1:45" ht="12.5">
      <c r="A77" s="91"/>
      <c r="B77" s="92"/>
      <c r="C77" s="8"/>
      <c r="D77" s="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6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5"/>
      <c r="AS77" s="5"/>
    </row>
    <row r="78" spans="1:45" ht="12.5">
      <c r="A78" s="91"/>
      <c r="B78" s="92"/>
      <c r="C78" s="8"/>
      <c r="D78" s="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6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5"/>
      <c r="AS78" s="5"/>
    </row>
    <row r="79" spans="1:45" ht="12.5">
      <c r="A79" s="91"/>
      <c r="B79" s="92"/>
      <c r="C79" s="8"/>
      <c r="D79" s="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6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8"/>
      <c r="AR79" s="5"/>
      <c r="AS79" s="5"/>
    </row>
    <row r="80" spans="1:45" ht="12.5">
      <c r="A80" s="91"/>
      <c r="B80" s="92"/>
      <c r="C80" s="8"/>
      <c r="D80" s="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6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5"/>
      <c r="AS80" s="5"/>
    </row>
    <row r="81" spans="1:45" ht="12.5">
      <c r="A81" s="91"/>
      <c r="B81" s="92"/>
      <c r="C81" s="8"/>
      <c r="D81" s="6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6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5"/>
      <c r="AS81" s="5"/>
    </row>
    <row r="82" spans="1:45" ht="12.5">
      <c r="A82" s="91"/>
      <c r="B82" s="92"/>
      <c r="C82" s="8"/>
      <c r="D82" s="6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6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8"/>
      <c r="AR82" s="5"/>
      <c r="AS82" s="5"/>
    </row>
    <row r="83" spans="1:45" ht="12.5">
      <c r="A83" s="91"/>
      <c r="B83" s="92"/>
      <c r="C83" s="8"/>
      <c r="D83" s="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11"/>
      <c r="X83" s="6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11"/>
      <c r="AR83" s="5"/>
      <c r="AS83" s="5"/>
    </row>
    <row r="84" spans="1:45" ht="12.5">
      <c r="A84" s="91"/>
      <c r="B84" s="92"/>
      <c r="C84" s="8"/>
      <c r="D84" s="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6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5"/>
      <c r="AS84" s="5"/>
    </row>
    <row r="85" spans="1:45" ht="12.5">
      <c r="A85" s="91"/>
      <c r="B85" s="92"/>
      <c r="C85" s="8"/>
      <c r="D85" s="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6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8"/>
      <c r="AR85" s="5"/>
      <c r="AS85" s="5"/>
    </row>
    <row r="86" spans="1:45" ht="12.5">
      <c r="A86" s="91"/>
      <c r="B86" s="92"/>
      <c r="C86" s="8"/>
      <c r="D86" s="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6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5"/>
      <c r="AS86" s="5"/>
    </row>
    <row r="87" spans="1:45" ht="12.5">
      <c r="A87" s="91"/>
      <c r="B87" s="92"/>
      <c r="C87" s="8"/>
      <c r="D87" s="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6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8"/>
      <c r="AR87" s="5"/>
      <c r="AS87" s="5"/>
    </row>
    <row r="88" spans="1:45" ht="12.5">
      <c r="A88" s="91"/>
      <c r="B88" s="92"/>
      <c r="C88" s="8"/>
      <c r="D88" s="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6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5"/>
      <c r="AS88" s="5"/>
    </row>
    <row r="89" spans="1:45" ht="12.5">
      <c r="A89" s="91"/>
      <c r="B89" s="92"/>
      <c r="C89" s="8"/>
      <c r="D89" s="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6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5"/>
      <c r="AS89" s="5"/>
    </row>
    <row r="90" spans="1:45" ht="12.5">
      <c r="A90" s="91"/>
      <c r="B90" s="92"/>
      <c r="C90" s="8"/>
      <c r="D90" s="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6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5"/>
      <c r="AS90" s="5"/>
    </row>
    <row r="91" spans="1:45" ht="12.5">
      <c r="A91" s="91"/>
      <c r="B91" s="92"/>
      <c r="C91" s="8"/>
      <c r="D91" s="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6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5"/>
      <c r="AS91" s="5"/>
    </row>
    <row r="92" spans="1:45" ht="12.5">
      <c r="A92" s="91"/>
      <c r="B92" s="92"/>
      <c r="C92" s="8"/>
      <c r="D92" s="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6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5"/>
      <c r="AS92" s="5"/>
    </row>
    <row r="93" spans="1:45" ht="12.5">
      <c r="A93" s="91"/>
      <c r="B93" s="92"/>
      <c r="C93" s="8"/>
      <c r="D93" s="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6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5"/>
      <c r="AS93" s="5"/>
    </row>
    <row r="94" spans="1:45" ht="12.5">
      <c r="A94" s="91"/>
      <c r="B94" s="92"/>
      <c r="C94" s="8"/>
      <c r="D94" s="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6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5"/>
      <c r="AS94" s="5"/>
    </row>
    <row r="95" spans="1:45" ht="12.5">
      <c r="A95" s="91"/>
      <c r="B95" s="92"/>
      <c r="C95" s="8"/>
      <c r="D95" s="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6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5"/>
      <c r="AS95" s="5"/>
    </row>
    <row r="96" spans="1:45" ht="12.5">
      <c r="A96" s="91"/>
      <c r="B96" s="92"/>
      <c r="C96" s="8"/>
      <c r="D96" s="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6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5"/>
      <c r="AS96" s="5"/>
    </row>
    <row r="97" spans="1:45" ht="12.5">
      <c r="A97" s="91"/>
      <c r="B97" s="92"/>
      <c r="C97" s="8"/>
      <c r="D97" s="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6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5"/>
      <c r="AS97" s="5"/>
    </row>
    <row r="98" spans="1:45" ht="12.5">
      <c r="A98" s="91"/>
      <c r="B98" s="92"/>
      <c r="C98" s="8"/>
      <c r="D98" s="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6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5"/>
      <c r="AS98" s="5"/>
    </row>
    <row r="99" spans="1:45" ht="12.5">
      <c r="A99" s="91"/>
      <c r="B99" s="92"/>
      <c r="C99" s="8"/>
      <c r="D99" s="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6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5"/>
      <c r="AS99" s="5"/>
    </row>
    <row r="100" spans="1:45" ht="12.5">
      <c r="A100" s="91"/>
      <c r="B100" s="92"/>
      <c r="C100" s="8"/>
      <c r="D100" s="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6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5"/>
      <c r="AS100" s="5"/>
    </row>
    <row r="101" spans="1:45" ht="12.5">
      <c r="A101" s="91"/>
      <c r="B101" s="92"/>
      <c r="C101" s="8"/>
      <c r="D101" s="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6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5"/>
      <c r="AS101" s="5"/>
    </row>
    <row r="102" spans="1:45" ht="12.5">
      <c r="A102" s="91"/>
      <c r="B102" s="92"/>
      <c r="C102" s="8"/>
      <c r="D102" s="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6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5"/>
      <c r="AS102" s="5"/>
    </row>
    <row r="103" spans="1:45" ht="12.5">
      <c r="A103" s="91"/>
      <c r="B103" s="92"/>
      <c r="C103" s="8"/>
      <c r="D103" s="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6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5"/>
      <c r="AS103" s="5"/>
    </row>
    <row r="104" spans="1:45" ht="12.5">
      <c r="A104" s="91"/>
      <c r="B104" s="92"/>
      <c r="C104" s="8"/>
      <c r="D104" s="6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6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5"/>
      <c r="AS104" s="5"/>
    </row>
    <row r="105" spans="1:45" ht="12.5">
      <c r="A105" s="91"/>
      <c r="B105" s="92"/>
      <c r="C105" s="8"/>
      <c r="D105" s="6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6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5"/>
      <c r="AS105" s="5"/>
    </row>
    <row r="106" spans="1:45" ht="12.5">
      <c r="A106" s="91"/>
      <c r="B106" s="92"/>
      <c r="C106" s="8"/>
      <c r="D106" s="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6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8"/>
      <c r="AR106" s="5"/>
      <c r="AS106" s="5"/>
    </row>
    <row r="107" spans="1:45" ht="12.5">
      <c r="A107" s="91"/>
      <c r="B107" s="92"/>
      <c r="C107" s="8"/>
      <c r="D107" s="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6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5"/>
      <c r="AS107" s="5"/>
    </row>
    <row r="108" spans="1:45" ht="12.5">
      <c r="A108" s="91"/>
      <c r="B108" s="92"/>
      <c r="C108" s="8"/>
      <c r="D108" s="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6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5"/>
      <c r="AS108" s="5"/>
    </row>
    <row r="109" spans="1:45" ht="12.5">
      <c r="A109" s="91"/>
      <c r="B109" s="92"/>
      <c r="C109" s="8"/>
      <c r="D109" s="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6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8"/>
      <c r="AR109" s="5"/>
      <c r="AS109" s="5"/>
    </row>
    <row r="110" spans="1:45" ht="12.5">
      <c r="A110" s="91"/>
      <c r="B110" s="92"/>
      <c r="C110" s="8"/>
      <c r="D110" s="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6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5"/>
      <c r="AS110" s="5"/>
    </row>
    <row r="111" spans="1:45" ht="12.5">
      <c r="A111" s="91"/>
      <c r="B111" s="92"/>
      <c r="C111" s="8"/>
      <c r="D111" s="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6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5"/>
      <c r="AS111" s="5"/>
    </row>
    <row r="112" spans="1:45" ht="12.5">
      <c r="A112" s="91"/>
      <c r="B112" s="92"/>
      <c r="C112" s="8"/>
      <c r="D112" s="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6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5"/>
      <c r="AS112" s="5"/>
    </row>
    <row r="113" spans="1:45" ht="12.5">
      <c r="A113" s="91"/>
      <c r="B113" s="92"/>
      <c r="C113" s="8"/>
      <c r="D113" s="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6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5"/>
      <c r="AS113" s="5"/>
    </row>
    <row r="114" spans="1:45" ht="12.5">
      <c r="A114" s="91"/>
      <c r="B114" s="92"/>
      <c r="C114" s="8"/>
      <c r="D114" s="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6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5"/>
      <c r="AS114" s="5"/>
    </row>
    <row r="115" spans="1:45" ht="12.5">
      <c r="A115" s="91"/>
      <c r="B115" s="92"/>
      <c r="C115" s="8"/>
      <c r="D115" s="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6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5"/>
      <c r="AS115" s="5"/>
    </row>
    <row r="116" spans="1:45" ht="12.5">
      <c r="A116" s="91"/>
      <c r="B116" s="92"/>
      <c r="C116" s="8"/>
      <c r="D116" s="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6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5"/>
      <c r="AS116" s="5"/>
    </row>
    <row r="117" spans="1:45" ht="12.5">
      <c r="A117" s="91"/>
      <c r="B117" s="92"/>
      <c r="C117" s="8"/>
      <c r="D117" s="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6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5"/>
      <c r="AS117" s="5"/>
    </row>
    <row r="118" spans="1:45" ht="12.5">
      <c r="A118" s="91"/>
      <c r="B118" s="92"/>
      <c r="C118" s="8"/>
      <c r="D118" s="6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6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5"/>
      <c r="AS118" s="5"/>
    </row>
    <row r="119" spans="1:45" ht="12.5">
      <c r="A119" s="91"/>
      <c r="B119" s="92"/>
      <c r="C119" s="8"/>
      <c r="D119" s="6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6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8"/>
      <c r="AR119" s="5"/>
      <c r="AS119" s="5"/>
    </row>
    <row r="120" spans="1:45" ht="12.5">
      <c r="A120" s="91"/>
      <c r="B120" s="92"/>
      <c r="C120" s="8"/>
      <c r="D120" s="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6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5"/>
      <c r="AS120" s="5"/>
    </row>
    <row r="121" spans="1:45" ht="12.5">
      <c r="A121" s="91"/>
      <c r="B121" s="92"/>
      <c r="C121" s="8"/>
      <c r="D121" s="6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6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5"/>
      <c r="AS121" s="5"/>
    </row>
    <row r="122" spans="1:45" ht="12.5">
      <c r="A122" s="91"/>
      <c r="B122" s="92"/>
      <c r="C122" s="8"/>
      <c r="D122" s="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6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5"/>
      <c r="AS122" s="5"/>
    </row>
    <row r="123" spans="1:45" ht="12.5">
      <c r="A123" s="91"/>
      <c r="B123" s="92"/>
      <c r="C123" s="8"/>
      <c r="D123" s="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6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8"/>
      <c r="AR123" s="5"/>
      <c r="AS123" s="5"/>
    </row>
    <row r="124" spans="1:45" ht="12.5">
      <c r="A124" s="91"/>
      <c r="B124" s="92"/>
      <c r="C124" s="8"/>
      <c r="D124" s="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6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5"/>
      <c r="AS124" s="5"/>
    </row>
    <row r="125" spans="1:45" ht="12.5">
      <c r="A125" s="91"/>
      <c r="B125" s="92"/>
      <c r="C125" s="8"/>
      <c r="D125" s="6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6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5"/>
      <c r="AS125" s="5"/>
    </row>
    <row r="126" spans="1:45" ht="12.5">
      <c r="A126" s="91"/>
      <c r="B126" s="92"/>
      <c r="C126" s="8"/>
      <c r="D126" s="6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6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5"/>
      <c r="AS126" s="5"/>
    </row>
    <row r="127" spans="1:45" ht="12.5">
      <c r="A127" s="91"/>
      <c r="B127" s="92"/>
      <c r="C127" s="8"/>
      <c r="D127" s="6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6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5"/>
      <c r="AS127" s="5"/>
    </row>
    <row r="128" spans="1:45" ht="12.5">
      <c r="A128" s="91"/>
      <c r="B128" s="92"/>
      <c r="C128" s="8"/>
      <c r="D128" s="6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6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5"/>
      <c r="AS128" s="5"/>
    </row>
    <row r="129" spans="1:45" ht="12.5">
      <c r="A129" s="91"/>
      <c r="B129" s="92"/>
      <c r="C129" s="8"/>
      <c r="D129" s="6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6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5"/>
      <c r="AS129" s="5"/>
    </row>
    <row r="130" spans="1:45" ht="12.5">
      <c r="A130" s="91"/>
      <c r="B130" s="92"/>
      <c r="C130" s="8"/>
      <c r="D130" s="6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6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5"/>
      <c r="AS130" s="5"/>
    </row>
    <row r="131" spans="1:45" ht="12.5">
      <c r="A131" s="91"/>
      <c r="B131" s="92"/>
      <c r="C131" s="8"/>
      <c r="D131" s="6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6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5"/>
      <c r="AS131" s="5"/>
    </row>
    <row r="132" spans="1:45" ht="12.5">
      <c r="A132" s="91"/>
      <c r="B132" s="92"/>
      <c r="C132" s="8"/>
      <c r="D132" s="6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6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5"/>
      <c r="AS132" s="5"/>
    </row>
    <row r="133" spans="1:45" ht="12.5">
      <c r="A133" s="91"/>
      <c r="B133" s="92"/>
      <c r="C133" s="8"/>
      <c r="D133" s="6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6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5"/>
      <c r="AS133" s="5"/>
    </row>
    <row r="134" spans="1:45" ht="12.5">
      <c r="A134" s="91"/>
      <c r="B134" s="92"/>
      <c r="C134" s="8"/>
      <c r="D134" s="6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6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8"/>
      <c r="AR134" s="5"/>
      <c r="AS134" s="5"/>
    </row>
    <row r="135" spans="1:45" ht="12.5">
      <c r="A135" s="91"/>
      <c r="B135" s="92"/>
      <c r="C135" s="8"/>
      <c r="D135" s="6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6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5"/>
      <c r="AS135" s="5"/>
    </row>
    <row r="136" spans="1:45" ht="12.5">
      <c r="A136" s="91"/>
      <c r="B136" s="92"/>
      <c r="C136" s="8"/>
      <c r="D136" s="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6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8"/>
      <c r="AR136" s="5"/>
      <c r="AS136" s="5"/>
    </row>
    <row r="137" spans="1:45" ht="12.5">
      <c r="A137" s="91"/>
      <c r="B137" s="92"/>
      <c r="C137" s="8"/>
      <c r="D137" s="6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6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8"/>
      <c r="AR137" s="5"/>
      <c r="AS137" s="5"/>
    </row>
    <row r="138" spans="1:45" ht="12.5">
      <c r="A138" s="91"/>
      <c r="B138" s="92"/>
      <c r="C138" s="8"/>
      <c r="D138" s="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6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8"/>
      <c r="AR138" s="5"/>
      <c r="AS138" s="5"/>
    </row>
    <row r="139" spans="1:45" ht="12.5">
      <c r="A139" s="91"/>
      <c r="B139" s="92"/>
      <c r="C139" s="8"/>
      <c r="D139" s="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6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5"/>
      <c r="AS139" s="5"/>
    </row>
    <row r="140" spans="1:45" ht="12.5">
      <c r="A140" s="91"/>
      <c r="B140" s="92"/>
      <c r="C140" s="8"/>
      <c r="D140" s="6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6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8"/>
      <c r="AR140" s="5"/>
      <c r="AS140" s="5"/>
    </row>
    <row r="141" spans="1:45" ht="12.5">
      <c r="A141" s="91"/>
      <c r="B141" s="92"/>
      <c r="C141" s="8"/>
      <c r="D141" s="6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6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5"/>
      <c r="AS141" s="5"/>
    </row>
    <row r="142" spans="1:45" ht="12.5">
      <c r="A142" s="91"/>
      <c r="B142" s="92"/>
      <c r="C142" s="8"/>
      <c r="D142" s="6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6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5"/>
      <c r="AS142" s="5"/>
    </row>
    <row r="143" spans="1:45" ht="12.5">
      <c r="A143" s="91"/>
      <c r="B143" s="92"/>
      <c r="C143" s="8"/>
      <c r="D143" s="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6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5"/>
      <c r="AS143" s="5"/>
    </row>
    <row r="144" spans="1:45" ht="12.5">
      <c r="A144" s="91"/>
      <c r="B144" s="92"/>
      <c r="C144" s="8"/>
      <c r="D144" s="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6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5"/>
      <c r="AS144" s="5"/>
    </row>
    <row r="145" spans="1:45" ht="12.5">
      <c r="A145" s="91"/>
      <c r="B145" s="92"/>
      <c r="C145" s="8"/>
      <c r="D145" s="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6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5"/>
      <c r="AS145" s="5"/>
    </row>
    <row r="146" spans="1:45" ht="12.5">
      <c r="A146" s="91"/>
      <c r="B146" s="92"/>
      <c r="C146" s="8"/>
      <c r="D146" s="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6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5"/>
      <c r="AS146" s="5"/>
    </row>
    <row r="147" spans="1:45" ht="12.5">
      <c r="A147" s="91"/>
      <c r="B147" s="92"/>
      <c r="C147" s="8"/>
      <c r="D147" s="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6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5"/>
      <c r="AS147" s="5"/>
    </row>
    <row r="148" spans="1:45" ht="12.5">
      <c r="A148" s="91"/>
      <c r="B148" s="92"/>
      <c r="C148" s="8"/>
      <c r="D148" s="6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6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5"/>
      <c r="AS148" s="5"/>
    </row>
    <row r="149" spans="1:45" ht="12.5">
      <c r="A149" s="91"/>
      <c r="B149" s="92"/>
      <c r="C149" s="8"/>
      <c r="D149" s="6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6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5"/>
      <c r="AS149" s="5"/>
    </row>
    <row r="150" spans="1:45" ht="12.5">
      <c r="A150" s="91"/>
      <c r="B150" s="92"/>
      <c r="C150" s="8"/>
      <c r="D150" s="6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6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5"/>
      <c r="AS150" s="5"/>
    </row>
    <row r="151" spans="1:45" ht="12.5">
      <c r="A151" s="91"/>
      <c r="B151" s="92"/>
      <c r="C151" s="8"/>
      <c r="D151" s="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6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5"/>
      <c r="AS151" s="5"/>
    </row>
    <row r="152" spans="1:45" ht="12.5">
      <c r="A152" s="91"/>
      <c r="B152" s="92"/>
      <c r="C152" s="8"/>
      <c r="D152" s="6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6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5"/>
      <c r="AS152" s="5"/>
    </row>
    <row r="153" spans="1:45" ht="12.5">
      <c r="A153" s="91"/>
      <c r="B153" s="92"/>
      <c r="C153" s="8"/>
      <c r="D153" s="6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6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8"/>
      <c r="AR153" s="5"/>
      <c r="AS153" s="5"/>
    </row>
    <row r="154" spans="1:45" ht="12.5">
      <c r="A154" s="91"/>
      <c r="B154" s="92"/>
      <c r="C154" s="8"/>
      <c r="D154" s="6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6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5"/>
      <c r="AS154" s="5"/>
    </row>
    <row r="155" spans="1:45" ht="12.5">
      <c r="A155" s="91"/>
      <c r="B155" s="92"/>
      <c r="C155" s="8"/>
      <c r="D155" s="6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6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8"/>
      <c r="AR155" s="5"/>
      <c r="AS155" s="5"/>
    </row>
    <row r="156" spans="1:45" ht="12.5">
      <c r="A156" s="91"/>
      <c r="B156" s="92"/>
      <c r="C156" s="8"/>
      <c r="D156" s="6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6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5"/>
      <c r="AS156" s="5"/>
    </row>
    <row r="157" spans="1:45" ht="12.5">
      <c r="A157" s="91"/>
      <c r="B157" s="92"/>
      <c r="C157" s="8"/>
      <c r="D157" s="6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6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5"/>
      <c r="AS157" s="5"/>
    </row>
    <row r="158" spans="1:45" ht="12.5">
      <c r="A158" s="91"/>
      <c r="B158" s="92"/>
      <c r="C158" s="8"/>
      <c r="D158" s="6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6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5"/>
      <c r="AS158" s="5"/>
    </row>
    <row r="159" spans="1:45" ht="12.5">
      <c r="A159" s="91"/>
      <c r="B159" s="92"/>
      <c r="C159" s="8"/>
      <c r="D159" s="6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6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8"/>
      <c r="AR159" s="5"/>
      <c r="AS159" s="5"/>
    </row>
    <row r="160" spans="1:45" ht="12.5">
      <c r="A160" s="91"/>
      <c r="B160" s="92"/>
      <c r="C160" s="8"/>
      <c r="D160" s="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6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5"/>
      <c r="AS160" s="5"/>
    </row>
    <row r="161" spans="1:45" ht="12.5">
      <c r="A161" s="91"/>
      <c r="B161" s="92"/>
      <c r="C161" s="8"/>
      <c r="D161" s="6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6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5"/>
      <c r="AS161" s="5"/>
    </row>
    <row r="162" spans="1:45" ht="12.5">
      <c r="A162" s="91"/>
      <c r="B162" s="92"/>
      <c r="C162" s="8"/>
      <c r="D162" s="6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6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5"/>
      <c r="AS162" s="5"/>
    </row>
    <row r="163" spans="1:45" ht="12.5">
      <c r="A163" s="91"/>
      <c r="B163" s="92"/>
      <c r="C163" s="8"/>
      <c r="D163" s="6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6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5"/>
      <c r="AS163" s="5"/>
    </row>
    <row r="164" spans="1:45" ht="12.5">
      <c r="A164" s="91"/>
      <c r="B164" s="92"/>
      <c r="C164" s="8"/>
      <c r="D164" s="6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6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5"/>
      <c r="AS164" s="5"/>
    </row>
    <row r="165" spans="1:45" ht="12.5">
      <c r="A165" s="91"/>
      <c r="B165" s="92"/>
      <c r="C165" s="8"/>
      <c r="D165" s="6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6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8"/>
      <c r="AR165" s="5"/>
      <c r="AS165" s="5"/>
    </row>
    <row r="166" spans="1:45" ht="12.5">
      <c r="A166" s="91"/>
      <c r="B166" s="92"/>
      <c r="C166" s="8"/>
      <c r="D166" s="6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6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8"/>
      <c r="AR166" s="5"/>
      <c r="AS166" s="5"/>
    </row>
    <row r="167" spans="1:45" ht="12.5">
      <c r="A167" s="91"/>
      <c r="B167" s="92"/>
      <c r="C167" s="8"/>
      <c r="D167" s="6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6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5"/>
      <c r="AS167" s="5"/>
    </row>
    <row r="168" spans="1:45" ht="12.5">
      <c r="A168" s="91"/>
      <c r="B168" s="92"/>
      <c r="C168" s="8"/>
      <c r="D168" s="6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6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8"/>
      <c r="AR168" s="5"/>
      <c r="AS168" s="5"/>
    </row>
    <row r="169" spans="1:45" ht="12.5">
      <c r="A169" s="91"/>
      <c r="B169" s="92"/>
      <c r="C169" s="8"/>
      <c r="D169" s="6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6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5"/>
      <c r="AS169" s="5"/>
    </row>
    <row r="170" spans="1:45" ht="12.5">
      <c r="A170" s="91"/>
      <c r="B170" s="92"/>
      <c r="C170" s="8"/>
      <c r="D170" s="6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6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8"/>
      <c r="AR170" s="5"/>
      <c r="AS170" s="5"/>
    </row>
    <row r="171" spans="1:45" ht="12.5">
      <c r="A171" s="91"/>
      <c r="B171" s="92"/>
      <c r="C171" s="8"/>
      <c r="D171" s="6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6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5"/>
      <c r="AS171" s="5"/>
    </row>
    <row r="172" spans="1:45" ht="12.5">
      <c r="A172" s="91"/>
      <c r="B172" s="92"/>
      <c r="C172" s="8"/>
      <c r="D172" s="6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6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8"/>
      <c r="AR172" s="5"/>
      <c r="AS172" s="5"/>
    </row>
    <row r="173" spans="1:45" ht="12.5">
      <c r="A173" s="91"/>
      <c r="B173" s="92"/>
      <c r="C173" s="8"/>
      <c r="D173" s="6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6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5"/>
      <c r="AS173" s="5"/>
    </row>
    <row r="174" spans="1:45" ht="12.5">
      <c r="A174" s="91"/>
      <c r="B174" s="92"/>
      <c r="C174" s="8"/>
      <c r="D174" s="6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6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8"/>
      <c r="AO174" s="39"/>
      <c r="AP174" s="39"/>
      <c r="AQ174" s="39"/>
      <c r="AR174" s="5"/>
      <c r="AS174" s="5"/>
    </row>
    <row r="175" spans="1:45" ht="12.5">
      <c r="A175" s="91"/>
      <c r="B175" s="92"/>
      <c r="C175" s="8"/>
      <c r="D175" s="6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6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5"/>
      <c r="AS175" s="5"/>
    </row>
    <row r="176" spans="1:45" ht="12.5">
      <c r="A176" s="91"/>
      <c r="B176" s="92"/>
      <c r="C176" s="8"/>
      <c r="D176" s="6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6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5"/>
      <c r="AS176" s="5"/>
    </row>
    <row r="177" spans="1:45" ht="12.5">
      <c r="A177" s="91"/>
      <c r="B177" s="92"/>
      <c r="C177" s="8"/>
      <c r="D177" s="6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6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5"/>
      <c r="AS177" s="5"/>
    </row>
    <row r="178" spans="1:45" ht="12.5">
      <c r="A178" s="91"/>
      <c r="B178" s="92"/>
      <c r="C178" s="8"/>
      <c r="D178" s="6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6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5"/>
      <c r="AS178" s="5"/>
    </row>
    <row r="179" spans="1:45" ht="12.5">
      <c r="A179" s="91"/>
      <c r="B179" s="92"/>
      <c r="C179" s="8"/>
      <c r="D179" s="6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6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8"/>
      <c r="AR179" s="5"/>
      <c r="AS179" s="5"/>
    </row>
    <row r="180" spans="1:45" ht="12.5">
      <c r="A180" s="91"/>
      <c r="B180" s="92"/>
      <c r="C180" s="8"/>
      <c r="D180" s="6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6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5"/>
      <c r="AS180" s="5"/>
    </row>
    <row r="181" spans="1:45" ht="12.5">
      <c r="A181" s="91"/>
      <c r="B181" s="92"/>
      <c r="C181" s="8"/>
      <c r="D181" s="6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6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5"/>
      <c r="AS181" s="5"/>
    </row>
    <row r="182" spans="1:45" ht="12.5">
      <c r="A182" s="91"/>
      <c r="B182" s="92"/>
      <c r="C182" s="8"/>
      <c r="D182" s="6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6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5"/>
      <c r="AS182" s="5"/>
    </row>
    <row r="183" spans="1:45" ht="12.5">
      <c r="A183" s="91"/>
      <c r="B183" s="92"/>
      <c r="C183" s="8"/>
      <c r="D183" s="6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6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8"/>
      <c r="AR183" s="5"/>
      <c r="AS183" s="5"/>
    </row>
    <row r="184" spans="1:45" ht="12.5">
      <c r="A184" s="91"/>
      <c r="B184" s="92"/>
      <c r="C184" s="8"/>
      <c r="D184" s="6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6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5"/>
      <c r="AS184" s="5"/>
    </row>
    <row r="185" spans="1:45" ht="12.5">
      <c r="A185" s="91"/>
      <c r="B185" s="92"/>
      <c r="C185" s="8"/>
      <c r="D185" s="6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6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5"/>
      <c r="AS185" s="5"/>
    </row>
    <row r="186" spans="1:45" ht="12.5">
      <c r="A186" s="91"/>
      <c r="B186" s="92"/>
      <c r="C186" s="8"/>
      <c r="D186" s="6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6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5"/>
      <c r="AS186" s="5"/>
    </row>
    <row r="187" spans="1:45" ht="12.5">
      <c r="A187" s="91"/>
      <c r="B187" s="92"/>
      <c r="C187" s="8"/>
      <c r="D187" s="6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6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5"/>
      <c r="AS187" s="5"/>
    </row>
    <row r="188" spans="1:45" ht="12.5">
      <c r="A188" s="91"/>
      <c r="B188" s="92"/>
      <c r="C188" s="8"/>
      <c r="D188" s="6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6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8"/>
      <c r="AR188" s="5"/>
      <c r="AS188" s="5"/>
    </row>
    <row r="189" spans="1:45" ht="12.5">
      <c r="A189" s="91"/>
      <c r="B189" s="92"/>
      <c r="C189" s="8"/>
      <c r="D189" s="6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6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5"/>
      <c r="AS189" s="5"/>
    </row>
    <row r="190" spans="1:45" ht="12.5">
      <c r="A190" s="91"/>
      <c r="B190" s="92"/>
      <c r="C190" s="8"/>
      <c r="D190" s="6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6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5"/>
      <c r="AS190" s="5"/>
    </row>
    <row r="191" spans="1:45" ht="12.5">
      <c r="A191" s="91"/>
      <c r="B191" s="92"/>
      <c r="C191" s="8"/>
      <c r="D191" s="6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6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5"/>
      <c r="AS191" s="5"/>
    </row>
    <row r="192" spans="1:45" ht="12.5">
      <c r="A192" s="91"/>
      <c r="B192" s="92"/>
      <c r="C192" s="8"/>
      <c r="D192" s="6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6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5"/>
      <c r="AS192" s="5"/>
    </row>
    <row r="193" spans="1:45" ht="12.5">
      <c r="A193" s="91"/>
      <c r="B193" s="92"/>
      <c r="C193" s="8"/>
      <c r="D193" s="6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6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5"/>
      <c r="AS193" s="5"/>
    </row>
    <row r="194" spans="1:45" ht="12.5">
      <c r="A194" s="91"/>
      <c r="B194" s="92"/>
      <c r="C194" s="8"/>
      <c r="D194" s="6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6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5"/>
      <c r="AS194" s="5"/>
    </row>
    <row r="195" spans="1:45" ht="12.5">
      <c r="A195" s="91"/>
      <c r="B195" s="92"/>
      <c r="C195" s="8"/>
      <c r="D195" s="6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6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5"/>
      <c r="AS195" s="5"/>
    </row>
    <row r="196" spans="1:45" ht="12.5">
      <c r="A196" s="91"/>
      <c r="B196" s="92"/>
      <c r="C196" s="8"/>
      <c r="D196" s="6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6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5"/>
      <c r="AS196" s="5"/>
    </row>
    <row r="197" spans="1:45" ht="12.5">
      <c r="A197" s="91"/>
      <c r="B197" s="92"/>
      <c r="C197" s="8"/>
      <c r="D197" s="6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6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5"/>
      <c r="AS197" s="5"/>
    </row>
    <row r="198" spans="1:45" ht="12.5">
      <c r="A198" s="91"/>
      <c r="B198" s="92"/>
      <c r="C198" s="8"/>
      <c r="D198" s="6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6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5"/>
      <c r="AS198" s="5"/>
    </row>
    <row r="199" spans="1:45" ht="12.5">
      <c r="A199" s="91"/>
      <c r="B199" s="92"/>
      <c r="C199" s="8"/>
      <c r="D199" s="6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6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5"/>
      <c r="AS199" s="5"/>
    </row>
    <row r="200" spans="1:45" ht="12.5">
      <c r="A200" s="91"/>
      <c r="B200" s="92"/>
      <c r="C200" s="8"/>
      <c r="D200" s="6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6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5"/>
      <c r="AS200" s="5"/>
    </row>
    <row r="201" spans="1:45" ht="12.5">
      <c r="A201" s="91"/>
      <c r="B201" s="92"/>
      <c r="C201" s="8"/>
      <c r="D201" s="6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6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5"/>
      <c r="AS201" s="5"/>
    </row>
    <row r="202" spans="1:45" ht="12.5">
      <c r="A202" s="91"/>
      <c r="B202" s="92"/>
      <c r="C202" s="8"/>
      <c r="D202" s="6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6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5"/>
      <c r="AS202" s="5"/>
    </row>
    <row r="203" spans="1:45" ht="12.5">
      <c r="A203" s="91"/>
      <c r="B203" s="92"/>
      <c r="C203" s="8"/>
      <c r="D203" s="6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6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8"/>
      <c r="AR203" s="5"/>
      <c r="AS203" s="5"/>
    </row>
    <row r="204" spans="1:45" ht="12.5">
      <c r="A204" s="91"/>
      <c r="B204" s="92"/>
      <c r="C204" s="8"/>
      <c r="D204" s="6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6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5"/>
      <c r="AS204" s="5"/>
    </row>
    <row r="205" spans="1:45" ht="12.5">
      <c r="A205" s="91"/>
      <c r="B205" s="92"/>
      <c r="C205" s="8"/>
      <c r="D205" s="6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6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5"/>
      <c r="AS205" s="5"/>
    </row>
    <row r="206" spans="1:45" ht="12.5">
      <c r="A206" s="91"/>
      <c r="B206" s="92"/>
      <c r="C206" s="8"/>
      <c r="D206" s="6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6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5"/>
      <c r="AS206" s="5"/>
    </row>
    <row r="207" spans="1:45" ht="12.5">
      <c r="A207" s="91"/>
      <c r="B207" s="92"/>
      <c r="C207" s="8"/>
      <c r="D207" s="6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6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5"/>
      <c r="AS207" s="5"/>
    </row>
    <row r="208" spans="1:45" ht="12.5">
      <c r="A208" s="91"/>
      <c r="B208" s="92"/>
      <c r="C208" s="8"/>
      <c r="D208" s="6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6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5"/>
      <c r="AS208" s="5"/>
    </row>
    <row r="209" spans="1:45" ht="12.5">
      <c r="A209" s="91"/>
      <c r="B209" s="92"/>
      <c r="C209" s="8"/>
      <c r="D209" s="6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6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5"/>
      <c r="AS209" s="5"/>
    </row>
    <row r="210" spans="1:45" ht="12.5">
      <c r="A210" s="91"/>
      <c r="B210" s="92"/>
      <c r="C210" s="8"/>
      <c r="D210" s="6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6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5"/>
      <c r="AS210" s="5"/>
    </row>
    <row r="211" spans="1:45" ht="12.5">
      <c r="A211" s="91"/>
      <c r="B211" s="92"/>
      <c r="C211" s="8"/>
      <c r="D211" s="6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6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5"/>
      <c r="AS211" s="5"/>
    </row>
    <row r="212" spans="1:45" ht="12.5">
      <c r="A212" s="91"/>
      <c r="B212" s="92"/>
      <c r="C212" s="8"/>
      <c r="D212" s="6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6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5"/>
      <c r="AS212" s="5"/>
    </row>
    <row r="213" spans="1:45" ht="12.5">
      <c r="A213" s="91"/>
      <c r="B213" s="92"/>
      <c r="C213" s="8"/>
      <c r="D213" s="6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6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5"/>
      <c r="AS213" s="5"/>
    </row>
    <row r="214" spans="1:45" ht="12.5">
      <c r="A214" s="91"/>
      <c r="B214" s="92"/>
      <c r="C214" s="8"/>
      <c r="D214" s="6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6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5"/>
      <c r="AS214" s="5"/>
    </row>
    <row r="215" spans="1:45" ht="12.5">
      <c r="A215" s="91"/>
      <c r="B215" s="92"/>
      <c r="C215" s="8"/>
      <c r="D215" s="6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6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5"/>
      <c r="AS215" s="5"/>
    </row>
    <row r="216" spans="1:45" ht="12.5">
      <c r="A216" s="91"/>
      <c r="B216" s="92"/>
      <c r="C216" s="8"/>
      <c r="D216" s="6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6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8"/>
      <c r="AR216" s="5"/>
      <c r="AS216" s="5"/>
    </row>
    <row r="217" spans="1:45" ht="12.5">
      <c r="A217" s="91"/>
      <c r="B217" s="92"/>
      <c r="C217" s="8"/>
      <c r="D217" s="6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6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5"/>
      <c r="AS217" s="5"/>
    </row>
    <row r="218" spans="1:45" ht="12.5">
      <c r="A218" s="91"/>
      <c r="B218" s="92"/>
      <c r="C218" s="8"/>
      <c r="D218" s="6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6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5"/>
      <c r="AS218" s="5"/>
    </row>
    <row r="219" spans="1:45" ht="12.5">
      <c r="A219" s="91"/>
      <c r="B219" s="92"/>
      <c r="C219" s="8"/>
      <c r="D219" s="6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6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5"/>
      <c r="AS219" s="5"/>
    </row>
    <row r="220" spans="1:45" ht="12.5">
      <c r="A220" s="91"/>
      <c r="B220" s="92"/>
      <c r="C220" s="8"/>
      <c r="D220" s="6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6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5"/>
      <c r="AS220" s="5"/>
    </row>
    <row r="221" spans="1:45" ht="12.5">
      <c r="A221" s="91"/>
      <c r="B221" s="92"/>
      <c r="C221" s="8"/>
      <c r="D221" s="6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6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5"/>
      <c r="AS221" s="5"/>
    </row>
    <row r="222" spans="1:45" ht="12.5">
      <c r="A222" s="91"/>
      <c r="B222" s="92"/>
      <c r="C222" s="8"/>
      <c r="D222" s="6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6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5"/>
      <c r="AS222" s="5"/>
    </row>
    <row r="223" spans="1:45" ht="12.5">
      <c r="A223" s="91"/>
      <c r="B223" s="92"/>
      <c r="C223" s="8"/>
      <c r="D223" s="6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6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5"/>
      <c r="AS223" s="5"/>
    </row>
    <row r="224" spans="1:45" ht="12.5">
      <c r="A224" s="91"/>
      <c r="B224" s="92"/>
      <c r="C224" s="8"/>
      <c r="D224" s="6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6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5"/>
      <c r="AS224" s="5"/>
    </row>
    <row r="225" spans="1:45" ht="12.5">
      <c r="A225" s="91"/>
      <c r="B225" s="92"/>
      <c r="C225" s="8"/>
      <c r="D225" s="6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6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5"/>
      <c r="AS225" s="5"/>
    </row>
    <row r="226" spans="1:45" ht="12.5">
      <c r="A226" s="91"/>
      <c r="B226" s="92"/>
      <c r="C226" s="8"/>
      <c r="D226" s="6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6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5"/>
      <c r="AS226" s="5"/>
    </row>
    <row r="227" spans="1:45" ht="12.5">
      <c r="A227" s="91"/>
      <c r="B227" s="92"/>
      <c r="C227" s="8"/>
      <c r="D227" s="6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6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5"/>
      <c r="AS227" s="5"/>
    </row>
    <row r="228" spans="1:45" ht="12.5">
      <c r="A228" s="91"/>
      <c r="B228" s="92"/>
      <c r="C228" s="8"/>
      <c r="D228" s="6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6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5"/>
      <c r="AS228" s="5"/>
    </row>
    <row r="229" spans="1:45" ht="12.5">
      <c r="A229" s="91"/>
      <c r="B229" s="92"/>
      <c r="C229" s="8"/>
      <c r="D229" s="6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6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8"/>
      <c r="AR229" s="5"/>
      <c r="AS229" s="5"/>
    </row>
    <row r="230" spans="1:45" ht="12.5">
      <c r="A230" s="91"/>
      <c r="B230" s="92"/>
      <c r="C230" s="8"/>
      <c r="D230" s="6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6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5"/>
      <c r="AS230" s="5"/>
    </row>
    <row r="231" spans="1:45" ht="12.5">
      <c r="A231" s="91"/>
      <c r="B231" s="92"/>
      <c r="C231" s="8"/>
      <c r="D231" s="6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6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5"/>
      <c r="AS231" s="5"/>
    </row>
    <row r="232" spans="1:45" ht="12.5">
      <c r="A232" s="91"/>
      <c r="B232" s="92"/>
      <c r="C232" s="8"/>
      <c r="D232" s="6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6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8"/>
      <c r="AR232" s="5"/>
      <c r="AS232" s="5"/>
    </row>
    <row r="233" spans="1:45" ht="12.5">
      <c r="A233" s="91"/>
      <c r="B233" s="92"/>
      <c r="C233" s="8"/>
      <c r="D233" s="6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6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8"/>
      <c r="AR233" s="5"/>
      <c r="AS233" s="5"/>
    </row>
    <row r="234" spans="1:45" ht="12.5">
      <c r="A234" s="91"/>
      <c r="B234" s="92"/>
      <c r="C234" s="8"/>
      <c r="D234" s="6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6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5"/>
      <c r="AS234" s="5"/>
    </row>
    <row r="235" spans="1:45" ht="12.5">
      <c r="A235" s="91"/>
      <c r="B235" s="92"/>
      <c r="C235" s="8"/>
      <c r="D235" s="6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6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5"/>
      <c r="AS235" s="5"/>
    </row>
    <row r="236" spans="1:45" ht="12.5">
      <c r="A236" s="91"/>
      <c r="B236" s="92"/>
      <c r="C236" s="8"/>
      <c r="D236" s="6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6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5"/>
      <c r="AS236" s="5"/>
    </row>
    <row r="237" spans="1:45" ht="12.5">
      <c r="A237" s="91"/>
      <c r="B237" s="92"/>
      <c r="C237" s="8"/>
      <c r="D237" s="6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6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5"/>
      <c r="AS237" s="5"/>
    </row>
    <row r="238" spans="1:45" ht="12.5">
      <c r="A238" s="91"/>
      <c r="B238" s="92"/>
      <c r="C238" s="8"/>
      <c r="D238" s="6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6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5"/>
      <c r="AS238" s="5"/>
    </row>
    <row r="239" spans="1:45" ht="12.5">
      <c r="A239" s="91"/>
      <c r="B239" s="92"/>
      <c r="C239" s="8"/>
      <c r="D239" s="6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6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5"/>
      <c r="AS239" s="5"/>
    </row>
    <row r="240" spans="1:45" ht="12.5">
      <c r="A240" s="91"/>
      <c r="B240" s="92"/>
      <c r="C240" s="8"/>
      <c r="D240" s="6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6"/>
      <c r="Y240" s="38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5"/>
      <c r="AS240" s="5"/>
    </row>
    <row r="241" spans="1:45" ht="12.5">
      <c r="A241" s="91"/>
      <c r="B241" s="92"/>
      <c r="C241" s="8"/>
      <c r="D241" s="6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6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8"/>
      <c r="AR241" s="5"/>
      <c r="AS241" s="5"/>
    </row>
    <row r="242" spans="1:45" ht="12.5">
      <c r="A242" s="91"/>
      <c r="B242" s="92"/>
      <c r="C242" s="8"/>
      <c r="D242" s="6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6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5"/>
      <c r="AS242" s="5"/>
    </row>
    <row r="243" spans="1:45" ht="12.5">
      <c r="A243" s="91"/>
      <c r="B243" s="92"/>
      <c r="C243" s="8"/>
      <c r="D243" s="6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6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5"/>
      <c r="AS243" s="5"/>
    </row>
    <row r="244" spans="1:45" ht="12.5">
      <c r="A244" s="91"/>
      <c r="B244" s="92"/>
      <c r="C244" s="8"/>
      <c r="D244" s="6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6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5"/>
      <c r="AS244" s="5"/>
    </row>
    <row r="245" spans="1:45" ht="12.5">
      <c r="A245" s="91"/>
      <c r="B245" s="92"/>
      <c r="C245" s="8"/>
      <c r="D245" s="6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6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5"/>
      <c r="AS245" s="5"/>
    </row>
    <row r="246" spans="1:45" ht="12.5">
      <c r="A246" s="91"/>
      <c r="B246" s="92"/>
      <c r="C246" s="8"/>
      <c r="D246" s="6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6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5"/>
      <c r="AS246" s="5"/>
    </row>
    <row r="247" spans="1:45" ht="12.5">
      <c r="A247" s="91"/>
      <c r="B247" s="92"/>
      <c r="C247" s="8"/>
      <c r="D247" s="6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6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5"/>
      <c r="AS247" s="5"/>
    </row>
    <row r="248" spans="1:45" ht="12.5">
      <c r="A248" s="91"/>
      <c r="B248" s="92"/>
      <c r="C248" s="8"/>
      <c r="D248" s="6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6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8"/>
      <c r="AR248" s="5"/>
      <c r="AS248" s="5"/>
    </row>
    <row r="249" spans="1:45" ht="12.5">
      <c r="A249" s="91"/>
      <c r="B249" s="92"/>
      <c r="C249" s="8"/>
      <c r="D249" s="6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6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5"/>
      <c r="AS249" s="5"/>
    </row>
    <row r="250" spans="1:45" ht="12.5">
      <c r="A250" s="91"/>
      <c r="B250" s="92"/>
      <c r="C250" s="8"/>
      <c r="D250" s="6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6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8"/>
      <c r="AO250" s="39"/>
      <c r="AP250" s="39"/>
      <c r="AQ250" s="39"/>
      <c r="AR250" s="5"/>
      <c r="AS250" s="5"/>
    </row>
    <row r="251" spans="1:45" ht="12.5">
      <c r="A251" s="91"/>
      <c r="B251" s="92"/>
      <c r="C251" s="8"/>
      <c r="D251" s="6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6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5"/>
      <c r="AS251" s="5"/>
    </row>
    <row r="252" spans="1:45" ht="12.5">
      <c r="A252" s="91"/>
      <c r="B252" s="92"/>
      <c r="C252" s="8"/>
      <c r="D252" s="6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6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8"/>
      <c r="AR252" s="5"/>
      <c r="AS252" s="5"/>
    </row>
    <row r="253" spans="1:45" ht="12.5">
      <c r="A253" s="91"/>
      <c r="B253" s="92"/>
      <c r="C253" s="8"/>
      <c r="D253" s="6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6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5"/>
      <c r="AS253" s="5"/>
    </row>
    <row r="254" spans="1:45" ht="12.5">
      <c r="A254" s="91"/>
      <c r="B254" s="92"/>
      <c r="C254" s="8"/>
      <c r="D254" s="6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6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8"/>
      <c r="AR254" s="5"/>
      <c r="AS254" s="5"/>
    </row>
    <row r="255" spans="1:45" ht="12.5">
      <c r="A255" s="91"/>
      <c r="B255" s="92"/>
      <c r="C255" s="8"/>
      <c r="D255" s="6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6"/>
      <c r="Y255" s="38"/>
      <c r="Z255" s="38"/>
      <c r="AA255" s="38"/>
      <c r="AB255" s="38"/>
      <c r="AC255" s="39"/>
      <c r="AD255" s="39"/>
      <c r="AE255" s="38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5"/>
      <c r="AS255" s="5"/>
    </row>
    <row r="256" spans="1:45" ht="12.5">
      <c r="A256" s="91"/>
      <c r="B256" s="92"/>
      <c r="C256" s="8"/>
      <c r="D256" s="6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6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8"/>
      <c r="AR256" s="5"/>
      <c r="AS256" s="5"/>
    </row>
    <row r="257" spans="1:45" ht="12.5">
      <c r="A257" s="91"/>
      <c r="B257" s="92"/>
      <c r="C257" s="8"/>
      <c r="D257" s="6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6"/>
      <c r="Y257" s="38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8"/>
      <c r="AR257" s="5"/>
      <c r="AS257" s="5"/>
    </row>
    <row r="258" spans="1:45" ht="12.5">
      <c r="A258" s="91"/>
      <c r="B258" s="92"/>
      <c r="C258" s="8"/>
      <c r="D258" s="6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6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5"/>
      <c r="AS258" s="5"/>
    </row>
    <row r="259" spans="1:45" ht="12.5">
      <c r="A259" s="91"/>
      <c r="B259" s="92"/>
      <c r="C259" s="8"/>
      <c r="D259" s="6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6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5"/>
      <c r="AS259" s="5"/>
    </row>
    <row r="260" spans="1:45" ht="12.5">
      <c r="A260" s="91"/>
      <c r="B260" s="92"/>
      <c r="C260" s="8"/>
      <c r="D260" s="6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6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5"/>
      <c r="AS260" s="5"/>
    </row>
    <row r="261" spans="1:45" ht="12.5">
      <c r="A261" s="91"/>
      <c r="B261" s="92"/>
      <c r="C261" s="8"/>
      <c r="D261" s="6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6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8"/>
      <c r="AR261" s="5"/>
      <c r="AS261" s="5"/>
    </row>
    <row r="262" spans="1:45" ht="12.5">
      <c r="A262" s="91"/>
      <c r="B262" s="92"/>
      <c r="C262" s="8"/>
      <c r="D262" s="6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6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5"/>
      <c r="AS262" s="5"/>
    </row>
    <row r="263" spans="1:45" ht="12.5">
      <c r="A263" s="91"/>
      <c r="B263" s="92"/>
      <c r="C263" s="8"/>
      <c r="D263" s="6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6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5"/>
      <c r="AS263" s="5"/>
    </row>
    <row r="264" spans="1:45" ht="12.5">
      <c r="A264" s="91"/>
      <c r="B264" s="92"/>
      <c r="C264" s="8"/>
      <c r="D264" s="6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6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5"/>
      <c r="AS264" s="5"/>
    </row>
    <row r="265" spans="1:45" ht="12.5">
      <c r="A265" s="91"/>
      <c r="B265" s="92"/>
      <c r="C265" s="8"/>
      <c r="D265" s="6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6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5"/>
      <c r="AS265" s="5"/>
    </row>
    <row r="266" spans="1:45" ht="12.5">
      <c r="A266" s="91"/>
      <c r="B266" s="92"/>
      <c r="C266" s="8"/>
      <c r="D266" s="6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6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5"/>
      <c r="AS266" s="5"/>
    </row>
    <row r="267" spans="1:45" ht="12.5">
      <c r="A267" s="91"/>
      <c r="B267" s="92"/>
      <c r="C267" s="8"/>
      <c r="D267" s="6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6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8"/>
      <c r="AR267" s="5"/>
      <c r="AS267" s="5"/>
    </row>
    <row r="268" spans="1:45" ht="12.5">
      <c r="A268" s="91"/>
      <c r="B268" s="92"/>
      <c r="C268" s="8"/>
      <c r="D268" s="6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6"/>
      <c r="Y268" s="38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5"/>
      <c r="AS268" s="5"/>
    </row>
    <row r="269" spans="1:45" ht="12.5">
      <c r="A269" s="91"/>
      <c r="B269" s="92"/>
      <c r="C269" s="8"/>
      <c r="D269" s="6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6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5"/>
      <c r="AS269" s="5"/>
    </row>
    <row r="270" spans="1:45" ht="12.5">
      <c r="A270" s="91"/>
      <c r="B270" s="92"/>
      <c r="C270" s="8"/>
      <c r="D270" s="6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6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5"/>
      <c r="AS270" s="5"/>
    </row>
    <row r="271" spans="1:45" ht="12.5">
      <c r="A271" s="91"/>
      <c r="B271" s="92"/>
      <c r="C271" s="8"/>
      <c r="D271" s="6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6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5"/>
      <c r="AS271" s="5"/>
    </row>
    <row r="272" spans="1:45" ht="12.5">
      <c r="A272" s="91"/>
      <c r="B272" s="92"/>
      <c r="C272" s="8"/>
      <c r="D272" s="6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6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5"/>
      <c r="AS272" s="5"/>
    </row>
    <row r="273" spans="1:45" ht="12.5">
      <c r="A273" s="91"/>
      <c r="B273" s="92"/>
      <c r="C273" s="8"/>
      <c r="D273" s="6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6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5"/>
      <c r="AS273" s="5"/>
    </row>
    <row r="274" spans="1:45" ht="12.5">
      <c r="A274" s="91"/>
      <c r="B274" s="92"/>
      <c r="C274" s="8"/>
      <c r="D274" s="6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6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5"/>
      <c r="AS274" s="5"/>
    </row>
    <row r="275" spans="1:45" ht="12.5">
      <c r="A275" s="91"/>
      <c r="B275" s="92"/>
      <c r="C275" s="8"/>
      <c r="D275" s="6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6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5"/>
      <c r="AS275" s="5"/>
    </row>
    <row r="276" spans="1:45" ht="12.5">
      <c r="A276" s="91"/>
      <c r="B276" s="92"/>
      <c r="C276" s="8"/>
      <c r="D276" s="6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6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5"/>
      <c r="AS276" s="5"/>
    </row>
    <row r="277" spans="1:45" ht="12.5">
      <c r="A277" s="91"/>
      <c r="B277" s="92"/>
      <c r="C277" s="8"/>
      <c r="D277" s="6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6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5"/>
      <c r="AS277" s="5"/>
    </row>
    <row r="278" spans="1:45" ht="12.5">
      <c r="A278" s="91"/>
      <c r="B278" s="92"/>
      <c r="C278" s="8"/>
      <c r="D278" s="6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6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5"/>
      <c r="AS278" s="5"/>
    </row>
    <row r="279" spans="1:45" ht="12.5">
      <c r="A279" s="91"/>
      <c r="B279" s="92"/>
      <c r="C279" s="8"/>
      <c r="D279" s="6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6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5"/>
      <c r="AS279" s="5"/>
    </row>
    <row r="280" spans="1:45" ht="12.5">
      <c r="A280" s="91"/>
      <c r="B280" s="92"/>
      <c r="C280" s="8"/>
      <c r="D280" s="6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6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5"/>
      <c r="AS280" s="5"/>
    </row>
    <row r="281" spans="1:45" ht="12.5">
      <c r="A281" s="91"/>
      <c r="B281" s="92"/>
      <c r="C281" s="8"/>
      <c r="D281" s="6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6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5"/>
      <c r="AS281" s="5"/>
    </row>
    <row r="282" spans="1:45" ht="12.5">
      <c r="A282" s="91"/>
      <c r="B282" s="92"/>
      <c r="C282" s="8"/>
      <c r="D282" s="6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6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5"/>
      <c r="AS282" s="5"/>
    </row>
    <row r="283" spans="1:45" ht="12.5">
      <c r="A283" s="91"/>
      <c r="B283" s="92"/>
      <c r="C283" s="8"/>
      <c r="D283" s="6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6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8"/>
      <c r="AR283" s="5"/>
      <c r="AS283" s="5"/>
    </row>
    <row r="284" spans="1:45" ht="12.5">
      <c r="A284" s="91"/>
      <c r="B284" s="92"/>
      <c r="C284" s="8"/>
      <c r="D284" s="6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6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5"/>
      <c r="AS284" s="5"/>
    </row>
    <row r="285" spans="1:45" ht="12.5">
      <c r="A285" s="91"/>
      <c r="B285" s="92"/>
      <c r="C285" s="8"/>
      <c r="D285" s="6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6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8"/>
      <c r="AR285" s="5"/>
      <c r="AS285" s="5"/>
    </row>
    <row r="286" spans="1:45" ht="12.5">
      <c r="A286" s="91"/>
      <c r="B286" s="92"/>
      <c r="C286" s="8"/>
      <c r="D286" s="6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6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8"/>
      <c r="AR286" s="5"/>
      <c r="AS286" s="5"/>
    </row>
    <row r="287" spans="1:45" ht="12.5">
      <c r="A287" s="91"/>
      <c r="B287" s="92"/>
      <c r="C287" s="8"/>
      <c r="D287" s="6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6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5"/>
      <c r="AS287" s="5"/>
    </row>
    <row r="288" spans="1:45" ht="12.5">
      <c r="A288" s="91"/>
      <c r="B288" s="92"/>
      <c r="C288" s="8"/>
      <c r="D288" s="6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6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5"/>
      <c r="AS288" s="5"/>
    </row>
    <row r="289" spans="1:45" ht="12.5">
      <c r="A289" s="91"/>
      <c r="B289" s="92"/>
      <c r="C289" s="8"/>
      <c r="D289" s="6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6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8"/>
      <c r="AR289" s="5"/>
      <c r="AS289" s="5"/>
    </row>
    <row r="290" spans="1:45" ht="12.5">
      <c r="A290" s="91"/>
      <c r="B290" s="92"/>
      <c r="C290" s="8"/>
      <c r="D290" s="6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6"/>
      <c r="Y290" s="38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5"/>
      <c r="AS290" s="5"/>
    </row>
    <row r="291" spans="1:45" ht="12.5">
      <c r="A291" s="91"/>
      <c r="B291" s="92"/>
      <c r="C291" s="8"/>
      <c r="D291" s="6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6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5"/>
      <c r="AS291" s="5"/>
    </row>
    <row r="292" spans="1:45" ht="12.5">
      <c r="A292" s="91"/>
      <c r="B292" s="92"/>
      <c r="C292" s="8"/>
      <c r="D292" s="6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6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5"/>
      <c r="AS292" s="5"/>
    </row>
    <row r="293" spans="1:45" ht="12.5">
      <c r="A293" s="91"/>
      <c r="B293" s="92"/>
      <c r="C293" s="8"/>
      <c r="D293" s="6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6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5"/>
      <c r="AS293" s="5"/>
    </row>
    <row r="294" spans="1:45" ht="12.5">
      <c r="A294" s="91"/>
      <c r="B294" s="92"/>
      <c r="C294" s="8"/>
      <c r="D294" s="6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6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5"/>
      <c r="AS294" s="5"/>
    </row>
    <row r="295" spans="1:45" ht="12.5">
      <c r="A295" s="91"/>
      <c r="B295" s="92"/>
      <c r="C295" s="8"/>
      <c r="D295" s="6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6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5"/>
      <c r="AS295" s="5"/>
    </row>
    <row r="296" spans="1:45" ht="12.5">
      <c r="A296" s="91"/>
      <c r="B296" s="92"/>
      <c r="C296" s="8"/>
      <c r="D296" s="6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6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5"/>
      <c r="AS296" s="5"/>
    </row>
    <row r="297" spans="1:45" ht="12.5">
      <c r="A297" s="91"/>
      <c r="B297" s="92"/>
      <c r="C297" s="8"/>
      <c r="D297" s="6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6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5"/>
      <c r="AS297" s="5"/>
    </row>
    <row r="298" spans="1:45" ht="12.5">
      <c r="A298" s="91"/>
      <c r="B298" s="92"/>
      <c r="C298" s="8"/>
      <c r="D298" s="6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6"/>
      <c r="Y298" s="38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8"/>
      <c r="AR298" s="5"/>
      <c r="AS298" s="5"/>
    </row>
    <row r="299" spans="1:45" ht="12.5">
      <c r="A299" s="91"/>
      <c r="B299" s="92"/>
      <c r="C299" s="8"/>
      <c r="D299" s="6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6"/>
      <c r="Y299" s="38"/>
      <c r="Z299" s="38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5"/>
      <c r="AS299" s="5"/>
    </row>
    <row r="300" spans="1:45" ht="12.5">
      <c r="A300" s="91"/>
      <c r="B300" s="92"/>
      <c r="C300" s="8"/>
      <c r="D300" s="6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6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5"/>
      <c r="AS300" s="5"/>
    </row>
    <row r="301" spans="1:45" ht="12.5">
      <c r="A301" s="91"/>
      <c r="B301" s="92"/>
      <c r="C301" s="8"/>
      <c r="D301" s="6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6"/>
      <c r="Y301" s="38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5"/>
      <c r="AS301" s="5"/>
    </row>
    <row r="302" spans="1:45" ht="12.5">
      <c r="A302" s="91"/>
      <c r="B302" s="92"/>
      <c r="C302" s="8"/>
      <c r="D302" s="6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6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5"/>
      <c r="AS302" s="5"/>
    </row>
    <row r="303" spans="1:45" ht="12.5">
      <c r="A303" s="91"/>
      <c r="B303" s="92"/>
      <c r="C303" s="8"/>
      <c r="D303" s="6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6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5"/>
      <c r="AS303" s="5"/>
    </row>
    <row r="304" spans="1:45" ht="12.5">
      <c r="A304" s="91"/>
      <c r="B304" s="92"/>
      <c r="C304" s="8"/>
      <c r="D304" s="6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6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5"/>
      <c r="AS304" s="5"/>
    </row>
    <row r="305" spans="1:45" ht="12.5">
      <c r="A305" s="91"/>
      <c r="B305" s="92"/>
      <c r="C305" s="8"/>
      <c r="D305" s="6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6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5"/>
      <c r="AS305" s="5"/>
    </row>
    <row r="306" spans="1:45" ht="12.5">
      <c r="A306" s="91"/>
      <c r="B306" s="92"/>
      <c r="C306" s="8"/>
      <c r="D306" s="6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6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5"/>
      <c r="AS306" s="5"/>
    </row>
    <row r="307" spans="1:45" ht="12.5">
      <c r="A307" s="91"/>
      <c r="B307" s="92"/>
      <c r="C307" s="8"/>
      <c r="D307" s="6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6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8"/>
      <c r="AR307" s="5"/>
      <c r="AS307" s="5"/>
    </row>
    <row r="308" spans="1:45" ht="12.5">
      <c r="A308" s="91"/>
      <c r="B308" s="92"/>
      <c r="C308" s="8"/>
      <c r="D308" s="6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6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5"/>
      <c r="AS308" s="5"/>
    </row>
    <row r="309" spans="1:45" ht="12.5">
      <c r="A309" s="91"/>
      <c r="B309" s="92"/>
      <c r="C309" s="8"/>
      <c r="D309" s="6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6"/>
      <c r="Y309" s="39"/>
      <c r="Z309" s="38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5"/>
      <c r="AS309" s="5"/>
    </row>
    <row r="310" spans="1:45" ht="12.5">
      <c r="A310" s="91"/>
      <c r="B310" s="92"/>
      <c r="C310" s="8"/>
      <c r="D310" s="6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6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5"/>
      <c r="AS310" s="5"/>
    </row>
    <row r="311" spans="1:45" ht="12.5">
      <c r="A311" s="91"/>
      <c r="B311" s="92"/>
      <c r="C311" s="8"/>
      <c r="D311" s="6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6"/>
      <c r="Y311" s="39"/>
      <c r="Z311" s="38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5"/>
      <c r="AS311" s="5"/>
    </row>
    <row r="312" spans="1:45" ht="12.5">
      <c r="A312" s="91"/>
      <c r="B312" s="92"/>
      <c r="C312" s="8"/>
      <c r="D312" s="6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6"/>
      <c r="Y312" s="38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5"/>
      <c r="AS312" s="5"/>
    </row>
    <row r="313" spans="1:45" ht="12.5">
      <c r="A313" s="91"/>
      <c r="B313" s="92"/>
      <c r="C313" s="8"/>
      <c r="D313" s="6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6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5"/>
      <c r="AS313" s="5"/>
    </row>
    <row r="314" spans="1:45" ht="12.5">
      <c r="A314" s="91"/>
      <c r="B314" s="92"/>
      <c r="C314" s="8"/>
      <c r="D314" s="6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6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8"/>
      <c r="AR314" s="5"/>
      <c r="AS314" s="5"/>
    </row>
    <row r="315" spans="1:45" ht="12.5">
      <c r="A315" s="91"/>
      <c r="B315" s="92"/>
      <c r="C315" s="8"/>
      <c r="D315" s="6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6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5"/>
      <c r="AS315" s="5"/>
    </row>
    <row r="316" spans="1:45" ht="12.5">
      <c r="A316" s="91"/>
      <c r="B316" s="92"/>
      <c r="C316" s="8"/>
      <c r="D316" s="6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6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8"/>
      <c r="AR316" s="5"/>
      <c r="AS316" s="5"/>
    </row>
    <row r="317" spans="1:45" ht="12.5">
      <c r="A317" s="91"/>
      <c r="B317" s="92"/>
      <c r="C317" s="8"/>
      <c r="D317" s="6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6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5"/>
      <c r="AS317" s="5"/>
    </row>
    <row r="318" spans="1:45" ht="12.5">
      <c r="A318" s="91"/>
      <c r="B318" s="92"/>
      <c r="C318" s="8"/>
      <c r="D318" s="6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6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5"/>
      <c r="AS318" s="5"/>
    </row>
    <row r="319" spans="1:45" ht="12.5">
      <c r="A319" s="91"/>
      <c r="B319" s="92"/>
      <c r="C319" s="8"/>
      <c r="D319" s="6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6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5"/>
      <c r="AS319" s="5"/>
    </row>
    <row r="320" spans="1:45" ht="12.5">
      <c r="A320" s="91"/>
      <c r="B320" s="92"/>
      <c r="C320" s="8"/>
      <c r="D320" s="6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6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8"/>
      <c r="AQ320" s="39"/>
      <c r="AR320" s="5"/>
      <c r="AS320" s="5"/>
    </row>
    <row r="321" spans="1:45" ht="12.5">
      <c r="A321" s="91"/>
      <c r="B321" s="92"/>
      <c r="C321" s="8"/>
      <c r="D321" s="6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6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5"/>
      <c r="AS321" s="5"/>
    </row>
    <row r="322" spans="1:45" ht="12.5">
      <c r="A322" s="91"/>
      <c r="B322" s="92"/>
      <c r="C322" s="8"/>
      <c r="D322" s="6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6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5"/>
      <c r="AS322" s="5"/>
    </row>
    <row r="323" spans="1:45" ht="12.5">
      <c r="A323" s="91"/>
      <c r="B323" s="92"/>
      <c r="C323" s="8"/>
      <c r="D323" s="6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6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5"/>
      <c r="AS323" s="5"/>
    </row>
    <row r="324" spans="1:45" ht="12.5">
      <c r="A324" s="91"/>
      <c r="B324" s="92"/>
      <c r="C324" s="8"/>
      <c r="D324" s="6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6"/>
      <c r="Y324" s="38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5"/>
      <c r="AS324" s="5"/>
    </row>
    <row r="325" spans="1:45" ht="12.5">
      <c r="A325" s="91"/>
      <c r="B325" s="92"/>
      <c r="C325" s="8"/>
      <c r="D325" s="6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6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5"/>
      <c r="AS325" s="5"/>
    </row>
    <row r="326" spans="1:45" ht="12.5">
      <c r="A326" s="91"/>
      <c r="B326" s="92"/>
      <c r="C326" s="8"/>
      <c r="D326" s="6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6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5"/>
      <c r="AS326" s="5"/>
    </row>
    <row r="327" spans="1:45" ht="12.5">
      <c r="A327" s="91"/>
      <c r="B327" s="92"/>
      <c r="C327" s="8"/>
      <c r="D327" s="6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6"/>
      <c r="Y327" s="38"/>
      <c r="Z327" s="38"/>
      <c r="AA327" s="38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5"/>
      <c r="AS327" s="5"/>
    </row>
    <row r="328" spans="1:45" ht="12.5">
      <c r="A328" s="91"/>
      <c r="B328" s="92"/>
      <c r="C328" s="8"/>
      <c r="D328" s="6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6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5"/>
      <c r="AS328" s="5"/>
    </row>
    <row r="329" spans="1:45" ht="12.5">
      <c r="A329" s="91"/>
      <c r="B329" s="92"/>
      <c r="C329" s="8"/>
      <c r="D329" s="6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6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5"/>
      <c r="AS329" s="5"/>
    </row>
    <row r="330" spans="1:45" ht="12.5">
      <c r="A330" s="91"/>
      <c r="B330" s="92"/>
      <c r="C330" s="8"/>
      <c r="D330" s="6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6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8"/>
      <c r="AR330" s="5"/>
      <c r="AS330" s="5"/>
    </row>
    <row r="331" spans="1:45" ht="12.5">
      <c r="A331" s="91"/>
      <c r="B331" s="92"/>
      <c r="C331" s="8"/>
      <c r="D331" s="6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6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5"/>
      <c r="AS331" s="5"/>
    </row>
    <row r="332" spans="1:45" ht="12.5">
      <c r="A332" s="91"/>
      <c r="B332" s="92"/>
      <c r="C332" s="8"/>
      <c r="D332" s="6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6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5"/>
      <c r="AS332" s="5"/>
    </row>
    <row r="333" spans="1:45" ht="12.5">
      <c r="A333" s="91"/>
      <c r="B333" s="92"/>
      <c r="C333" s="8"/>
      <c r="D333" s="6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6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5"/>
      <c r="AS333" s="5"/>
    </row>
    <row r="334" spans="1:45" ht="12.5">
      <c r="A334" s="91"/>
      <c r="B334" s="92"/>
      <c r="C334" s="8"/>
      <c r="D334" s="6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6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5"/>
      <c r="AS334" s="5"/>
    </row>
    <row r="335" spans="1:45" ht="12.5">
      <c r="A335" s="91"/>
      <c r="B335" s="92"/>
      <c r="C335" s="8"/>
      <c r="D335" s="6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6"/>
      <c r="Y335" s="38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8"/>
      <c r="AR335" s="5"/>
      <c r="AS335" s="5"/>
    </row>
    <row r="336" spans="1:45" ht="12.5">
      <c r="A336" s="91"/>
      <c r="B336" s="92"/>
      <c r="C336" s="8"/>
      <c r="D336" s="6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6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8"/>
      <c r="AR336" s="5"/>
      <c r="AS336" s="5"/>
    </row>
    <row r="337" spans="1:45" ht="12.5">
      <c r="A337" s="91"/>
      <c r="B337" s="92"/>
      <c r="C337" s="8"/>
      <c r="D337" s="6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6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5"/>
      <c r="AS337" s="5"/>
    </row>
    <row r="338" spans="1:45" ht="12.5">
      <c r="A338" s="91"/>
      <c r="B338" s="92"/>
      <c r="C338" s="8"/>
      <c r="D338" s="6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6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5"/>
      <c r="AS338" s="5"/>
    </row>
    <row r="339" spans="1:45" ht="12.5">
      <c r="A339" s="91"/>
      <c r="B339" s="92"/>
      <c r="C339" s="8"/>
      <c r="D339" s="6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6"/>
      <c r="Y339" s="39"/>
      <c r="Z339" s="39"/>
      <c r="AA339" s="39"/>
      <c r="AB339" s="38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5"/>
      <c r="AS339" s="5"/>
    </row>
    <row r="340" spans="1:45" ht="12.5">
      <c r="A340" s="91"/>
      <c r="B340" s="92"/>
      <c r="C340" s="8"/>
      <c r="D340" s="6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6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5"/>
      <c r="AS340" s="5"/>
    </row>
    <row r="341" spans="1:45" ht="12.5">
      <c r="A341" s="91"/>
      <c r="B341" s="92"/>
      <c r="C341" s="8"/>
      <c r="D341" s="6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6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5"/>
      <c r="AS341" s="5"/>
    </row>
    <row r="342" spans="1:45" ht="12.5">
      <c r="A342" s="91"/>
      <c r="B342" s="92"/>
      <c r="C342" s="8"/>
      <c r="D342" s="6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6"/>
      <c r="Y342" s="39"/>
      <c r="Z342" s="39"/>
      <c r="AA342" s="38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5"/>
      <c r="AS342" s="5"/>
    </row>
    <row r="343" spans="1:45" ht="12.5">
      <c r="A343" s="91"/>
      <c r="B343" s="92"/>
      <c r="C343" s="8"/>
      <c r="D343" s="6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6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5"/>
      <c r="AS343" s="5"/>
    </row>
    <row r="344" spans="1:45" ht="12.5">
      <c r="A344" s="91"/>
      <c r="B344" s="92"/>
      <c r="C344" s="8"/>
      <c r="D344" s="6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6"/>
      <c r="Y344" s="39"/>
      <c r="Z344" s="39"/>
      <c r="AA344" s="38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5"/>
      <c r="AS344" s="5"/>
    </row>
    <row r="345" spans="1:45" ht="12.5">
      <c r="A345" s="91"/>
      <c r="B345" s="92"/>
      <c r="C345" s="8"/>
      <c r="D345" s="6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6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5"/>
      <c r="AS345" s="5"/>
    </row>
    <row r="346" spans="1:45" ht="12.5">
      <c r="A346" s="91"/>
      <c r="B346" s="92"/>
      <c r="C346" s="8"/>
      <c r="D346" s="6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6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5"/>
      <c r="AS346" s="5"/>
    </row>
    <row r="347" spans="1:45" ht="12.5">
      <c r="A347" s="91"/>
      <c r="B347" s="92"/>
      <c r="C347" s="8"/>
      <c r="D347" s="6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6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8"/>
      <c r="AR347" s="5"/>
      <c r="AS347" s="5"/>
    </row>
    <row r="348" spans="1:45" ht="12.5">
      <c r="A348" s="91"/>
      <c r="B348" s="92"/>
      <c r="C348" s="8"/>
      <c r="D348" s="6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6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8"/>
      <c r="AR348" s="5"/>
      <c r="AS348" s="5"/>
    </row>
    <row r="349" spans="1:45" ht="12.5">
      <c r="A349" s="91"/>
      <c r="B349" s="92"/>
      <c r="C349" s="8"/>
      <c r="D349" s="6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6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5"/>
      <c r="AS349" s="5"/>
    </row>
    <row r="350" spans="1:45" ht="12.5">
      <c r="A350" s="91"/>
      <c r="B350" s="92"/>
      <c r="C350" s="8"/>
      <c r="D350" s="6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6"/>
      <c r="Y350" s="39"/>
      <c r="Z350" s="39"/>
      <c r="AA350" s="38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8"/>
      <c r="AR350" s="5"/>
      <c r="AS350" s="5"/>
    </row>
    <row r="351" spans="1:45" ht="12.5">
      <c r="A351" s="91"/>
      <c r="B351" s="92"/>
      <c r="C351" s="8"/>
      <c r="D351" s="6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6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8"/>
      <c r="AR351" s="5"/>
      <c r="AS351" s="5"/>
    </row>
    <row r="352" spans="1:45" ht="12.5">
      <c r="A352" s="91"/>
      <c r="B352" s="92"/>
      <c r="C352" s="8"/>
      <c r="D352" s="6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6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5"/>
      <c r="AS352" s="5"/>
    </row>
    <row r="353" spans="1:45" ht="12.5">
      <c r="A353" s="91"/>
      <c r="B353" s="92"/>
      <c r="C353" s="8"/>
      <c r="D353" s="6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6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5"/>
      <c r="AS353" s="5"/>
    </row>
    <row r="354" spans="1:45" ht="12.5">
      <c r="A354" s="91"/>
      <c r="B354" s="92"/>
      <c r="C354" s="8"/>
      <c r="D354" s="6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6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8"/>
      <c r="AR354" s="5"/>
      <c r="AS354" s="5"/>
    </row>
    <row r="355" spans="1:45" ht="12.5">
      <c r="A355" s="91"/>
      <c r="B355" s="92"/>
      <c r="C355" s="8"/>
      <c r="D355" s="6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6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5"/>
      <c r="AS355" s="5"/>
    </row>
    <row r="356" spans="1:45" ht="12.5">
      <c r="A356" s="91"/>
      <c r="B356" s="92"/>
      <c r="C356" s="8"/>
      <c r="D356" s="6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6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5"/>
      <c r="AS356" s="5"/>
    </row>
    <row r="357" spans="1:45" ht="12.5">
      <c r="A357" s="91"/>
      <c r="B357" s="92"/>
      <c r="C357" s="8"/>
      <c r="D357" s="6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6"/>
      <c r="Y357" s="39"/>
      <c r="Z357" s="39"/>
      <c r="AA357" s="39"/>
      <c r="AB357" s="39"/>
      <c r="AC357" s="38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5"/>
      <c r="AS357" s="5"/>
    </row>
    <row r="358" spans="1:45" ht="12.5">
      <c r="A358" s="91"/>
      <c r="B358" s="92"/>
      <c r="C358" s="8"/>
      <c r="D358" s="6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6"/>
      <c r="Y358" s="39"/>
      <c r="Z358" s="39"/>
      <c r="AA358" s="39"/>
      <c r="AB358" s="38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8"/>
      <c r="AR358" s="5"/>
      <c r="AS358" s="5"/>
    </row>
    <row r="359" spans="1:45" ht="12.5">
      <c r="A359" s="91"/>
      <c r="B359" s="92"/>
      <c r="C359" s="8"/>
      <c r="D359" s="6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6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8"/>
      <c r="AR359" s="5"/>
      <c r="AS359" s="5"/>
    </row>
    <row r="360" spans="1:45" ht="12.5">
      <c r="A360" s="91"/>
      <c r="B360" s="92"/>
      <c r="C360" s="8"/>
      <c r="D360" s="6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6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5"/>
      <c r="AS360" s="5"/>
    </row>
    <row r="361" spans="1:45" ht="12.5">
      <c r="A361" s="91"/>
      <c r="B361" s="92"/>
      <c r="C361" s="8"/>
      <c r="D361" s="6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6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5"/>
      <c r="AS361" s="5"/>
    </row>
    <row r="362" spans="1:45" ht="12.5">
      <c r="A362" s="91"/>
      <c r="B362" s="92"/>
      <c r="C362" s="8"/>
      <c r="D362" s="6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6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5"/>
      <c r="AS362" s="5"/>
    </row>
    <row r="363" spans="1:45" ht="12.5">
      <c r="A363" s="91"/>
      <c r="B363" s="92"/>
      <c r="C363" s="8"/>
      <c r="D363" s="6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6"/>
      <c r="Y363" s="38"/>
      <c r="Z363" s="39"/>
      <c r="AA363" s="38"/>
      <c r="AB363" s="39"/>
      <c r="AC363" s="39"/>
      <c r="AD363" s="38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5"/>
      <c r="AS363" s="5"/>
    </row>
    <row r="364" spans="1:45" ht="12.5">
      <c r="A364" s="91"/>
      <c r="B364" s="92"/>
      <c r="C364" s="8"/>
      <c r="D364" s="6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6"/>
      <c r="Y364" s="39"/>
      <c r="Z364" s="38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5"/>
      <c r="AS364" s="5"/>
    </row>
    <row r="365" spans="1:45" ht="12.5">
      <c r="A365" s="91"/>
      <c r="B365" s="92"/>
      <c r="C365" s="8"/>
      <c r="D365" s="6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6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5"/>
      <c r="AS365" s="5"/>
    </row>
    <row r="366" spans="1:45" ht="12.5">
      <c r="A366" s="91"/>
      <c r="B366" s="92"/>
      <c r="C366" s="8"/>
      <c r="D366" s="6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6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5"/>
      <c r="AS366" s="5"/>
    </row>
    <row r="367" spans="1:45" ht="12.5">
      <c r="A367" s="91"/>
      <c r="B367" s="92"/>
      <c r="C367" s="8"/>
      <c r="D367" s="6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6"/>
      <c r="Y367" s="38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5"/>
      <c r="AS367" s="5"/>
    </row>
    <row r="368" spans="1:45" ht="12.5">
      <c r="A368" s="91"/>
      <c r="B368" s="92"/>
      <c r="C368" s="8"/>
      <c r="D368" s="6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6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8"/>
      <c r="AR368" s="5"/>
      <c r="AS368" s="5"/>
    </row>
    <row r="369" spans="1:45" ht="12.5">
      <c r="A369" s="91"/>
      <c r="B369" s="92"/>
      <c r="C369" s="8"/>
      <c r="D369" s="6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6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5"/>
      <c r="AS369" s="5"/>
    </row>
    <row r="370" spans="1:45" ht="12.5">
      <c r="A370" s="91"/>
      <c r="B370" s="92"/>
      <c r="C370" s="8"/>
      <c r="D370" s="6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6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5"/>
      <c r="AS370" s="5"/>
    </row>
    <row r="371" spans="1:45" ht="12.5">
      <c r="A371" s="91"/>
      <c r="B371" s="92"/>
      <c r="C371" s="8"/>
      <c r="D371" s="6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6"/>
      <c r="Y371" s="39"/>
      <c r="Z371" s="39"/>
      <c r="AA371" s="39"/>
      <c r="AB371" s="39"/>
      <c r="AC371" s="39"/>
      <c r="AD371" s="39"/>
      <c r="AE371" s="38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5"/>
      <c r="AS371" s="5"/>
    </row>
    <row r="372" spans="1:45" ht="12.5">
      <c r="A372" s="91"/>
      <c r="B372" s="92"/>
      <c r="C372" s="8"/>
      <c r="D372" s="6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6"/>
      <c r="Y372" s="38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5"/>
      <c r="AS372" s="5"/>
    </row>
    <row r="373" spans="1:45" ht="12.5">
      <c r="A373" s="91"/>
      <c r="B373" s="92"/>
      <c r="C373" s="8"/>
      <c r="D373" s="6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6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5"/>
      <c r="AS373" s="5"/>
    </row>
    <row r="374" spans="1:45" ht="12.5">
      <c r="A374" s="91"/>
      <c r="B374" s="92"/>
      <c r="C374" s="8"/>
      <c r="D374" s="6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6"/>
      <c r="Y374" s="39"/>
      <c r="Z374" s="39"/>
      <c r="AA374" s="38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8"/>
      <c r="AR374" s="5"/>
      <c r="AS374" s="5"/>
    </row>
    <row r="375" spans="1:45" ht="12.5">
      <c r="A375" s="91"/>
      <c r="B375" s="92"/>
      <c r="C375" s="8"/>
      <c r="D375" s="6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6"/>
      <c r="Y375" s="38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8"/>
      <c r="AR375" s="5"/>
      <c r="AS375" s="5"/>
    </row>
    <row r="376" spans="1:45" ht="12.5">
      <c r="A376" s="91"/>
      <c r="B376" s="92"/>
      <c r="C376" s="8"/>
      <c r="D376" s="6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6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5"/>
      <c r="AS376" s="5"/>
    </row>
    <row r="377" spans="1:45" ht="12.5">
      <c r="A377" s="91"/>
      <c r="B377" s="92"/>
      <c r="C377" s="8"/>
      <c r="D377" s="6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6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5"/>
      <c r="AS377" s="5"/>
    </row>
    <row r="378" spans="1:45" ht="12.5">
      <c r="A378" s="91"/>
      <c r="B378" s="92"/>
      <c r="C378" s="8"/>
      <c r="D378" s="6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6"/>
      <c r="Y378" s="39"/>
      <c r="Z378" s="39"/>
      <c r="AA378" s="39"/>
      <c r="AB378" s="39"/>
      <c r="AC378" s="38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5"/>
      <c r="AS378" s="5"/>
    </row>
    <row r="379" spans="1:45" ht="12.5">
      <c r="A379" s="91"/>
      <c r="B379" s="92"/>
      <c r="C379" s="8"/>
      <c r="D379" s="6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6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5"/>
      <c r="AS379" s="5"/>
    </row>
    <row r="380" spans="1:45" ht="12.5">
      <c r="A380" s="91"/>
      <c r="B380" s="92"/>
      <c r="C380" s="8"/>
      <c r="D380" s="6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6"/>
      <c r="Y380" s="39"/>
      <c r="Z380" s="39"/>
      <c r="AA380" s="39"/>
      <c r="AB380" s="38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8"/>
      <c r="AR380" s="5"/>
      <c r="AS380" s="5"/>
    </row>
    <row r="381" spans="1:45" ht="12.5">
      <c r="A381" s="91"/>
      <c r="B381" s="92"/>
      <c r="C381" s="8"/>
      <c r="D381" s="6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6"/>
      <c r="Y381" s="39"/>
      <c r="Z381" s="39"/>
      <c r="AA381" s="39"/>
      <c r="AB381" s="39"/>
      <c r="AC381" s="39"/>
      <c r="AD381" s="39"/>
      <c r="AE381" s="38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5"/>
      <c r="AS381" s="5"/>
    </row>
    <row r="382" spans="1:45" ht="12.5">
      <c r="A382" s="91"/>
      <c r="B382" s="92"/>
      <c r="C382" s="8"/>
      <c r="D382" s="6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6"/>
      <c r="Y382" s="38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5"/>
      <c r="AS382" s="5"/>
    </row>
    <row r="383" spans="1:45" ht="12.5">
      <c r="A383" s="91"/>
      <c r="B383" s="92"/>
      <c r="C383" s="8"/>
      <c r="D383" s="6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6"/>
      <c r="Y383" s="39"/>
      <c r="Z383" s="38"/>
      <c r="AA383" s="39"/>
      <c r="AB383" s="38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5"/>
      <c r="AS383" s="5"/>
    </row>
    <row r="384" spans="1:45" ht="12.5">
      <c r="A384" s="91"/>
      <c r="B384" s="92"/>
      <c r="C384" s="8"/>
      <c r="D384" s="6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6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5"/>
      <c r="AS384" s="5"/>
    </row>
    <row r="385" spans="1:45" ht="12.5">
      <c r="A385" s="91"/>
      <c r="B385" s="92"/>
      <c r="C385" s="8"/>
      <c r="D385" s="6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6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5"/>
      <c r="AS385" s="5"/>
    </row>
    <row r="386" spans="1:45" ht="12.5">
      <c r="A386" s="91"/>
      <c r="B386" s="92"/>
      <c r="C386" s="8"/>
      <c r="D386" s="6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6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8"/>
      <c r="AQ386" s="38"/>
      <c r="AR386" s="5"/>
      <c r="AS386" s="5"/>
    </row>
    <row r="387" spans="1:45" ht="12.5">
      <c r="A387" s="91"/>
      <c r="B387" s="92"/>
      <c r="C387" s="8"/>
      <c r="D387" s="6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6"/>
      <c r="Y387" s="39"/>
      <c r="Z387" s="39"/>
      <c r="AA387" s="39"/>
      <c r="AB387" s="38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5"/>
      <c r="AS387" s="5"/>
    </row>
    <row r="388" spans="1:45" ht="12.5">
      <c r="A388" s="91"/>
      <c r="B388" s="92"/>
      <c r="C388" s="8"/>
      <c r="D388" s="6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6"/>
      <c r="Y388" s="39"/>
      <c r="Z388" s="39"/>
      <c r="AA388" s="38"/>
      <c r="AB388" s="39"/>
      <c r="AC388" s="38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8"/>
      <c r="AR388" s="5"/>
      <c r="AS388" s="5"/>
    </row>
    <row r="389" spans="1:45" ht="12.5">
      <c r="A389" s="91"/>
      <c r="B389" s="92"/>
      <c r="C389" s="8"/>
      <c r="D389" s="6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6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5"/>
      <c r="AS389" s="5"/>
    </row>
    <row r="390" spans="1:45" ht="12.5">
      <c r="A390" s="91"/>
      <c r="B390" s="92"/>
      <c r="C390" s="8"/>
      <c r="D390" s="6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6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5"/>
      <c r="AS390" s="5"/>
    </row>
    <row r="391" spans="1:45" ht="12.5">
      <c r="A391" s="91"/>
      <c r="B391" s="92"/>
      <c r="C391" s="8"/>
      <c r="D391" s="6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6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5"/>
      <c r="AS391" s="5"/>
    </row>
    <row r="392" spans="1:45" ht="12.5">
      <c r="A392" s="91"/>
      <c r="B392" s="92"/>
      <c r="C392" s="8"/>
      <c r="D392" s="6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6"/>
      <c r="Y392" s="39"/>
      <c r="Z392" s="38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5"/>
      <c r="AS392" s="5"/>
    </row>
    <row r="393" spans="1:45" ht="12.5">
      <c r="A393" s="91"/>
      <c r="B393" s="92"/>
      <c r="C393" s="8"/>
      <c r="D393" s="6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6"/>
      <c r="Y393" s="39"/>
      <c r="Z393" s="39"/>
      <c r="AA393" s="38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5"/>
      <c r="AS393" s="5"/>
    </row>
    <row r="394" spans="1:45" ht="12.5">
      <c r="A394" s="91"/>
      <c r="B394" s="92"/>
      <c r="C394" s="8"/>
      <c r="D394" s="6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6"/>
      <c r="Y394" s="38"/>
      <c r="Z394" s="39"/>
      <c r="AA394" s="39"/>
      <c r="AB394" s="38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8"/>
      <c r="AR394" s="5"/>
      <c r="AS394" s="5"/>
    </row>
    <row r="395" spans="1:45" ht="12.5">
      <c r="A395" s="91"/>
      <c r="B395" s="92"/>
      <c r="C395" s="8"/>
      <c r="D395" s="6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6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8"/>
      <c r="AR395" s="5"/>
      <c r="AS395" s="5"/>
    </row>
    <row r="396" spans="1:45" ht="12.5">
      <c r="A396" s="91"/>
      <c r="B396" s="92"/>
      <c r="C396" s="8"/>
      <c r="D396" s="6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6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5"/>
      <c r="AS396" s="5"/>
    </row>
    <row r="397" spans="1:45" ht="12.5">
      <c r="A397" s="91"/>
      <c r="B397" s="92"/>
      <c r="C397" s="8"/>
      <c r="D397" s="6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6"/>
      <c r="Y397" s="39"/>
      <c r="Z397" s="39"/>
      <c r="AA397" s="39"/>
      <c r="AB397" s="39"/>
      <c r="AC397" s="38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5"/>
      <c r="AS397" s="5"/>
    </row>
    <row r="398" spans="1:45" ht="12.5">
      <c r="A398" s="91"/>
      <c r="B398" s="92"/>
      <c r="C398" s="8"/>
      <c r="D398" s="6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6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5"/>
      <c r="AS398" s="5"/>
    </row>
    <row r="399" spans="1:45" ht="12.5">
      <c r="A399" s="91"/>
      <c r="B399" s="92"/>
      <c r="C399" s="8"/>
      <c r="D399" s="6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6"/>
      <c r="Y399" s="39"/>
      <c r="Z399" s="39"/>
      <c r="AA399" s="39"/>
      <c r="AB399" s="39"/>
      <c r="AC399" s="39"/>
      <c r="AD399" s="39"/>
      <c r="AE399" s="38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5"/>
      <c r="AS399" s="5"/>
    </row>
    <row r="400" spans="1:45" ht="12.5">
      <c r="A400" s="91"/>
      <c r="B400" s="92"/>
      <c r="C400" s="8"/>
      <c r="D400" s="6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6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5"/>
      <c r="AS400" s="5"/>
    </row>
    <row r="401" spans="1:45" ht="12.5">
      <c r="A401" s="91"/>
      <c r="B401" s="92"/>
      <c r="C401" s="8"/>
      <c r="D401" s="6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6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5"/>
      <c r="AS401" s="5"/>
    </row>
    <row r="402" spans="1:45" ht="12.5">
      <c r="A402" s="91"/>
      <c r="B402" s="92"/>
      <c r="C402" s="8"/>
      <c r="D402" s="6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6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5"/>
      <c r="AS402" s="5"/>
    </row>
    <row r="403" spans="1:45" ht="12.5">
      <c r="A403" s="91"/>
      <c r="B403" s="92"/>
      <c r="C403" s="8"/>
      <c r="D403" s="6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6"/>
      <c r="Y403" s="39"/>
      <c r="Z403" s="38"/>
      <c r="AA403" s="39"/>
      <c r="AB403" s="38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5"/>
      <c r="AS403" s="5"/>
    </row>
    <row r="404" spans="1:45" ht="12.5">
      <c r="A404" s="91"/>
      <c r="B404" s="92"/>
      <c r="C404" s="8"/>
      <c r="D404" s="6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6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5"/>
      <c r="AS404" s="5"/>
    </row>
    <row r="405" spans="1:45" ht="12.5">
      <c r="A405" s="91"/>
      <c r="B405" s="92"/>
      <c r="C405" s="8"/>
      <c r="D405" s="6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6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5"/>
      <c r="AS405" s="5"/>
    </row>
    <row r="406" spans="1:45" ht="12.5">
      <c r="A406" s="91"/>
      <c r="B406" s="92"/>
      <c r="C406" s="8"/>
      <c r="D406" s="6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6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5"/>
      <c r="AS406" s="5"/>
    </row>
    <row r="407" spans="1:45" ht="12.5">
      <c r="A407" s="91"/>
      <c r="B407" s="92"/>
      <c r="C407" s="8"/>
      <c r="D407" s="6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6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5"/>
      <c r="AS407" s="5"/>
    </row>
    <row r="408" spans="1:45" ht="12.5">
      <c r="A408" s="91"/>
      <c r="B408" s="92"/>
      <c r="C408" s="8"/>
      <c r="D408" s="6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6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8"/>
      <c r="AR408" s="5"/>
      <c r="AS408" s="5"/>
    </row>
    <row r="409" spans="1:45" ht="12.5">
      <c r="A409" s="91"/>
      <c r="B409" s="92"/>
      <c r="C409" s="8"/>
      <c r="D409" s="6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6"/>
      <c r="Y409" s="39"/>
      <c r="Z409" s="38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5"/>
      <c r="AS409" s="5"/>
    </row>
    <row r="410" spans="1:45" ht="12.5">
      <c r="A410" s="91"/>
      <c r="B410" s="92"/>
      <c r="C410" s="8"/>
      <c r="D410" s="6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6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5"/>
      <c r="AS410" s="5"/>
    </row>
    <row r="411" spans="1:45" ht="12.5">
      <c r="A411" s="91"/>
      <c r="B411" s="92"/>
      <c r="C411" s="8"/>
      <c r="D411" s="6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6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5"/>
      <c r="AS411" s="5"/>
    </row>
    <row r="412" spans="1:45" ht="12.5">
      <c r="A412" s="91"/>
      <c r="B412" s="92"/>
      <c r="C412" s="8"/>
      <c r="D412" s="6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6"/>
      <c r="Y412" s="39"/>
      <c r="Z412" s="38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8"/>
      <c r="AR412" s="5"/>
      <c r="AS412" s="5"/>
    </row>
    <row r="413" spans="1:45" ht="12.5">
      <c r="A413" s="91"/>
      <c r="B413" s="92"/>
      <c r="C413" s="8"/>
      <c r="D413" s="6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6"/>
      <c r="Y413" s="38"/>
      <c r="Z413" s="39"/>
      <c r="AA413" s="38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5"/>
      <c r="AS413" s="5"/>
    </row>
    <row r="414" spans="1:45" ht="12.5">
      <c r="A414" s="91"/>
      <c r="B414" s="92"/>
      <c r="C414" s="8"/>
      <c r="D414" s="6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6"/>
      <c r="Y414" s="38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5"/>
      <c r="AS414" s="5"/>
    </row>
    <row r="415" spans="1:45" ht="12.5">
      <c r="A415" s="91"/>
      <c r="B415" s="92"/>
      <c r="C415" s="8"/>
      <c r="D415" s="6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6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5"/>
      <c r="AS415" s="5"/>
    </row>
    <row r="416" spans="1:45" ht="12.5">
      <c r="A416" s="91"/>
      <c r="B416" s="92"/>
      <c r="C416" s="8"/>
      <c r="D416" s="6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6"/>
      <c r="Y416" s="39"/>
      <c r="Z416" s="38"/>
      <c r="AA416" s="38"/>
      <c r="AB416" s="39"/>
      <c r="AC416" s="39"/>
      <c r="AD416" s="39"/>
      <c r="AE416" s="39"/>
      <c r="AF416" s="38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5"/>
      <c r="AS416" s="5"/>
    </row>
    <row r="417" spans="1:45" ht="12.5">
      <c r="A417" s="91"/>
      <c r="B417" s="92"/>
      <c r="C417" s="8"/>
      <c r="D417" s="6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6"/>
      <c r="Y417" s="39"/>
      <c r="Z417" s="38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5"/>
      <c r="AS417" s="5"/>
    </row>
    <row r="418" spans="1:45" ht="12.5">
      <c r="A418" s="91"/>
      <c r="B418" s="92"/>
      <c r="C418" s="8"/>
      <c r="D418" s="6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6"/>
      <c r="Y418" s="38"/>
      <c r="Z418" s="39"/>
      <c r="AA418" s="39"/>
      <c r="AB418" s="39"/>
      <c r="AC418" s="39"/>
      <c r="AD418" s="38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5"/>
      <c r="AS418" s="5"/>
    </row>
    <row r="419" spans="1:45" ht="12.5">
      <c r="A419" s="91"/>
      <c r="B419" s="92"/>
      <c r="C419" s="8"/>
      <c r="D419" s="6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6"/>
      <c r="Y419" s="38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5"/>
      <c r="AS419" s="5"/>
    </row>
    <row r="420" spans="1:45" ht="12.5">
      <c r="A420" s="91"/>
      <c r="B420" s="92"/>
      <c r="C420" s="8"/>
      <c r="D420" s="6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6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5"/>
      <c r="AS420" s="5"/>
    </row>
    <row r="421" spans="1:45" ht="12.5">
      <c r="A421" s="91"/>
      <c r="B421" s="92"/>
      <c r="C421" s="8"/>
      <c r="D421" s="6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6"/>
      <c r="Y421" s="39"/>
      <c r="Z421" s="38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5"/>
      <c r="AS421" s="5"/>
    </row>
    <row r="422" spans="1:45" ht="12.5">
      <c r="A422" s="91"/>
      <c r="B422" s="92"/>
      <c r="C422" s="8"/>
      <c r="D422" s="6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6"/>
      <c r="Y422" s="39"/>
      <c r="Z422" s="38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5"/>
      <c r="AS422" s="5"/>
    </row>
    <row r="423" spans="1:45" ht="12.5">
      <c r="A423" s="91"/>
      <c r="B423" s="92"/>
      <c r="C423" s="8"/>
      <c r="D423" s="6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6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5"/>
      <c r="AS423" s="5"/>
    </row>
    <row r="424" spans="1:45" ht="12.5">
      <c r="A424" s="91"/>
      <c r="B424" s="92"/>
      <c r="C424" s="8"/>
      <c r="D424" s="6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6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5"/>
      <c r="AS424" s="5"/>
    </row>
    <row r="425" spans="1:45" ht="12.5">
      <c r="A425" s="91"/>
      <c r="B425" s="92"/>
      <c r="C425" s="8"/>
      <c r="D425" s="6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6"/>
      <c r="Y425" s="38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5"/>
      <c r="AS425" s="5"/>
    </row>
    <row r="426" spans="1:45" ht="12.5">
      <c r="A426" s="91"/>
      <c r="B426" s="92"/>
      <c r="C426" s="8"/>
      <c r="D426" s="6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6"/>
      <c r="Y426" s="39"/>
      <c r="Z426" s="39"/>
      <c r="AA426" s="39"/>
      <c r="AB426" s="39"/>
      <c r="AC426" s="39"/>
      <c r="AD426" s="39"/>
      <c r="AE426" s="39"/>
      <c r="AF426" s="38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5"/>
      <c r="AS426" s="5"/>
    </row>
    <row r="427" spans="1:45" ht="12.5">
      <c r="A427" s="91"/>
      <c r="B427" s="92"/>
      <c r="C427" s="8"/>
      <c r="D427" s="6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6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5"/>
      <c r="AS427" s="5"/>
    </row>
    <row r="428" spans="1:45" ht="12.5">
      <c r="A428" s="91"/>
      <c r="B428" s="92"/>
      <c r="C428" s="8"/>
      <c r="D428" s="6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6"/>
      <c r="Y428" s="38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5"/>
      <c r="AS428" s="5"/>
    </row>
    <row r="429" spans="1:45" ht="12.5">
      <c r="A429" s="91"/>
      <c r="B429" s="92"/>
      <c r="C429" s="8"/>
      <c r="D429" s="6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6"/>
      <c r="Y429" s="39"/>
      <c r="Z429" s="39"/>
      <c r="AA429" s="39"/>
      <c r="AB429" s="39"/>
      <c r="AC429" s="39"/>
      <c r="AD429" s="39"/>
      <c r="AE429" s="39"/>
      <c r="AF429" s="39"/>
      <c r="AG429" s="38"/>
      <c r="AH429" s="39"/>
      <c r="AI429" s="39"/>
      <c r="AJ429" s="39"/>
      <c r="AK429" s="39"/>
      <c r="AL429" s="39"/>
      <c r="AM429" s="39"/>
      <c r="AN429" s="39"/>
      <c r="AO429" s="39"/>
      <c r="AP429" s="39"/>
      <c r="AQ429" s="38"/>
      <c r="AR429" s="5"/>
      <c r="AS429" s="5"/>
    </row>
    <row r="430" spans="1:45" ht="12.5">
      <c r="A430" s="91"/>
      <c r="B430" s="92"/>
      <c r="C430" s="8"/>
      <c r="D430" s="6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6"/>
      <c r="Y430" s="39"/>
      <c r="Z430" s="39"/>
      <c r="AA430" s="39"/>
      <c r="AB430" s="39"/>
      <c r="AC430" s="39"/>
      <c r="AD430" s="38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5"/>
      <c r="AS430" s="5"/>
    </row>
    <row r="431" spans="1:45" ht="12.5">
      <c r="A431" s="91"/>
      <c r="B431" s="92"/>
      <c r="C431" s="8"/>
      <c r="D431" s="6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6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5"/>
      <c r="AS431" s="5"/>
    </row>
    <row r="432" spans="1:45" ht="12.5">
      <c r="A432" s="91"/>
      <c r="B432" s="92"/>
      <c r="C432" s="8"/>
      <c r="D432" s="6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6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8"/>
      <c r="AR432" s="5"/>
      <c r="AS432" s="5"/>
    </row>
    <row r="433" spans="1:45" ht="12.5">
      <c r="A433" s="91"/>
      <c r="B433" s="92"/>
      <c r="C433" s="8"/>
      <c r="D433" s="6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6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5"/>
      <c r="AS433" s="5"/>
    </row>
    <row r="434" spans="1:45" ht="12.5">
      <c r="A434" s="91"/>
      <c r="B434" s="92"/>
      <c r="C434" s="8"/>
      <c r="D434" s="6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6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5"/>
      <c r="AS434" s="5"/>
    </row>
    <row r="435" spans="1:45" ht="12.5">
      <c r="A435" s="91"/>
      <c r="B435" s="92"/>
      <c r="C435" s="8"/>
      <c r="D435" s="6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6"/>
      <c r="Y435" s="38"/>
      <c r="Z435" s="38"/>
      <c r="AA435" s="38"/>
      <c r="AB435" s="38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8"/>
      <c r="AR435" s="5"/>
      <c r="AS435" s="5"/>
    </row>
    <row r="436" spans="1:45" ht="12.5">
      <c r="A436" s="91"/>
      <c r="B436" s="92"/>
      <c r="C436" s="8"/>
      <c r="D436" s="6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6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8"/>
      <c r="AN436" s="39"/>
      <c r="AO436" s="39"/>
      <c r="AP436" s="39"/>
      <c r="AQ436" s="39"/>
      <c r="AR436" s="5"/>
      <c r="AS436" s="5"/>
    </row>
    <row r="437" spans="1:45" ht="12.5">
      <c r="A437" s="91"/>
      <c r="B437" s="92"/>
      <c r="C437" s="8"/>
      <c r="D437" s="6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6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5"/>
      <c r="AS437" s="5"/>
    </row>
    <row r="438" spans="1:45" ht="12.5">
      <c r="A438" s="91"/>
      <c r="B438" s="92"/>
      <c r="C438" s="8"/>
      <c r="D438" s="6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6"/>
      <c r="Y438" s="39"/>
      <c r="Z438" s="39"/>
      <c r="AA438" s="39"/>
      <c r="AB438" s="39"/>
      <c r="AC438" s="39"/>
      <c r="AD438" s="38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8"/>
      <c r="AQ438" s="39"/>
      <c r="AR438" s="5"/>
      <c r="AS438" s="5"/>
    </row>
    <row r="439" spans="1:45" ht="12.5">
      <c r="A439" s="91"/>
      <c r="B439" s="92"/>
      <c r="C439" s="8"/>
      <c r="D439" s="6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6"/>
      <c r="Y439" s="39"/>
      <c r="Z439" s="38"/>
      <c r="AA439" s="38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5"/>
      <c r="AS439" s="5"/>
    </row>
    <row r="440" spans="1:45" ht="12.5">
      <c r="A440" s="91"/>
      <c r="B440" s="92"/>
      <c r="C440" s="8"/>
      <c r="D440" s="6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6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8"/>
      <c r="AR440" s="5"/>
      <c r="AS440" s="5"/>
    </row>
    <row r="441" spans="1:45" ht="12.5">
      <c r="A441" s="91"/>
      <c r="B441" s="92"/>
      <c r="C441" s="8"/>
      <c r="D441" s="6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6"/>
      <c r="Y441" s="38"/>
      <c r="Z441" s="38"/>
      <c r="AA441" s="39"/>
      <c r="AB441" s="39"/>
      <c r="AC441" s="39"/>
      <c r="AD441" s="39"/>
      <c r="AE441" s="38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8"/>
      <c r="AR441" s="5"/>
      <c r="AS441" s="5"/>
    </row>
    <row r="442" spans="1:45" ht="12.5">
      <c r="A442" s="91"/>
      <c r="B442" s="92"/>
      <c r="C442" s="8"/>
      <c r="D442" s="6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6"/>
      <c r="Y442" s="38"/>
      <c r="Z442" s="39"/>
      <c r="AA442" s="39"/>
      <c r="AB442" s="39"/>
      <c r="AC442" s="39"/>
      <c r="AD442" s="39"/>
      <c r="AE442" s="38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5"/>
      <c r="AS442" s="5"/>
    </row>
    <row r="443" spans="1:45" ht="12.5">
      <c r="A443" s="91"/>
      <c r="B443" s="92"/>
      <c r="C443" s="8"/>
      <c r="D443" s="6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6"/>
      <c r="Y443" s="38"/>
      <c r="Z443" s="39"/>
      <c r="AA443" s="39"/>
      <c r="AB443" s="38"/>
      <c r="AC443" s="38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5"/>
      <c r="AS443" s="5"/>
    </row>
    <row r="444" spans="1:45" ht="12.5">
      <c r="A444" s="91"/>
      <c r="B444" s="92"/>
      <c r="C444" s="8"/>
      <c r="D444" s="6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6"/>
      <c r="Y444" s="39"/>
      <c r="Z444" s="38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5"/>
      <c r="AS444" s="5"/>
    </row>
    <row r="445" spans="1:45" ht="12.5">
      <c r="A445" s="91"/>
      <c r="B445" s="92"/>
      <c r="C445" s="8"/>
      <c r="D445" s="6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6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5"/>
      <c r="AS445" s="5"/>
    </row>
    <row r="446" spans="1:45" ht="12.5">
      <c r="A446" s="91"/>
      <c r="B446" s="92"/>
      <c r="C446" s="8"/>
      <c r="D446" s="6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6"/>
      <c r="Y446" s="38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5"/>
      <c r="AS446" s="5"/>
    </row>
    <row r="447" spans="1:45" ht="12.5">
      <c r="A447" s="91"/>
      <c r="B447" s="92"/>
      <c r="C447" s="8"/>
      <c r="D447" s="6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6"/>
      <c r="Y447" s="39"/>
      <c r="Z447" s="38"/>
      <c r="AA447" s="39"/>
      <c r="AB447" s="38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5"/>
      <c r="AS447" s="5"/>
    </row>
    <row r="448" spans="1:45" ht="12.5">
      <c r="A448" s="91"/>
      <c r="B448" s="92"/>
      <c r="C448" s="8"/>
      <c r="D448" s="6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6"/>
      <c r="Y448" s="39"/>
      <c r="Z448" s="39"/>
      <c r="AA448" s="39"/>
      <c r="AB448" s="38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5"/>
      <c r="AS448" s="5"/>
    </row>
    <row r="449" spans="1:45" ht="12.5">
      <c r="A449" s="91"/>
      <c r="B449" s="92"/>
      <c r="C449" s="8"/>
      <c r="D449" s="6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6"/>
      <c r="Y449" s="38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8"/>
      <c r="AR449" s="5"/>
      <c r="AS449" s="5"/>
    </row>
    <row r="450" spans="1:45" ht="12.5">
      <c r="A450" s="91"/>
      <c r="B450" s="92"/>
      <c r="C450" s="8"/>
      <c r="D450" s="6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6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5"/>
      <c r="AS450" s="5"/>
    </row>
    <row r="451" spans="1:45" ht="12.5">
      <c r="A451" s="91"/>
      <c r="B451" s="92"/>
      <c r="C451" s="8"/>
      <c r="D451" s="6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6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5"/>
      <c r="AS451" s="5"/>
    </row>
    <row r="452" spans="1:45" ht="12.5">
      <c r="A452" s="91"/>
      <c r="B452" s="92"/>
      <c r="C452" s="8"/>
      <c r="D452" s="6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6"/>
      <c r="Y452" s="38"/>
      <c r="Z452" s="39"/>
      <c r="AA452" s="39"/>
      <c r="AB452" s="39"/>
      <c r="AC452" s="39"/>
      <c r="AD452" s="38"/>
      <c r="AE452" s="38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5"/>
      <c r="AS452" s="5"/>
    </row>
    <row r="453" spans="1:45" ht="12.5">
      <c r="A453" s="91"/>
      <c r="B453" s="92"/>
      <c r="C453" s="8"/>
      <c r="D453" s="6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6"/>
      <c r="Y453" s="39"/>
      <c r="Z453" s="39"/>
      <c r="AA453" s="39"/>
      <c r="AB453" s="38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8"/>
      <c r="AP453" s="39"/>
      <c r="AQ453" s="39"/>
      <c r="AR453" s="5"/>
      <c r="AS453" s="5"/>
    </row>
    <row r="454" spans="1:45" ht="12.5">
      <c r="A454" s="91"/>
      <c r="B454" s="92"/>
      <c r="C454" s="8"/>
      <c r="D454" s="6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6"/>
      <c r="Y454" s="39"/>
      <c r="Z454" s="39"/>
      <c r="AA454" s="39"/>
      <c r="AB454" s="38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5"/>
      <c r="AS454" s="5"/>
    </row>
    <row r="455" spans="1:45" ht="12.5">
      <c r="A455" s="91"/>
      <c r="B455" s="92"/>
      <c r="C455" s="8"/>
      <c r="D455" s="6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6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5"/>
      <c r="AS455" s="5"/>
    </row>
    <row r="456" spans="1:45" ht="12.5">
      <c r="A456" s="91"/>
      <c r="B456" s="92"/>
      <c r="C456" s="8"/>
      <c r="D456" s="6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6"/>
      <c r="Y456" s="39"/>
      <c r="Z456" s="39"/>
      <c r="AA456" s="39"/>
      <c r="AB456" s="38"/>
      <c r="AC456" s="39"/>
      <c r="AD456" s="38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5"/>
      <c r="AS456" s="5"/>
    </row>
    <row r="457" spans="1:45" ht="12.5">
      <c r="A457" s="91"/>
      <c r="B457" s="92"/>
      <c r="C457" s="8"/>
      <c r="D457" s="6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6"/>
      <c r="Y457" s="39"/>
      <c r="Z457" s="39"/>
      <c r="AA457" s="39"/>
      <c r="AB457" s="39"/>
      <c r="AC457" s="39"/>
      <c r="AD457" s="38"/>
      <c r="AE457" s="39"/>
      <c r="AF457" s="39"/>
      <c r="AG457" s="39"/>
      <c r="AH457" s="39"/>
      <c r="AI457" s="39"/>
      <c r="AJ457" s="39"/>
      <c r="AK457" s="38"/>
      <c r="AL457" s="39"/>
      <c r="AM457" s="38"/>
      <c r="AN457" s="39"/>
      <c r="AO457" s="39"/>
      <c r="AP457" s="39"/>
      <c r="AQ457" s="39"/>
      <c r="AR457" s="5"/>
      <c r="AS457" s="5"/>
    </row>
    <row r="458" spans="1:45" ht="12.5">
      <c r="A458" s="91"/>
      <c r="B458" s="92"/>
      <c r="C458" s="8"/>
      <c r="D458" s="6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6"/>
      <c r="Y458" s="39"/>
      <c r="Z458" s="39"/>
      <c r="AA458" s="39"/>
      <c r="AB458" s="39"/>
      <c r="AC458" s="38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5"/>
      <c r="AS458" s="5"/>
    </row>
    <row r="459" spans="1:45" ht="12.5">
      <c r="A459" s="91"/>
      <c r="B459" s="92"/>
      <c r="C459" s="8"/>
      <c r="D459" s="6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6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8"/>
      <c r="AL459" s="39"/>
      <c r="AM459" s="39"/>
      <c r="AN459" s="39"/>
      <c r="AO459" s="39"/>
      <c r="AP459" s="39"/>
      <c r="AQ459" s="39"/>
      <c r="AR459" s="5"/>
      <c r="AS459" s="5"/>
    </row>
    <row r="460" spans="1:45" ht="12.5">
      <c r="A460" s="91"/>
      <c r="B460" s="92"/>
      <c r="C460" s="8"/>
      <c r="D460" s="6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6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5"/>
      <c r="AS460" s="5"/>
    </row>
    <row r="461" spans="1:45" ht="12.5">
      <c r="A461" s="91"/>
      <c r="B461" s="92"/>
      <c r="C461" s="8"/>
      <c r="D461" s="6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6"/>
      <c r="Y461" s="39"/>
      <c r="Z461" s="39"/>
      <c r="AA461" s="39"/>
      <c r="AB461" s="39"/>
      <c r="AC461" s="38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5"/>
      <c r="AS461" s="5"/>
    </row>
    <row r="462" spans="1:45" ht="12.5">
      <c r="A462" s="91"/>
      <c r="B462" s="92"/>
      <c r="C462" s="8"/>
      <c r="D462" s="6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6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5"/>
      <c r="AS462" s="5"/>
    </row>
    <row r="463" spans="1:45" ht="12.5">
      <c r="A463" s="91"/>
      <c r="B463" s="92"/>
      <c r="C463" s="8"/>
      <c r="D463" s="6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6"/>
      <c r="Y463" s="39"/>
      <c r="Z463" s="39"/>
      <c r="AA463" s="39"/>
      <c r="AB463" s="38"/>
      <c r="AC463" s="39"/>
      <c r="AD463" s="38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5"/>
      <c r="AS463" s="5"/>
    </row>
    <row r="464" spans="1:45" ht="12.5">
      <c r="A464" s="91"/>
      <c r="B464" s="92"/>
      <c r="C464" s="8"/>
      <c r="D464" s="6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6"/>
      <c r="Y464" s="39"/>
      <c r="Z464" s="39"/>
      <c r="AA464" s="38"/>
      <c r="AB464" s="39"/>
      <c r="AC464" s="39"/>
      <c r="AD464" s="39"/>
      <c r="AE464" s="39"/>
      <c r="AF464" s="38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8"/>
      <c r="AR464" s="5"/>
      <c r="AS464" s="5"/>
    </row>
    <row r="465" spans="1:45" ht="12.5">
      <c r="A465" s="91"/>
      <c r="B465" s="92"/>
      <c r="C465" s="8"/>
      <c r="D465" s="6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6"/>
      <c r="Y465" s="38"/>
      <c r="Z465" s="39"/>
      <c r="AA465" s="39"/>
      <c r="AB465" s="39"/>
      <c r="AC465" s="38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5"/>
      <c r="AS465" s="5"/>
    </row>
    <row r="466" spans="1:45" ht="12.5">
      <c r="A466" s="91"/>
      <c r="B466" s="92"/>
      <c r="C466" s="8"/>
      <c r="D466" s="6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6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5"/>
      <c r="AS466" s="5"/>
    </row>
    <row r="467" spans="1:45" ht="12.5">
      <c r="A467" s="91"/>
      <c r="B467" s="92"/>
      <c r="C467" s="8"/>
      <c r="D467" s="6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6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8"/>
      <c r="AR467" s="5"/>
      <c r="AS467" s="5"/>
    </row>
    <row r="468" spans="1:45" ht="12.5">
      <c r="A468" s="91"/>
      <c r="B468" s="92"/>
      <c r="C468" s="8"/>
      <c r="D468" s="6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6"/>
      <c r="Y468" s="38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8"/>
      <c r="AR468" s="5"/>
      <c r="AS468" s="5"/>
    </row>
    <row r="469" spans="1:45" ht="12.5">
      <c r="A469" s="91"/>
      <c r="B469" s="92"/>
      <c r="C469" s="8"/>
      <c r="D469" s="6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6"/>
      <c r="Y469" s="39"/>
      <c r="Z469" s="39"/>
      <c r="AA469" s="38"/>
      <c r="AB469" s="39"/>
      <c r="AC469" s="39"/>
      <c r="AD469" s="39"/>
      <c r="AE469" s="38"/>
      <c r="AF469" s="39"/>
      <c r="AG469" s="39"/>
      <c r="AH469" s="39"/>
      <c r="AI469" s="38"/>
      <c r="AJ469" s="39"/>
      <c r="AK469" s="39"/>
      <c r="AL469" s="39"/>
      <c r="AM469" s="39"/>
      <c r="AN469" s="39"/>
      <c r="AO469" s="39"/>
      <c r="AP469" s="39"/>
      <c r="AQ469" s="39"/>
      <c r="AR469" s="5"/>
      <c r="AS469" s="5"/>
    </row>
    <row r="470" spans="1:45" ht="12.5">
      <c r="A470" s="91"/>
      <c r="B470" s="92"/>
      <c r="C470" s="8"/>
      <c r="D470" s="6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6"/>
      <c r="Y470" s="38"/>
      <c r="Z470" s="39"/>
      <c r="AA470" s="38"/>
      <c r="AB470" s="39"/>
      <c r="AC470" s="39"/>
      <c r="AD470" s="38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5"/>
      <c r="AS470" s="5"/>
    </row>
    <row r="471" spans="1:45" ht="12.5">
      <c r="A471" s="91"/>
      <c r="B471" s="92"/>
      <c r="C471" s="8"/>
      <c r="D471" s="6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6"/>
      <c r="Y471" s="38"/>
      <c r="Z471" s="38"/>
      <c r="AA471" s="38"/>
      <c r="AB471" s="39"/>
      <c r="AC471" s="39"/>
      <c r="AD471" s="39"/>
      <c r="AE471" s="39"/>
      <c r="AF471" s="38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5"/>
      <c r="AS471" s="5"/>
    </row>
    <row r="472" spans="1:45" ht="12.5">
      <c r="A472" s="91"/>
      <c r="B472" s="92"/>
      <c r="C472" s="8"/>
      <c r="D472" s="6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6"/>
      <c r="Y472" s="38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5"/>
      <c r="AS472" s="5"/>
    </row>
    <row r="473" spans="1:45" ht="12.5">
      <c r="A473" s="91"/>
      <c r="B473" s="92"/>
      <c r="C473" s="8"/>
      <c r="D473" s="6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6"/>
      <c r="Y473" s="39"/>
      <c r="Z473" s="38"/>
      <c r="AA473" s="38"/>
      <c r="AB473" s="38"/>
      <c r="AC473" s="39"/>
      <c r="AD473" s="39"/>
      <c r="AE473" s="38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8"/>
      <c r="AR473" s="5"/>
      <c r="AS473" s="5"/>
    </row>
    <row r="474" spans="1:45" ht="12.5">
      <c r="A474" s="91"/>
      <c r="B474" s="92"/>
      <c r="C474" s="8"/>
      <c r="D474" s="6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6"/>
      <c r="Y474" s="38"/>
      <c r="Z474" s="39"/>
      <c r="AA474" s="39"/>
      <c r="AB474" s="39"/>
      <c r="AC474" s="39"/>
      <c r="AD474" s="38"/>
      <c r="AE474" s="39"/>
      <c r="AF474" s="39"/>
      <c r="AG474" s="39"/>
      <c r="AH474" s="39"/>
      <c r="AI474" s="39"/>
      <c r="AJ474" s="38"/>
      <c r="AK474" s="39"/>
      <c r="AL474" s="39"/>
      <c r="AM474" s="39"/>
      <c r="AN474" s="39"/>
      <c r="AO474" s="39"/>
      <c r="AP474" s="39"/>
      <c r="AQ474" s="38"/>
      <c r="AR474" s="5"/>
      <c r="AS474" s="5"/>
    </row>
    <row r="475" spans="1:45" ht="12.5">
      <c r="A475" s="91"/>
      <c r="B475" s="92"/>
      <c r="C475" s="8"/>
      <c r="D475" s="6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6"/>
      <c r="Y475" s="39"/>
      <c r="Z475" s="38"/>
      <c r="AA475" s="39"/>
      <c r="AB475" s="38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5"/>
      <c r="AS475" s="5"/>
    </row>
    <row r="476" spans="1:45" ht="12.5">
      <c r="A476" s="91"/>
      <c r="B476" s="92"/>
      <c r="C476" s="8"/>
      <c r="D476" s="6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6"/>
      <c r="Y476" s="38"/>
      <c r="Z476" s="38"/>
      <c r="AA476" s="38"/>
      <c r="AB476" s="38"/>
      <c r="AC476" s="39"/>
      <c r="AD476" s="39"/>
      <c r="AE476" s="38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5"/>
      <c r="AS476" s="5"/>
    </row>
    <row r="477" spans="1:45" ht="12.5">
      <c r="A477" s="91"/>
      <c r="B477" s="92"/>
      <c r="C477" s="8"/>
      <c r="D477" s="6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6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5"/>
      <c r="AS477" s="5"/>
    </row>
    <row r="478" spans="1:45" ht="12.5">
      <c r="A478" s="91"/>
      <c r="B478" s="92"/>
      <c r="C478" s="8"/>
      <c r="D478" s="6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6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8"/>
      <c r="AR478" s="5"/>
      <c r="AS478" s="5"/>
    </row>
    <row r="479" spans="1:45" ht="12.5">
      <c r="A479" s="91"/>
      <c r="B479" s="92"/>
      <c r="C479" s="8"/>
      <c r="D479" s="6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6"/>
      <c r="Y479" s="39"/>
      <c r="Z479" s="39"/>
      <c r="AA479" s="39"/>
      <c r="AB479" s="38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5"/>
      <c r="AS479" s="5"/>
    </row>
    <row r="480" spans="1:45" ht="12.5">
      <c r="A480" s="91"/>
      <c r="B480" s="92"/>
      <c r="C480" s="8"/>
      <c r="D480" s="6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6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5"/>
      <c r="AS480" s="5"/>
    </row>
    <row r="481" spans="1:45" ht="12.5">
      <c r="A481" s="91"/>
      <c r="B481" s="92"/>
      <c r="C481" s="8"/>
      <c r="D481" s="6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6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5"/>
      <c r="AS481" s="5"/>
    </row>
    <row r="482" spans="1:45" ht="12.5">
      <c r="A482" s="91"/>
      <c r="B482" s="92"/>
      <c r="C482" s="8"/>
      <c r="D482" s="6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6"/>
      <c r="Y482" s="39"/>
      <c r="Z482" s="39"/>
      <c r="AA482" s="39"/>
      <c r="AB482" s="38"/>
      <c r="AC482" s="39"/>
      <c r="AD482" s="39"/>
      <c r="AE482" s="38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5"/>
      <c r="AS482" s="5"/>
    </row>
    <row r="483" spans="1:45" ht="12.5">
      <c r="A483" s="91"/>
      <c r="B483" s="92"/>
      <c r="C483" s="8"/>
      <c r="D483" s="6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6"/>
      <c r="Y483" s="38"/>
      <c r="Z483" s="38"/>
      <c r="AA483" s="38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5"/>
      <c r="AS483" s="5"/>
    </row>
    <row r="484" spans="1:45" ht="12.5">
      <c r="A484" s="91"/>
      <c r="B484" s="92"/>
      <c r="C484" s="8"/>
      <c r="D484" s="6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6"/>
      <c r="Y484" s="39"/>
      <c r="Z484" s="38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5"/>
      <c r="AS484" s="5"/>
    </row>
    <row r="485" spans="1:45" ht="12.5">
      <c r="A485" s="91"/>
      <c r="B485" s="92"/>
      <c r="C485" s="8"/>
      <c r="D485" s="6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6"/>
      <c r="Y485" s="39"/>
      <c r="Z485" s="39"/>
      <c r="AA485" s="38"/>
      <c r="AB485" s="39"/>
      <c r="AC485" s="39"/>
      <c r="AD485" s="39"/>
      <c r="AE485" s="38"/>
      <c r="AF485" s="39"/>
      <c r="AG485" s="38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5"/>
      <c r="AS485" s="5"/>
    </row>
    <row r="486" spans="1:45" ht="12.5">
      <c r="A486" s="91"/>
      <c r="B486" s="92"/>
      <c r="C486" s="8"/>
      <c r="D486" s="6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6"/>
      <c r="Y486" s="38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5"/>
      <c r="AS486" s="5"/>
    </row>
    <row r="487" spans="1:45" ht="12.5">
      <c r="A487" s="91"/>
      <c r="B487" s="92"/>
      <c r="C487" s="8"/>
      <c r="D487" s="6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6"/>
      <c r="Y487" s="38"/>
      <c r="Z487" s="38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5"/>
      <c r="AS487" s="5"/>
    </row>
    <row r="488" spans="1:45" ht="12.5">
      <c r="A488" s="91"/>
      <c r="B488" s="92"/>
      <c r="C488" s="8"/>
      <c r="D488" s="6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6"/>
      <c r="Y488" s="39"/>
      <c r="Z488" s="39"/>
      <c r="AA488" s="39"/>
      <c r="AB488" s="38"/>
      <c r="AC488" s="39"/>
      <c r="AD488" s="38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5"/>
      <c r="AS488" s="5"/>
    </row>
    <row r="489" spans="1:45" ht="12.5">
      <c r="A489" s="91"/>
      <c r="B489" s="92"/>
      <c r="C489" s="8"/>
      <c r="D489" s="6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6"/>
      <c r="Y489" s="39"/>
      <c r="Z489" s="39"/>
      <c r="AA489" s="39"/>
      <c r="AB489" s="38"/>
      <c r="AC489" s="38"/>
      <c r="AD489" s="38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5"/>
      <c r="AS489" s="5"/>
    </row>
    <row r="490" spans="1:45" ht="12.5">
      <c r="A490" s="91"/>
      <c r="B490" s="92"/>
      <c r="C490" s="8"/>
      <c r="D490" s="6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6"/>
      <c r="Y490" s="38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5"/>
      <c r="AS490" s="5"/>
    </row>
    <row r="491" spans="1:45" ht="12.5">
      <c r="A491" s="91"/>
      <c r="B491" s="92"/>
      <c r="C491" s="8"/>
      <c r="D491" s="6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6"/>
      <c r="Y491" s="38"/>
      <c r="Z491" s="38"/>
      <c r="AA491" s="38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5"/>
      <c r="AS491" s="5"/>
    </row>
    <row r="492" spans="1:45" ht="12.5">
      <c r="A492" s="91"/>
      <c r="B492" s="92"/>
      <c r="C492" s="8"/>
      <c r="D492" s="6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6"/>
      <c r="Y492" s="38"/>
      <c r="Z492" s="39"/>
      <c r="AA492" s="39"/>
      <c r="AB492" s="39"/>
      <c r="AC492" s="39"/>
      <c r="AD492" s="38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5"/>
      <c r="AS492" s="5"/>
    </row>
    <row r="493" spans="1:45" ht="12.5">
      <c r="A493" s="91"/>
      <c r="B493" s="92"/>
      <c r="C493" s="8"/>
      <c r="D493" s="6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6"/>
      <c r="Y493" s="39"/>
      <c r="Z493" s="38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5"/>
      <c r="AS493" s="5"/>
    </row>
    <row r="494" spans="1:45" ht="12.5">
      <c r="A494" s="91"/>
      <c r="B494" s="92"/>
      <c r="C494" s="8"/>
      <c r="D494" s="6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6"/>
      <c r="Y494" s="39"/>
      <c r="Z494" s="39"/>
      <c r="AA494" s="38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5"/>
      <c r="AS494" s="5"/>
    </row>
    <row r="495" spans="1:45" ht="12.5">
      <c r="A495" s="91"/>
      <c r="B495" s="92"/>
      <c r="C495" s="8"/>
      <c r="D495" s="6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6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5"/>
      <c r="AS495" s="5"/>
    </row>
    <row r="496" spans="1:45" ht="12.5">
      <c r="A496" s="91"/>
      <c r="B496" s="92"/>
      <c r="C496" s="8"/>
      <c r="D496" s="6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6"/>
      <c r="Y496" s="38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5"/>
      <c r="AS496" s="5"/>
    </row>
    <row r="497" spans="1:45" ht="12.5">
      <c r="A497" s="91"/>
      <c r="B497" s="92"/>
      <c r="C497" s="8"/>
      <c r="D497" s="6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6"/>
      <c r="Y497" s="38"/>
      <c r="Z497" s="38"/>
      <c r="AA497" s="39"/>
      <c r="AB497" s="39"/>
      <c r="AC497" s="39"/>
      <c r="AD497" s="38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5"/>
      <c r="AS497" s="5"/>
    </row>
    <row r="498" spans="1:45" ht="12.5">
      <c r="A498" s="91"/>
      <c r="B498" s="92"/>
      <c r="C498" s="8"/>
      <c r="D498" s="6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6"/>
      <c r="Y498" s="38"/>
      <c r="Z498" s="38"/>
      <c r="AA498" s="38"/>
      <c r="AB498" s="38"/>
      <c r="AC498" s="39"/>
      <c r="AD498" s="39"/>
      <c r="AE498" s="38"/>
      <c r="AF498" s="38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5"/>
      <c r="AS498" s="5"/>
    </row>
    <row r="499" spans="1:45" ht="12.5">
      <c r="A499" s="91"/>
      <c r="B499" s="92"/>
      <c r="C499" s="8"/>
      <c r="D499" s="6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6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8"/>
      <c r="AL499" s="39"/>
      <c r="AM499" s="39"/>
      <c r="AN499" s="39"/>
      <c r="AO499" s="39"/>
      <c r="AP499" s="39"/>
      <c r="AQ499" s="39"/>
      <c r="AR499" s="5"/>
      <c r="AS499" s="5"/>
    </row>
    <row r="500" spans="1:45" ht="12.5">
      <c r="A500" s="91"/>
      <c r="B500" s="92"/>
      <c r="C500" s="8"/>
      <c r="D500" s="6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6"/>
      <c r="Y500" s="38"/>
      <c r="Z500" s="38"/>
      <c r="AA500" s="39"/>
      <c r="AB500" s="39"/>
      <c r="AC500" s="39"/>
      <c r="AD500" s="39"/>
      <c r="AE500" s="38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5"/>
      <c r="AS500" s="5"/>
    </row>
    <row r="501" spans="1:45" ht="12.5">
      <c r="A501" s="91"/>
      <c r="B501" s="92"/>
      <c r="C501" s="8"/>
      <c r="D501" s="6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6"/>
      <c r="Y501" s="38"/>
      <c r="Z501" s="39"/>
      <c r="AA501" s="39"/>
      <c r="AB501" s="38"/>
      <c r="AC501" s="39"/>
      <c r="AD501" s="38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5"/>
      <c r="AS501" s="5"/>
    </row>
    <row r="502" spans="1:45" ht="12.5">
      <c r="A502" s="91"/>
      <c r="B502" s="92"/>
      <c r="C502" s="8"/>
      <c r="D502" s="6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6"/>
      <c r="Y502" s="38"/>
      <c r="Z502" s="39"/>
      <c r="AA502" s="39"/>
      <c r="AB502" s="39"/>
      <c r="AC502" s="39"/>
      <c r="AD502" s="39"/>
      <c r="AE502" s="38"/>
      <c r="AF502" s="39"/>
      <c r="AG502" s="38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5"/>
      <c r="AS502" s="5"/>
    </row>
    <row r="503" spans="1:45" ht="12.5">
      <c r="A503" s="91"/>
      <c r="B503" s="92"/>
      <c r="C503" s="8"/>
      <c r="D503" s="6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6"/>
      <c r="Y503" s="39"/>
      <c r="Z503" s="39"/>
      <c r="AA503" s="39"/>
      <c r="AB503" s="38"/>
      <c r="AC503" s="38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5"/>
      <c r="AS503" s="5"/>
    </row>
    <row r="504" spans="1:45" ht="12.5">
      <c r="A504" s="91"/>
      <c r="B504" s="92"/>
      <c r="C504" s="8"/>
      <c r="D504" s="6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6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5"/>
      <c r="AS504" s="5"/>
    </row>
    <row r="505" spans="1:45" ht="12.5">
      <c r="A505" s="91"/>
      <c r="B505" s="92"/>
      <c r="C505" s="8"/>
      <c r="D505" s="6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6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8"/>
      <c r="AQ505" s="39"/>
      <c r="AR505" s="5"/>
      <c r="AS505" s="5"/>
    </row>
    <row r="506" spans="1:45" ht="12.5">
      <c r="A506" s="91"/>
      <c r="B506" s="92"/>
      <c r="C506" s="8"/>
      <c r="D506" s="6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6"/>
      <c r="Y506" s="39"/>
      <c r="Z506" s="38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8"/>
      <c r="AQ506" s="38"/>
      <c r="AR506" s="5"/>
      <c r="AS506" s="5"/>
    </row>
    <row r="507" spans="1:45" ht="12.5">
      <c r="A507" s="91"/>
      <c r="B507" s="92"/>
      <c r="C507" s="8"/>
      <c r="D507" s="6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6"/>
      <c r="Y507" s="38"/>
      <c r="Z507" s="39"/>
      <c r="AA507" s="38"/>
      <c r="AB507" s="39"/>
      <c r="AC507" s="39"/>
      <c r="AD507" s="38"/>
      <c r="AE507" s="39"/>
      <c r="AF507" s="39"/>
      <c r="AG507" s="38"/>
      <c r="AH507" s="39"/>
      <c r="AI507" s="39"/>
      <c r="AJ507" s="39"/>
      <c r="AK507" s="39"/>
      <c r="AL507" s="38"/>
      <c r="AM507" s="39"/>
      <c r="AN507" s="39"/>
      <c r="AO507" s="39"/>
      <c r="AP507" s="39"/>
      <c r="AQ507" s="38"/>
      <c r="AR507" s="5"/>
      <c r="AS507" s="5"/>
    </row>
    <row r="508" spans="1:45" ht="12.5">
      <c r="A508" s="91"/>
      <c r="B508" s="92"/>
      <c r="C508" s="8"/>
      <c r="D508" s="6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6"/>
      <c r="Y508" s="38"/>
      <c r="Z508" s="38"/>
      <c r="AA508" s="38"/>
      <c r="AB508" s="38"/>
      <c r="AC508" s="39"/>
      <c r="AD508" s="38"/>
      <c r="AE508" s="39"/>
      <c r="AF508" s="38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8"/>
      <c r="AR508" s="5"/>
      <c r="AS508" s="5"/>
    </row>
    <row r="509" spans="1:45" ht="12.5">
      <c r="A509" s="91"/>
      <c r="B509" s="92"/>
      <c r="C509" s="8"/>
      <c r="D509" s="6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6"/>
      <c r="Y509" s="38"/>
      <c r="Z509" s="38"/>
      <c r="AA509" s="38"/>
      <c r="AB509" s="38"/>
      <c r="AC509" s="38"/>
      <c r="AD509" s="38"/>
      <c r="AE509" s="39"/>
      <c r="AF509" s="38"/>
      <c r="AG509" s="39"/>
      <c r="AH509" s="39"/>
      <c r="AI509" s="39"/>
      <c r="AJ509" s="39"/>
      <c r="AK509" s="39"/>
      <c r="AL509" s="39"/>
      <c r="AM509" s="39"/>
      <c r="AN509" s="39"/>
      <c r="AO509" s="38"/>
      <c r="AP509" s="39"/>
      <c r="AQ509" s="39"/>
      <c r="AR509" s="5"/>
      <c r="AS509" s="5"/>
    </row>
    <row r="510" spans="1:45" ht="12.5">
      <c r="A510" s="91"/>
      <c r="B510" s="92"/>
      <c r="C510" s="8"/>
      <c r="D510" s="6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6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5"/>
      <c r="AS510" s="5"/>
    </row>
    <row r="511" spans="1:45" ht="12.5">
      <c r="A511" s="91"/>
      <c r="B511" s="92"/>
      <c r="C511" s="8"/>
      <c r="D511" s="6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6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8"/>
      <c r="AO511" s="39"/>
      <c r="AP511" s="38"/>
      <c r="AQ511" s="39"/>
      <c r="AR511" s="5"/>
      <c r="AS511" s="5"/>
    </row>
    <row r="512" spans="1:45" ht="12.5">
      <c r="A512" s="91"/>
      <c r="B512" s="92"/>
      <c r="C512" s="8"/>
      <c r="D512" s="6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6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5"/>
      <c r="AS512" s="5"/>
    </row>
    <row r="513" spans="1:45" ht="12.5">
      <c r="A513" s="91"/>
      <c r="B513" s="92"/>
      <c r="C513" s="8"/>
      <c r="D513" s="6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6"/>
      <c r="Y513" s="38"/>
      <c r="Z513" s="39"/>
      <c r="AA513" s="39"/>
      <c r="AB513" s="39"/>
      <c r="AC513" s="39"/>
      <c r="AD513" s="38"/>
      <c r="AE513" s="39"/>
      <c r="AF513" s="39"/>
      <c r="AG513" s="39"/>
      <c r="AH513" s="39"/>
      <c r="AI513" s="39"/>
      <c r="AJ513" s="39"/>
      <c r="AK513" s="38"/>
      <c r="AL513" s="39"/>
      <c r="AM513" s="39"/>
      <c r="AN513" s="39"/>
      <c r="AO513" s="39"/>
      <c r="AP513" s="39"/>
      <c r="AQ513" s="38"/>
      <c r="AR513" s="5"/>
      <c r="AS513" s="5"/>
    </row>
    <row r="514" spans="1:45" ht="12.5">
      <c r="A514" s="91"/>
      <c r="B514" s="92"/>
      <c r="C514" s="8"/>
      <c r="D514" s="6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6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8"/>
      <c r="AN514" s="39"/>
      <c r="AO514" s="39"/>
      <c r="AP514" s="39"/>
      <c r="AQ514" s="39"/>
      <c r="AR514" s="5"/>
      <c r="AS514" s="5"/>
    </row>
    <row r="515" spans="1:45" ht="12.5">
      <c r="A515" s="91"/>
      <c r="B515" s="92"/>
      <c r="C515" s="8"/>
      <c r="D515" s="6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6"/>
      <c r="Y515" s="38"/>
      <c r="Z515" s="39"/>
      <c r="AA515" s="38"/>
      <c r="AB515" s="38"/>
      <c r="AC515" s="39"/>
      <c r="AD515" s="39"/>
      <c r="AE515" s="39"/>
      <c r="AF515" s="38"/>
      <c r="AG515" s="39"/>
      <c r="AH515" s="39"/>
      <c r="AI515" s="39"/>
      <c r="AJ515" s="39"/>
      <c r="AK515" s="39"/>
      <c r="AL515" s="39"/>
      <c r="AM515" s="38"/>
      <c r="AN515" s="39"/>
      <c r="AO515" s="39"/>
      <c r="AP515" s="39"/>
      <c r="AQ515" s="39"/>
      <c r="AR515" s="5"/>
      <c r="AS515" s="5"/>
    </row>
    <row r="516" spans="1:45" ht="12.5">
      <c r="A516" s="91"/>
      <c r="B516" s="92"/>
      <c r="C516" s="8"/>
      <c r="D516" s="6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6"/>
      <c r="Y516" s="38"/>
      <c r="Z516" s="39"/>
      <c r="AA516" s="38"/>
      <c r="AB516" s="39"/>
      <c r="AC516" s="39"/>
      <c r="AD516" s="38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5"/>
      <c r="AS516" s="5"/>
    </row>
    <row r="517" spans="1:45" ht="12.5">
      <c r="A517" s="91"/>
      <c r="B517" s="92"/>
      <c r="C517" s="8"/>
      <c r="D517" s="6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6"/>
      <c r="Y517" s="39"/>
      <c r="Z517" s="38"/>
      <c r="AA517" s="38"/>
      <c r="AB517" s="38"/>
      <c r="AC517" s="38"/>
      <c r="AD517" s="39"/>
      <c r="AE517" s="39"/>
      <c r="AF517" s="39"/>
      <c r="AG517" s="39"/>
      <c r="AH517" s="38"/>
      <c r="AI517" s="39"/>
      <c r="AJ517" s="39"/>
      <c r="AK517" s="39"/>
      <c r="AL517" s="39"/>
      <c r="AM517" s="39"/>
      <c r="AN517" s="39"/>
      <c r="AO517" s="39"/>
      <c r="AP517" s="39"/>
      <c r="AQ517" s="38"/>
      <c r="AR517" s="5"/>
      <c r="AS517" s="5"/>
    </row>
    <row r="518" spans="1:45" ht="12.5">
      <c r="A518" s="91"/>
      <c r="B518" s="92"/>
      <c r="C518" s="8"/>
      <c r="D518" s="6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6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8"/>
      <c r="AK518" s="39"/>
      <c r="AL518" s="39"/>
      <c r="AM518" s="39"/>
      <c r="AN518" s="39"/>
      <c r="AO518" s="39"/>
      <c r="AP518" s="39"/>
      <c r="AQ518" s="39"/>
      <c r="AR518" s="5"/>
      <c r="AS518" s="5"/>
    </row>
    <row r="519" spans="1:45" ht="12.5">
      <c r="A519" s="91"/>
      <c r="B519" s="92"/>
      <c r="C519" s="8"/>
      <c r="D519" s="6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6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8"/>
      <c r="AR519" s="5"/>
      <c r="AS519" s="5"/>
    </row>
    <row r="520" spans="1:45" ht="12.5">
      <c r="A520" s="91"/>
      <c r="B520" s="92"/>
      <c r="C520" s="8"/>
      <c r="D520" s="6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6"/>
      <c r="Y520" s="38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5"/>
      <c r="AS520" s="5"/>
    </row>
    <row r="521" spans="1:45" ht="12.5">
      <c r="A521" s="91"/>
      <c r="B521" s="92"/>
      <c r="C521" s="8"/>
      <c r="D521" s="6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6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5"/>
      <c r="AS521" s="5"/>
    </row>
    <row r="522" spans="1:45" ht="12.5">
      <c r="A522" s="91"/>
      <c r="B522" s="92"/>
      <c r="C522" s="8"/>
      <c r="D522" s="6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6"/>
      <c r="Y522" s="39"/>
      <c r="Z522" s="39"/>
      <c r="AA522" s="39"/>
      <c r="AB522" s="39"/>
      <c r="AC522" s="38"/>
      <c r="AD522" s="38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5"/>
      <c r="AS522" s="5"/>
    </row>
    <row r="523" spans="1:45" ht="12.5">
      <c r="A523" s="91"/>
      <c r="B523" s="92"/>
      <c r="C523" s="8"/>
      <c r="D523" s="6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6"/>
      <c r="Y523" s="39"/>
      <c r="Z523" s="38"/>
      <c r="AA523" s="38"/>
      <c r="AB523" s="38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5"/>
      <c r="AS523" s="5"/>
    </row>
    <row r="524" spans="1:45" ht="12.5">
      <c r="A524" s="91"/>
      <c r="B524" s="92"/>
      <c r="C524" s="8"/>
      <c r="D524" s="6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6"/>
      <c r="Y524" s="38"/>
      <c r="Z524" s="38"/>
      <c r="AA524" s="39"/>
      <c r="AB524" s="39"/>
      <c r="AC524" s="39"/>
      <c r="AD524" s="39"/>
      <c r="AE524" s="38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5"/>
      <c r="AS524" s="5"/>
    </row>
    <row r="525" spans="1:45" ht="12.5">
      <c r="A525" s="91"/>
      <c r="B525" s="92"/>
      <c r="C525" s="8"/>
      <c r="D525" s="6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6"/>
      <c r="Y525" s="39"/>
      <c r="Z525" s="38"/>
      <c r="AA525" s="39"/>
      <c r="AB525" s="39"/>
      <c r="AC525" s="38"/>
      <c r="AD525" s="39"/>
      <c r="AE525" s="38"/>
      <c r="AF525" s="39"/>
      <c r="AG525" s="39"/>
      <c r="AH525" s="39"/>
      <c r="AI525" s="39"/>
      <c r="AJ525" s="39"/>
      <c r="AK525" s="39"/>
      <c r="AL525" s="39"/>
      <c r="AM525" s="39"/>
      <c r="AN525" s="38"/>
      <c r="AO525" s="39"/>
      <c r="AP525" s="39"/>
      <c r="AQ525" s="38"/>
      <c r="AR525" s="5"/>
      <c r="AS525" s="5"/>
    </row>
    <row r="526" spans="1:45" ht="12.5">
      <c r="A526" s="91"/>
      <c r="B526" s="92"/>
      <c r="C526" s="8"/>
      <c r="D526" s="6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6"/>
      <c r="Y526" s="39"/>
      <c r="Z526" s="39"/>
      <c r="AA526" s="38"/>
      <c r="AB526" s="38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5"/>
      <c r="AS526" s="5"/>
    </row>
    <row r="527" spans="1:45" ht="12.5">
      <c r="A527" s="91"/>
      <c r="B527" s="92"/>
      <c r="C527" s="8"/>
      <c r="D527" s="6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6"/>
      <c r="Y527" s="38"/>
      <c r="Z527" s="39"/>
      <c r="AA527" s="39"/>
      <c r="AB527" s="39"/>
      <c r="AC527" s="39"/>
      <c r="AD527" s="39"/>
      <c r="AE527" s="39"/>
      <c r="AF527" s="38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5"/>
      <c r="AS527" s="5"/>
    </row>
    <row r="528" spans="1:45" ht="12.5">
      <c r="A528" s="91"/>
      <c r="B528" s="92"/>
      <c r="C528" s="8"/>
      <c r="D528" s="6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6"/>
      <c r="Y528" s="39"/>
      <c r="Z528" s="38"/>
      <c r="AA528" s="38"/>
      <c r="AB528" s="38"/>
      <c r="AC528" s="39"/>
      <c r="AD528" s="39"/>
      <c r="AE528" s="38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5"/>
      <c r="AS528" s="5"/>
    </row>
    <row r="529" spans="1:45" ht="12.5">
      <c r="A529" s="91"/>
      <c r="B529" s="92"/>
      <c r="C529" s="8"/>
      <c r="D529" s="6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6"/>
      <c r="Y529" s="39"/>
      <c r="Z529" s="39"/>
      <c r="AA529" s="39"/>
      <c r="AB529" s="39"/>
      <c r="AC529" s="39"/>
      <c r="AD529" s="39"/>
      <c r="AE529" s="39"/>
      <c r="AF529" s="39"/>
      <c r="AG529" s="39"/>
      <c r="AH529" s="38"/>
      <c r="AI529" s="39"/>
      <c r="AJ529" s="39"/>
      <c r="AK529" s="39"/>
      <c r="AL529" s="39"/>
      <c r="AM529" s="39"/>
      <c r="AN529" s="39"/>
      <c r="AO529" s="39"/>
      <c r="AP529" s="39"/>
      <c r="AQ529" s="39"/>
      <c r="AR529" s="5"/>
      <c r="AS529" s="5"/>
    </row>
    <row r="530" spans="1:45" ht="12.5">
      <c r="A530" s="91"/>
      <c r="B530" s="92"/>
      <c r="C530" s="8"/>
      <c r="D530" s="6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6"/>
      <c r="Y530" s="39"/>
      <c r="Z530" s="39"/>
      <c r="AA530" s="39"/>
      <c r="AB530" s="39"/>
      <c r="AC530" s="39"/>
      <c r="AD530" s="39"/>
      <c r="AE530" s="38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5"/>
      <c r="AS530" s="5"/>
    </row>
    <row r="531" spans="1:45" ht="12.5">
      <c r="A531" s="91"/>
      <c r="B531" s="92"/>
      <c r="C531" s="8"/>
      <c r="D531" s="6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6"/>
      <c r="Y531" s="38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8"/>
      <c r="AR531" s="5"/>
      <c r="AS531" s="5"/>
    </row>
    <row r="532" spans="1:45" ht="12.5">
      <c r="A532" s="91"/>
      <c r="B532" s="92"/>
      <c r="C532" s="8"/>
      <c r="D532" s="6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6"/>
      <c r="Y532" s="39"/>
      <c r="Z532" s="38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5"/>
      <c r="AS532" s="5"/>
    </row>
    <row r="533" spans="1:45" ht="12.5">
      <c r="A533" s="91"/>
      <c r="B533" s="92"/>
      <c r="C533" s="8"/>
      <c r="D533" s="6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6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5"/>
      <c r="AS533" s="5"/>
    </row>
    <row r="534" spans="1:45" ht="12.5">
      <c r="A534" s="91"/>
      <c r="B534" s="92"/>
      <c r="C534" s="8"/>
      <c r="D534" s="6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6"/>
      <c r="Y534" s="38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5"/>
      <c r="AS534" s="5"/>
    </row>
    <row r="535" spans="1:45" ht="12.5">
      <c r="A535" s="91"/>
      <c r="B535" s="92"/>
      <c r="C535" s="8"/>
      <c r="D535" s="6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6"/>
      <c r="Y535" s="38"/>
      <c r="Z535" s="39"/>
      <c r="AA535" s="39"/>
      <c r="AB535" s="39"/>
      <c r="AC535" s="39"/>
      <c r="AD535" s="39"/>
      <c r="AE535" s="39"/>
      <c r="AF535" s="39"/>
      <c r="AG535" s="38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5"/>
      <c r="AS535" s="5"/>
    </row>
    <row r="536" spans="1:45" ht="12.5">
      <c r="A536" s="91"/>
      <c r="B536" s="92"/>
      <c r="C536" s="8"/>
      <c r="D536" s="6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6"/>
      <c r="Y536" s="38"/>
      <c r="Z536" s="39"/>
      <c r="AA536" s="38"/>
      <c r="AB536" s="39"/>
      <c r="AC536" s="38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8"/>
      <c r="AQ536" s="39"/>
      <c r="AR536" s="5"/>
      <c r="AS536" s="5"/>
    </row>
    <row r="537" spans="1:45" ht="12.5">
      <c r="A537" s="91"/>
      <c r="B537" s="92"/>
      <c r="C537" s="8"/>
      <c r="D537" s="6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6"/>
      <c r="Y537" s="38"/>
      <c r="Z537" s="38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5"/>
      <c r="AS537" s="5"/>
    </row>
    <row r="538" spans="1:45" ht="12.5">
      <c r="A538" s="91"/>
      <c r="B538" s="92"/>
      <c r="C538" s="8"/>
      <c r="D538" s="6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6"/>
      <c r="Y538" s="39"/>
      <c r="Z538" s="38"/>
      <c r="AA538" s="39"/>
      <c r="AB538" s="38"/>
      <c r="AC538" s="38"/>
      <c r="AD538" s="39"/>
      <c r="AE538" s="39"/>
      <c r="AF538" s="38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5"/>
      <c r="AS538" s="5"/>
    </row>
    <row r="539" spans="1:45" ht="12.5">
      <c r="A539" s="91"/>
      <c r="B539" s="92"/>
      <c r="C539" s="8"/>
      <c r="D539" s="6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6"/>
      <c r="Y539" s="38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8"/>
      <c r="AL539" s="39"/>
      <c r="AM539" s="39"/>
      <c r="AN539" s="39"/>
      <c r="AO539" s="39"/>
      <c r="AP539" s="39"/>
      <c r="AQ539" s="39"/>
      <c r="AR539" s="5"/>
      <c r="AS539" s="5"/>
    </row>
    <row r="540" spans="1:45" ht="12.5">
      <c r="A540" s="91"/>
      <c r="B540" s="92"/>
      <c r="C540" s="8"/>
      <c r="D540" s="6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6"/>
      <c r="Y540" s="39"/>
      <c r="Z540" s="39"/>
      <c r="AA540" s="38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5"/>
      <c r="AS540" s="5"/>
    </row>
    <row r="541" spans="1:45" ht="12.5">
      <c r="A541" s="91"/>
      <c r="B541" s="92"/>
      <c r="C541" s="8"/>
      <c r="D541" s="6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6"/>
      <c r="Y541" s="39"/>
      <c r="Z541" s="39"/>
      <c r="AA541" s="38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5"/>
      <c r="AS541" s="5"/>
    </row>
    <row r="542" spans="1:45" ht="12.5">
      <c r="A542" s="91"/>
      <c r="B542" s="92"/>
      <c r="C542" s="8"/>
      <c r="D542" s="6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6"/>
      <c r="Y542" s="39"/>
      <c r="Z542" s="38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5"/>
      <c r="AS542" s="5"/>
    </row>
    <row r="543" spans="1:45" ht="12.5">
      <c r="A543" s="91"/>
      <c r="B543" s="92"/>
      <c r="C543" s="8"/>
      <c r="D543" s="6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6"/>
      <c r="Y543" s="38"/>
      <c r="Z543" s="38"/>
      <c r="AA543" s="38"/>
      <c r="AB543" s="38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5"/>
      <c r="AS543" s="5"/>
    </row>
    <row r="544" spans="1:45" ht="12.5">
      <c r="A544" s="91"/>
      <c r="B544" s="92"/>
      <c r="C544" s="8"/>
      <c r="D544" s="6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6"/>
      <c r="Y544" s="38"/>
      <c r="Z544" s="39"/>
      <c r="AA544" s="38"/>
      <c r="AB544" s="39"/>
      <c r="AC544" s="39"/>
      <c r="AD544" s="39"/>
      <c r="AE544" s="39"/>
      <c r="AF544" s="39"/>
      <c r="AG544" s="39"/>
      <c r="AH544" s="39"/>
      <c r="AI544" s="39"/>
      <c r="AJ544" s="38"/>
      <c r="AK544" s="38"/>
      <c r="AL544" s="39"/>
      <c r="AM544" s="39"/>
      <c r="AN544" s="39"/>
      <c r="AO544" s="39"/>
      <c r="AP544" s="39"/>
      <c r="AQ544" s="38"/>
      <c r="AR544" s="5"/>
      <c r="AS544" s="5"/>
    </row>
    <row r="545" spans="1:45" ht="12.5">
      <c r="A545" s="91"/>
      <c r="B545" s="92"/>
      <c r="C545" s="8"/>
      <c r="D545" s="6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6"/>
      <c r="Y545" s="39"/>
      <c r="Z545" s="39"/>
      <c r="AA545" s="39"/>
      <c r="AB545" s="39"/>
      <c r="AC545" s="39"/>
      <c r="AD545" s="38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5"/>
      <c r="AS545" s="5"/>
    </row>
    <row r="546" spans="1:45" ht="12.5">
      <c r="A546" s="91"/>
      <c r="B546" s="92"/>
      <c r="C546" s="8"/>
      <c r="D546" s="6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6"/>
      <c r="Y546" s="38"/>
      <c r="Z546" s="39"/>
      <c r="AA546" s="38"/>
      <c r="AB546" s="38"/>
      <c r="AC546" s="38"/>
      <c r="AD546" s="39"/>
      <c r="AE546" s="39"/>
      <c r="AF546" s="39"/>
      <c r="AG546" s="39"/>
      <c r="AH546" s="38"/>
      <c r="AI546" s="39"/>
      <c r="AJ546" s="39"/>
      <c r="AK546" s="38"/>
      <c r="AL546" s="39"/>
      <c r="AM546" s="39"/>
      <c r="AN546" s="39"/>
      <c r="AO546" s="39"/>
      <c r="AP546" s="39"/>
      <c r="AQ546" s="39"/>
      <c r="AR546" s="5"/>
      <c r="AS546" s="5"/>
    </row>
    <row r="547" spans="1:45" ht="12.5">
      <c r="A547" s="91"/>
      <c r="B547" s="92"/>
      <c r="C547" s="8"/>
      <c r="D547" s="6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6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5"/>
      <c r="AS547" s="5"/>
    </row>
    <row r="548" spans="1:45" ht="12.5">
      <c r="A548" s="91"/>
      <c r="B548" s="92"/>
      <c r="C548" s="8"/>
      <c r="D548" s="6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6"/>
      <c r="Y548" s="39"/>
      <c r="Z548" s="39"/>
      <c r="AA548" s="38"/>
      <c r="AB548" s="39"/>
      <c r="AC548" s="39"/>
      <c r="AD548" s="39"/>
      <c r="AE548" s="39"/>
      <c r="AF548" s="39"/>
      <c r="AG548" s="39"/>
      <c r="AH548" s="39"/>
      <c r="AI548" s="38"/>
      <c r="AJ548" s="39"/>
      <c r="AK548" s="39"/>
      <c r="AL548" s="39"/>
      <c r="AM548" s="39"/>
      <c r="AN548" s="39"/>
      <c r="AO548" s="39"/>
      <c r="AP548" s="39"/>
      <c r="AQ548" s="38"/>
      <c r="AR548" s="5"/>
      <c r="AS548" s="5"/>
    </row>
    <row r="549" spans="1:45" ht="12.5">
      <c r="A549" s="91"/>
      <c r="B549" s="92"/>
      <c r="C549" s="8"/>
      <c r="D549" s="6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6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5"/>
      <c r="AS549" s="5"/>
    </row>
    <row r="550" spans="1:45" ht="12.5">
      <c r="A550" s="91"/>
      <c r="B550" s="92"/>
      <c r="C550" s="8"/>
      <c r="D550" s="6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6"/>
      <c r="Y550" s="38"/>
      <c r="Z550" s="39"/>
      <c r="AA550" s="39"/>
      <c r="AB550" s="39"/>
      <c r="AC550" s="39"/>
      <c r="AD550" s="38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5"/>
      <c r="AS550" s="5"/>
    </row>
    <row r="551" spans="1:45" ht="12.5">
      <c r="A551" s="91"/>
      <c r="B551" s="92"/>
      <c r="C551" s="8"/>
      <c r="D551" s="6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6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5"/>
      <c r="AS551" s="5"/>
    </row>
    <row r="552" spans="1:45" ht="12.5">
      <c r="A552" s="91"/>
      <c r="B552" s="92"/>
      <c r="C552" s="8"/>
      <c r="D552" s="6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6"/>
      <c r="Y552" s="39"/>
      <c r="Z552" s="38"/>
      <c r="AA552" s="38"/>
      <c r="AB552" s="38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8"/>
      <c r="AQ552" s="39"/>
      <c r="AR552" s="5"/>
      <c r="AS552" s="5"/>
    </row>
    <row r="553" spans="1:45" ht="12.5">
      <c r="A553" s="91"/>
      <c r="B553" s="92"/>
      <c r="C553" s="8"/>
      <c r="D553" s="6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6"/>
      <c r="Y553" s="39"/>
      <c r="Z553" s="39"/>
      <c r="AA553" s="39"/>
      <c r="AB553" s="39"/>
      <c r="AC553" s="38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5"/>
      <c r="AS553" s="5"/>
    </row>
    <row r="554" spans="1:45" ht="12.5">
      <c r="A554" s="91"/>
      <c r="B554" s="92"/>
      <c r="C554" s="8"/>
      <c r="D554" s="6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6"/>
      <c r="Y554" s="39"/>
      <c r="Z554" s="38"/>
      <c r="AA554" s="39"/>
      <c r="AB554" s="38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5"/>
      <c r="AS554" s="5"/>
    </row>
    <row r="555" spans="1:45" ht="12.5">
      <c r="A555" s="91"/>
      <c r="B555" s="92"/>
      <c r="C555" s="8"/>
      <c r="D555" s="6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6"/>
      <c r="Y555" s="39"/>
      <c r="Z555" s="39"/>
      <c r="AA555" s="38"/>
      <c r="AB555" s="38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8"/>
      <c r="AR555" s="5"/>
      <c r="AS555" s="5"/>
    </row>
    <row r="556" spans="1:45" ht="12.5">
      <c r="A556" s="91"/>
      <c r="B556" s="92"/>
      <c r="C556" s="8"/>
      <c r="D556" s="6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6"/>
      <c r="Y556" s="38"/>
      <c r="Z556" s="39"/>
      <c r="AA556" s="39"/>
      <c r="AB556" s="39"/>
      <c r="AC556" s="39"/>
      <c r="AD556" s="39"/>
      <c r="AE556" s="39"/>
      <c r="AF556" s="38"/>
      <c r="AG556" s="39"/>
      <c r="AH556" s="38"/>
      <c r="AI556" s="39"/>
      <c r="AJ556" s="39"/>
      <c r="AK556" s="39"/>
      <c r="AL556" s="39"/>
      <c r="AM556" s="39"/>
      <c r="AN556" s="39"/>
      <c r="AO556" s="39"/>
      <c r="AP556" s="39"/>
      <c r="AQ556" s="38"/>
      <c r="AR556" s="5"/>
      <c r="AS556" s="5"/>
    </row>
    <row r="557" spans="1:45" ht="12.5">
      <c r="A557" s="91"/>
      <c r="B557" s="92"/>
      <c r="C557" s="8"/>
      <c r="D557" s="6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6"/>
      <c r="Y557" s="38"/>
      <c r="Z557" s="38"/>
      <c r="AA557" s="38"/>
      <c r="AB557" s="39"/>
      <c r="AC557" s="39"/>
      <c r="AD557" s="39"/>
      <c r="AE557" s="38"/>
      <c r="AF557" s="38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8"/>
      <c r="AR557" s="5"/>
      <c r="AS557" s="5"/>
    </row>
    <row r="558" spans="1:45" ht="12.5">
      <c r="A558" s="91"/>
      <c r="B558" s="92"/>
      <c r="C558" s="8"/>
      <c r="D558" s="6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6"/>
      <c r="Y558" s="38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8"/>
      <c r="AR558" s="5"/>
      <c r="AS558" s="5"/>
    </row>
    <row r="559" spans="1:45" ht="12.5">
      <c r="A559" s="91"/>
      <c r="B559" s="92"/>
      <c r="C559" s="8"/>
      <c r="D559" s="6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6"/>
      <c r="Y559" s="38"/>
      <c r="Z559" s="38"/>
      <c r="AA559" s="38"/>
      <c r="AB559" s="38"/>
      <c r="AC559" s="39"/>
      <c r="AD559" s="38"/>
      <c r="AE559" s="39"/>
      <c r="AF559" s="39"/>
      <c r="AG559" s="38"/>
      <c r="AH559" s="38"/>
      <c r="AI559" s="39"/>
      <c r="AJ559" s="39"/>
      <c r="AK559" s="39"/>
      <c r="AL559" s="39"/>
      <c r="AM559" s="39"/>
      <c r="AN559" s="39"/>
      <c r="AO559" s="39"/>
      <c r="AP559" s="39"/>
      <c r="AQ559" s="39"/>
      <c r="AR559" s="5"/>
      <c r="AS559" s="5"/>
    </row>
    <row r="560" spans="1:45" ht="12.5">
      <c r="A560" s="91"/>
      <c r="B560" s="92"/>
      <c r="C560" s="8"/>
      <c r="D560" s="6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6"/>
      <c r="Y560" s="38"/>
      <c r="Z560" s="39"/>
      <c r="AA560" s="39"/>
      <c r="AB560" s="39"/>
      <c r="AC560" s="38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8"/>
      <c r="AR560" s="5"/>
      <c r="AS560" s="5"/>
    </row>
    <row r="561" spans="1:45" ht="12.5">
      <c r="A561" s="91"/>
      <c r="B561" s="92"/>
      <c r="C561" s="8"/>
      <c r="D561" s="6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6"/>
      <c r="Y561" s="39"/>
      <c r="Z561" s="39"/>
      <c r="AA561" s="39"/>
      <c r="AB561" s="38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5"/>
      <c r="AS561" s="5"/>
    </row>
    <row r="562" spans="1:45" ht="12.5">
      <c r="A562" s="91"/>
      <c r="B562" s="92"/>
      <c r="C562" s="8"/>
      <c r="D562" s="6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6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8"/>
      <c r="AQ562" s="39"/>
      <c r="AR562" s="5"/>
      <c r="AS562" s="5"/>
    </row>
    <row r="563" spans="1:45" ht="12.5">
      <c r="A563" s="91"/>
      <c r="B563" s="92"/>
      <c r="C563" s="8"/>
      <c r="D563" s="6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6"/>
      <c r="Y563" s="38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8"/>
      <c r="AR563" s="5"/>
      <c r="AS563" s="5"/>
    </row>
    <row r="564" spans="1:45" ht="12.5">
      <c r="A564" s="91"/>
      <c r="B564" s="92"/>
      <c r="C564" s="8"/>
      <c r="D564" s="6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6"/>
      <c r="Y564" s="38"/>
      <c r="Z564" s="39"/>
      <c r="AA564" s="39"/>
      <c r="AB564" s="38"/>
      <c r="AC564" s="39"/>
      <c r="AD564" s="39"/>
      <c r="AE564" s="39"/>
      <c r="AF564" s="38"/>
      <c r="AG564" s="39"/>
      <c r="AH564" s="39"/>
      <c r="AI564" s="39"/>
      <c r="AJ564" s="39"/>
      <c r="AK564" s="39"/>
      <c r="AL564" s="38"/>
      <c r="AM564" s="39"/>
      <c r="AN564" s="39"/>
      <c r="AO564" s="39"/>
      <c r="AP564" s="39"/>
      <c r="AQ564" s="38"/>
      <c r="AR564" s="5"/>
      <c r="AS564" s="5"/>
    </row>
    <row r="565" spans="1:45" ht="12.5">
      <c r="A565" s="91"/>
      <c r="B565" s="92"/>
      <c r="C565" s="8"/>
      <c r="D565" s="6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6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5"/>
      <c r="AS565" s="5"/>
    </row>
    <row r="566" spans="1:45" ht="12.5">
      <c r="A566" s="91"/>
      <c r="B566" s="92"/>
      <c r="C566" s="8"/>
      <c r="D566" s="6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6"/>
      <c r="Y566" s="39"/>
      <c r="Z566" s="39"/>
      <c r="AA566" s="38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5"/>
      <c r="AS566" s="5"/>
    </row>
    <row r="567" spans="1:45" ht="12.5">
      <c r="A567" s="91"/>
      <c r="B567" s="92"/>
      <c r="C567" s="8"/>
      <c r="D567" s="6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6"/>
      <c r="Y567" s="38"/>
      <c r="Z567" s="38"/>
      <c r="AA567" s="38"/>
      <c r="AB567" s="38"/>
      <c r="AC567" s="39"/>
      <c r="AD567" s="39"/>
      <c r="AE567" s="38"/>
      <c r="AF567" s="38"/>
      <c r="AG567" s="39"/>
      <c r="AH567" s="38"/>
      <c r="AI567" s="39"/>
      <c r="AJ567" s="39"/>
      <c r="AK567" s="39"/>
      <c r="AL567" s="39"/>
      <c r="AM567" s="39"/>
      <c r="AN567" s="39"/>
      <c r="AO567" s="39"/>
      <c r="AP567" s="39"/>
      <c r="AQ567" s="39"/>
      <c r="AR567" s="5"/>
      <c r="AS567" s="5"/>
    </row>
    <row r="568" spans="1:45" ht="12.5">
      <c r="A568" s="91"/>
      <c r="B568" s="92"/>
      <c r="C568" s="8"/>
      <c r="D568" s="6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6"/>
      <c r="Y568" s="38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5"/>
      <c r="AS568" s="5"/>
    </row>
    <row r="569" spans="1:45" ht="12.5">
      <c r="A569" s="91"/>
      <c r="B569" s="92"/>
      <c r="C569" s="8"/>
      <c r="D569" s="6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6"/>
      <c r="Y569" s="38"/>
      <c r="Z569" s="38"/>
      <c r="AA569" s="38"/>
      <c r="AB569" s="38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5"/>
      <c r="AS569" s="5"/>
    </row>
    <row r="570" spans="1:45" ht="12.5">
      <c r="A570" s="91"/>
      <c r="B570" s="92"/>
      <c r="C570" s="8"/>
      <c r="D570" s="6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6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8"/>
      <c r="AJ570" s="39"/>
      <c r="AK570" s="39"/>
      <c r="AL570" s="39"/>
      <c r="AM570" s="39"/>
      <c r="AN570" s="39"/>
      <c r="AO570" s="39"/>
      <c r="AP570" s="39"/>
      <c r="AQ570" s="39"/>
      <c r="AR570" s="5"/>
      <c r="AS570" s="5"/>
    </row>
    <row r="571" spans="1:45" ht="12.5">
      <c r="A571" s="91"/>
      <c r="B571" s="92"/>
      <c r="C571" s="8"/>
      <c r="D571" s="6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6"/>
      <c r="Y571" s="38"/>
      <c r="Z571" s="39"/>
      <c r="AA571" s="39"/>
      <c r="AB571" s="39"/>
      <c r="AC571" s="38"/>
      <c r="AD571" s="39"/>
      <c r="AE571" s="38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8"/>
      <c r="AQ571" s="39"/>
      <c r="AR571" s="5"/>
      <c r="AS571" s="5"/>
    </row>
    <row r="572" spans="1:45" ht="12.5">
      <c r="A572" s="91"/>
      <c r="B572" s="92"/>
      <c r="C572" s="8"/>
      <c r="D572" s="6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6"/>
      <c r="Y572" s="38"/>
      <c r="Z572" s="38"/>
      <c r="AA572" s="39"/>
      <c r="AB572" s="39"/>
      <c r="AC572" s="38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5"/>
      <c r="AS572" s="5"/>
    </row>
    <row r="573" spans="1:45" ht="12.5">
      <c r="A573" s="91"/>
      <c r="B573" s="92"/>
      <c r="C573" s="8"/>
      <c r="D573" s="6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6"/>
      <c r="Y573" s="39"/>
      <c r="Z573" s="39"/>
      <c r="AA573" s="38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5"/>
      <c r="AS573" s="5"/>
    </row>
    <row r="574" spans="1:45" ht="12.5">
      <c r="A574" s="91"/>
      <c r="B574" s="92"/>
      <c r="C574" s="8"/>
      <c r="D574" s="6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6"/>
      <c r="Y574" s="39"/>
      <c r="Z574" s="39"/>
      <c r="AA574" s="39"/>
      <c r="AB574" s="39"/>
      <c r="AC574" s="39"/>
      <c r="AD574" s="39"/>
      <c r="AE574" s="39"/>
      <c r="AF574" s="39"/>
      <c r="AG574" s="38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5"/>
      <c r="AS574" s="5"/>
    </row>
    <row r="575" spans="1:45" ht="12.5">
      <c r="A575" s="91"/>
      <c r="B575" s="92"/>
      <c r="C575" s="8"/>
      <c r="D575" s="6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6"/>
      <c r="Y575" s="39"/>
      <c r="Z575" s="38"/>
      <c r="AA575" s="39"/>
      <c r="AB575" s="38"/>
      <c r="AC575" s="38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8"/>
      <c r="AR575" s="5"/>
      <c r="AS575" s="5"/>
    </row>
    <row r="576" spans="1:45" ht="12.5">
      <c r="A576" s="91"/>
      <c r="B576" s="92"/>
      <c r="C576" s="8"/>
      <c r="D576" s="6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6"/>
      <c r="Y576" s="38"/>
      <c r="Z576" s="38"/>
      <c r="AA576" s="38"/>
      <c r="AB576" s="39"/>
      <c r="AC576" s="38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8"/>
      <c r="AQ576" s="39"/>
      <c r="AR576" s="5"/>
      <c r="AS576" s="5"/>
    </row>
    <row r="577" spans="1:45" ht="12.5">
      <c r="A577" s="91"/>
      <c r="B577" s="92"/>
      <c r="C577" s="8"/>
      <c r="D577" s="6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6"/>
      <c r="Y577" s="38"/>
      <c r="Z577" s="38"/>
      <c r="AA577" s="38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5"/>
      <c r="AS577" s="5"/>
    </row>
    <row r="578" spans="1:45" ht="12.5">
      <c r="A578" s="91"/>
      <c r="B578" s="92"/>
      <c r="C578" s="8"/>
      <c r="D578" s="6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6"/>
      <c r="Y578" s="38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5"/>
      <c r="AS578" s="5"/>
    </row>
    <row r="579" spans="1:45" ht="12.5">
      <c r="A579" s="91"/>
      <c r="B579" s="92"/>
      <c r="C579" s="8"/>
      <c r="D579" s="6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6"/>
      <c r="Y579" s="39"/>
      <c r="Z579" s="39"/>
      <c r="AA579" s="39"/>
      <c r="AB579" s="39"/>
      <c r="AC579" s="38"/>
      <c r="AD579" s="39"/>
      <c r="AE579" s="39"/>
      <c r="AF579" s="39"/>
      <c r="AG579" s="39"/>
      <c r="AH579" s="39"/>
      <c r="AI579" s="38"/>
      <c r="AJ579" s="39"/>
      <c r="AK579" s="39"/>
      <c r="AL579" s="39"/>
      <c r="AM579" s="39"/>
      <c r="AN579" s="39"/>
      <c r="AO579" s="39"/>
      <c r="AP579" s="39"/>
      <c r="AQ579" s="39"/>
      <c r="AR579" s="5"/>
      <c r="AS579" s="5"/>
    </row>
    <row r="580" spans="1:45" ht="12.5">
      <c r="A580" s="91"/>
      <c r="B580" s="92"/>
      <c r="C580" s="8"/>
      <c r="D580" s="6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6"/>
      <c r="Y580" s="39"/>
      <c r="Z580" s="39"/>
      <c r="AA580" s="39"/>
      <c r="AB580" s="38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5"/>
      <c r="AS580" s="5"/>
    </row>
    <row r="581" spans="1:45" ht="12.5">
      <c r="A581" s="91"/>
      <c r="B581" s="92"/>
      <c r="C581" s="8"/>
      <c r="D581" s="6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6"/>
      <c r="Y581" s="38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8"/>
      <c r="AM581" s="39"/>
      <c r="AN581" s="39"/>
      <c r="AO581" s="39"/>
      <c r="AP581" s="38"/>
      <c r="AQ581" s="39"/>
      <c r="AR581" s="5"/>
      <c r="AS581" s="5"/>
    </row>
    <row r="582" spans="1:45" ht="12.5">
      <c r="A582" s="91"/>
      <c r="B582" s="92"/>
      <c r="C582" s="8"/>
      <c r="D582" s="6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6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8"/>
      <c r="AR582" s="5"/>
      <c r="AS582" s="5"/>
    </row>
    <row r="583" spans="1:45" ht="12.5">
      <c r="A583" s="91"/>
      <c r="B583" s="92"/>
      <c r="C583" s="8"/>
      <c r="D583" s="6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6"/>
      <c r="Y583" s="39"/>
      <c r="Z583" s="38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5"/>
      <c r="AS583" s="5"/>
    </row>
    <row r="584" spans="1:45" ht="12.5">
      <c r="A584" s="91"/>
      <c r="B584" s="92"/>
      <c r="C584" s="8"/>
      <c r="D584" s="6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6"/>
      <c r="Y584" s="38"/>
      <c r="Z584" s="38"/>
      <c r="AA584" s="39"/>
      <c r="AB584" s="39"/>
      <c r="AC584" s="39"/>
      <c r="AD584" s="39"/>
      <c r="AE584" s="38"/>
      <c r="AF584" s="39"/>
      <c r="AG584" s="38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5"/>
      <c r="AS584" s="5"/>
    </row>
    <row r="585" spans="1:45" ht="12.5">
      <c r="A585" s="91"/>
      <c r="B585" s="92"/>
      <c r="C585" s="8"/>
      <c r="D585" s="6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6"/>
      <c r="Y585" s="38"/>
      <c r="Z585" s="39"/>
      <c r="AA585" s="38"/>
      <c r="AB585" s="39"/>
      <c r="AC585" s="38"/>
      <c r="AD585" s="39"/>
      <c r="AE585" s="39"/>
      <c r="AF585" s="39"/>
      <c r="AG585" s="38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5"/>
      <c r="AS585" s="5"/>
    </row>
    <row r="586" spans="1:45" ht="12.5">
      <c r="A586" s="91"/>
      <c r="B586" s="92"/>
      <c r="C586" s="8"/>
      <c r="D586" s="6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6"/>
      <c r="Y586" s="39"/>
      <c r="Z586" s="39"/>
      <c r="AA586" s="38"/>
      <c r="AB586" s="39"/>
      <c r="AC586" s="38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5"/>
      <c r="AS586" s="5"/>
    </row>
    <row r="587" spans="1:45" ht="12.5">
      <c r="A587" s="91"/>
      <c r="B587" s="92"/>
      <c r="C587" s="8"/>
      <c r="D587" s="6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6"/>
      <c r="Y587" s="39"/>
      <c r="Z587" s="38"/>
      <c r="AA587" s="38"/>
      <c r="AB587" s="39"/>
      <c r="AC587" s="38"/>
      <c r="AD587" s="39"/>
      <c r="AE587" s="39"/>
      <c r="AF587" s="38"/>
      <c r="AG587" s="39"/>
      <c r="AH587" s="39"/>
      <c r="AI587" s="39"/>
      <c r="AJ587" s="39"/>
      <c r="AK587" s="39"/>
      <c r="AL587" s="39"/>
      <c r="AM587" s="39"/>
      <c r="AN587" s="39"/>
      <c r="AO587" s="39"/>
      <c r="AP587" s="38"/>
      <c r="AQ587" s="39"/>
      <c r="AR587" s="5"/>
      <c r="AS587" s="5"/>
    </row>
    <row r="588" spans="1:45" ht="12.5">
      <c r="A588" s="91"/>
      <c r="B588" s="92"/>
      <c r="C588" s="8"/>
      <c r="D588" s="6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6"/>
      <c r="Y588" s="38"/>
      <c r="Z588" s="38"/>
      <c r="AA588" s="38"/>
      <c r="AB588" s="38"/>
      <c r="AC588" s="38"/>
      <c r="AD588" s="39"/>
      <c r="AE588" s="39"/>
      <c r="AF588" s="39"/>
      <c r="AG588" s="38"/>
      <c r="AH588" s="38"/>
      <c r="AI588" s="39"/>
      <c r="AJ588" s="39"/>
      <c r="AK588" s="39"/>
      <c r="AL588" s="38"/>
      <c r="AM588" s="38"/>
      <c r="AN588" s="39"/>
      <c r="AO588" s="39"/>
      <c r="AP588" s="39"/>
      <c r="AQ588" s="39"/>
      <c r="AR588" s="5"/>
      <c r="AS588" s="5"/>
    </row>
    <row r="589" spans="1:45" ht="12.5">
      <c r="A589" s="91"/>
      <c r="B589" s="92"/>
      <c r="C589" s="8"/>
      <c r="D589" s="6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6"/>
      <c r="Y589" s="38"/>
      <c r="Z589" s="38"/>
      <c r="AA589" s="38"/>
      <c r="AB589" s="38"/>
      <c r="AC589" s="39"/>
      <c r="AD589" s="39"/>
      <c r="AE589" s="38"/>
      <c r="AF589" s="39"/>
      <c r="AG589" s="38"/>
      <c r="AH589" s="38"/>
      <c r="AI589" s="39"/>
      <c r="AJ589" s="39"/>
      <c r="AK589" s="39"/>
      <c r="AL589" s="39"/>
      <c r="AM589" s="39"/>
      <c r="AN589" s="39"/>
      <c r="AO589" s="39"/>
      <c r="AP589" s="39"/>
      <c r="AQ589" s="39"/>
      <c r="AR589" s="5"/>
      <c r="AS589" s="5"/>
    </row>
    <row r="590" spans="1:45" ht="12.5">
      <c r="A590" s="91"/>
      <c r="B590" s="92"/>
      <c r="C590" s="8"/>
      <c r="D590" s="6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6"/>
      <c r="Y590" s="39"/>
      <c r="Z590" s="39"/>
      <c r="AA590" s="39"/>
      <c r="AB590" s="38"/>
      <c r="AC590" s="38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5"/>
      <c r="AS590" s="5"/>
    </row>
    <row r="591" spans="1:45" ht="12.5">
      <c r="A591" s="91"/>
      <c r="B591" s="92"/>
      <c r="C591" s="8"/>
      <c r="D591" s="6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6"/>
      <c r="Y591" s="38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8"/>
      <c r="AR591" s="5"/>
      <c r="AS591" s="5"/>
    </row>
    <row r="592" spans="1:45" ht="12.5">
      <c r="A592" s="91"/>
      <c r="B592" s="92"/>
      <c r="C592" s="8"/>
      <c r="D592" s="6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6"/>
      <c r="Y592" s="38"/>
      <c r="Z592" s="39"/>
      <c r="AA592" s="38"/>
      <c r="AB592" s="39"/>
      <c r="AC592" s="39"/>
      <c r="AD592" s="38"/>
      <c r="AE592" s="38"/>
      <c r="AF592" s="38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5"/>
      <c r="AS592" s="5"/>
    </row>
    <row r="593" spans="1:45" ht="12.5">
      <c r="A593" s="91"/>
      <c r="B593" s="92"/>
      <c r="C593" s="8"/>
      <c r="D593" s="6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6"/>
      <c r="Y593" s="39"/>
      <c r="Z593" s="39"/>
      <c r="AA593" s="39"/>
      <c r="AB593" s="38"/>
      <c r="AC593" s="38"/>
      <c r="AD593" s="38"/>
      <c r="AE593" s="39"/>
      <c r="AF593" s="39"/>
      <c r="AG593" s="39"/>
      <c r="AH593" s="39"/>
      <c r="AI593" s="39"/>
      <c r="AJ593" s="38"/>
      <c r="AK593" s="39"/>
      <c r="AL593" s="39"/>
      <c r="AM593" s="39"/>
      <c r="AN593" s="39"/>
      <c r="AO593" s="39"/>
      <c r="AP593" s="39"/>
      <c r="AQ593" s="39"/>
      <c r="AR593" s="5"/>
      <c r="AS593" s="5"/>
    </row>
    <row r="594" spans="1:45" ht="12.5">
      <c r="A594" s="91"/>
      <c r="B594" s="92"/>
      <c r="C594" s="8"/>
      <c r="D594" s="6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6"/>
      <c r="Y594" s="39"/>
      <c r="Z594" s="39"/>
      <c r="AA594" s="39"/>
      <c r="AB594" s="39"/>
      <c r="AC594" s="39"/>
      <c r="AD594" s="39"/>
      <c r="AE594" s="39"/>
      <c r="AF594" s="38"/>
      <c r="AG594" s="39"/>
      <c r="AH594" s="39"/>
      <c r="AI594" s="39"/>
      <c r="AJ594" s="38"/>
      <c r="AK594" s="38"/>
      <c r="AL594" s="39"/>
      <c r="AM594" s="39"/>
      <c r="AN594" s="39"/>
      <c r="AO594" s="39"/>
      <c r="AP594" s="39"/>
      <c r="AQ594" s="39"/>
      <c r="AR594" s="5"/>
      <c r="AS594" s="5"/>
    </row>
    <row r="595" spans="1:45" ht="12.5">
      <c r="A595" s="91"/>
      <c r="B595" s="92"/>
      <c r="C595" s="8"/>
      <c r="D595" s="6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6"/>
      <c r="Y595" s="39"/>
      <c r="Z595" s="39"/>
      <c r="AA595" s="38"/>
      <c r="AB595" s="38"/>
      <c r="AC595" s="38"/>
      <c r="AD595" s="39"/>
      <c r="AE595" s="39"/>
      <c r="AF595" s="39"/>
      <c r="AG595" s="39"/>
      <c r="AH595" s="38"/>
      <c r="AI595" s="39"/>
      <c r="AJ595" s="39"/>
      <c r="AK595" s="39"/>
      <c r="AL595" s="39"/>
      <c r="AM595" s="39"/>
      <c r="AN595" s="39"/>
      <c r="AO595" s="39"/>
      <c r="AP595" s="39"/>
      <c r="AQ595" s="39"/>
      <c r="AR595" s="5"/>
      <c r="AS595" s="5"/>
    </row>
    <row r="596" spans="1:45" ht="12.5">
      <c r="A596" s="91"/>
      <c r="B596" s="92"/>
      <c r="C596" s="8"/>
      <c r="D596" s="6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6"/>
      <c r="Y596" s="38"/>
      <c r="Z596" s="39"/>
      <c r="AA596" s="38"/>
      <c r="AB596" s="39"/>
      <c r="AC596" s="39"/>
      <c r="AD596" s="39"/>
      <c r="AE596" s="39"/>
      <c r="AF596" s="39"/>
      <c r="AG596" s="39"/>
      <c r="AH596" s="39"/>
      <c r="AI596" s="38"/>
      <c r="AJ596" s="39"/>
      <c r="AK596" s="38"/>
      <c r="AL596" s="39"/>
      <c r="AM596" s="39"/>
      <c r="AN596" s="39"/>
      <c r="AO596" s="39"/>
      <c r="AP596" s="38"/>
      <c r="AQ596" s="39"/>
      <c r="AR596" s="5"/>
      <c r="AS596" s="5"/>
    </row>
    <row r="597" spans="1:45" ht="12.5">
      <c r="A597" s="91"/>
      <c r="B597" s="92"/>
      <c r="C597" s="8"/>
      <c r="D597" s="6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6"/>
      <c r="Y597" s="39"/>
      <c r="Z597" s="38"/>
      <c r="AA597" s="38"/>
      <c r="AB597" s="39"/>
      <c r="AC597" s="38"/>
      <c r="AD597" s="39"/>
      <c r="AE597" s="38"/>
      <c r="AF597" s="39"/>
      <c r="AG597" s="39"/>
      <c r="AH597" s="39"/>
      <c r="AI597" s="39"/>
      <c r="AJ597" s="39"/>
      <c r="AK597" s="39"/>
      <c r="AL597" s="39"/>
      <c r="AM597" s="39"/>
      <c r="AN597" s="39"/>
      <c r="AO597" s="38"/>
      <c r="AP597" s="39"/>
      <c r="AQ597" s="38"/>
      <c r="AR597" s="5"/>
      <c r="AS597" s="5"/>
    </row>
    <row r="598" spans="1:45" ht="12.5">
      <c r="A598" s="91"/>
      <c r="B598" s="92"/>
      <c r="C598" s="8"/>
      <c r="D598" s="6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6"/>
      <c r="Y598" s="38"/>
      <c r="Z598" s="39"/>
      <c r="AA598" s="38"/>
      <c r="AB598" s="38"/>
      <c r="AC598" s="39"/>
      <c r="AD598" s="39"/>
      <c r="AE598" s="38"/>
      <c r="AF598" s="39"/>
      <c r="AG598" s="39"/>
      <c r="AH598" s="39"/>
      <c r="AI598" s="39"/>
      <c r="AJ598" s="39"/>
      <c r="AK598" s="38"/>
      <c r="AL598" s="39"/>
      <c r="AM598" s="39"/>
      <c r="AN598" s="39"/>
      <c r="AO598" s="39"/>
      <c r="AP598" s="39"/>
      <c r="AQ598" s="39"/>
      <c r="AR598" s="5"/>
      <c r="AS598" s="5"/>
    </row>
    <row r="599" spans="1:45" ht="12.5">
      <c r="A599" s="91"/>
      <c r="B599" s="92"/>
      <c r="C599" s="8"/>
      <c r="D599" s="6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6"/>
      <c r="Y599" s="38"/>
      <c r="Z599" s="38"/>
      <c r="AA599" s="38"/>
      <c r="AB599" s="38"/>
      <c r="AC599" s="39"/>
      <c r="AD599" s="39"/>
      <c r="AE599" s="38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8"/>
      <c r="AR599" s="5"/>
      <c r="AS599" s="5"/>
    </row>
    <row r="600" spans="1:45" ht="12.5">
      <c r="A600" s="91"/>
      <c r="B600" s="92"/>
      <c r="C600" s="8"/>
      <c r="D600" s="6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6"/>
      <c r="Y600" s="39"/>
      <c r="Z600" s="39"/>
      <c r="AA600" s="38"/>
      <c r="AB600" s="39"/>
      <c r="AC600" s="39"/>
      <c r="AD600" s="39"/>
      <c r="AE600" s="39"/>
      <c r="AF600" s="39"/>
      <c r="AG600" s="39"/>
      <c r="AH600" s="39"/>
      <c r="AI600" s="39"/>
      <c r="AJ600" s="39"/>
      <c r="AK600" s="38"/>
      <c r="AL600" s="39"/>
      <c r="AM600" s="39"/>
      <c r="AN600" s="39"/>
      <c r="AO600" s="39"/>
      <c r="AP600" s="39"/>
      <c r="AQ600" s="39"/>
      <c r="AR600" s="5"/>
      <c r="AS600" s="5"/>
    </row>
    <row r="601" spans="1:45" ht="12.5">
      <c r="A601" s="91"/>
      <c r="B601" s="92"/>
      <c r="C601" s="8"/>
      <c r="D601" s="6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6"/>
      <c r="Y601" s="39"/>
      <c r="Z601" s="38"/>
      <c r="AA601" s="38"/>
      <c r="AB601" s="38"/>
      <c r="AC601" s="38"/>
      <c r="AD601" s="39"/>
      <c r="AE601" s="39"/>
      <c r="AF601" s="39"/>
      <c r="AG601" s="39"/>
      <c r="AH601" s="39"/>
      <c r="AI601" s="38"/>
      <c r="AJ601" s="39"/>
      <c r="AK601" s="39"/>
      <c r="AL601" s="39"/>
      <c r="AM601" s="39"/>
      <c r="AN601" s="39"/>
      <c r="AO601" s="39"/>
      <c r="AP601" s="39"/>
      <c r="AQ601" s="39"/>
      <c r="AR601" s="5"/>
      <c r="AS601" s="5"/>
    </row>
    <row r="602" spans="1:45" ht="12.5">
      <c r="A602" s="91"/>
      <c r="B602" s="92"/>
      <c r="C602" s="8"/>
      <c r="D602" s="6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6"/>
      <c r="Y602" s="39"/>
      <c r="Z602" s="38"/>
      <c r="AA602" s="38"/>
      <c r="AB602" s="38"/>
      <c r="AC602" s="38"/>
      <c r="AD602" s="39"/>
      <c r="AE602" s="39"/>
      <c r="AF602" s="38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5"/>
      <c r="AS602" s="5"/>
    </row>
    <row r="603" spans="1:45" ht="12.5">
      <c r="A603" s="91"/>
      <c r="B603" s="92"/>
      <c r="C603" s="8"/>
      <c r="D603" s="6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6"/>
      <c r="Y603" s="38"/>
      <c r="Z603" s="39"/>
      <c r="AA603" s="39"/>
      <c r="AB603" s="38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5"/>
      <c r="AS603" s="5"/>
    </row>
    <row r="604" spans="1:45" ht="12.5">
      <c r="A604" s="91"/>
      <c r="B604" s="92"/>
      <c r="C604" s="8"/>
      <c r="D604" s="6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6"/>
      <c r="Y604" s="38"/>
      <c r="Z604" s="38"/>
      <c r="AA604" s="39"/>
      <c r="AB604" s="39"/>
      <c r="AC604" s="38"/>
      <c r="AD604" s="39"/>
      <c r="AE604" s="38"/>
      <c r="AF604" s="38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5"/>
      <c r="AS604" s="5"/>
    </row>
    <row r="605" spans="1:45" ht="12.5">
      <c r="A605" s="91"/>
      <c r="B605" s="92"/>
      <c r="C605" s="8"/>
      <c r="D605" s="6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6"/>
      <c r="Y605" s="39"/>
      <c r="Z605" s="39"/>
      <c r="AA605" s="38"/>
      <c r="AB605" s="38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5"/>
      <c r="AS605" s="5"/>
    </row>
    <row r="606" spans="1:45" ht="12.5">
      <c r="A606" s="91"/>
      <c r="B606" s="92"/>
      <c r="C606" s="8"/>
      <c r="D606" s="6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6"/>
      <c r="Y606" s="39"/>
      <c r="Z606" s="39"/>
      <c r="AA606" s="38"/>
      <c r="AB606" s="38"/>
      <c r="AC606" s="39"/>
      <c r="AD606" s="38"/>
      <c r="AE606" s="39"/>
      <c r="AF606" s="39"/>
      <c r="AG606" s="39"/>
      <c r="AH606" s="39"/>
      <c r="AI606" s="39"/>
      <c r="AJ606" s="39"/>
      <c r="AK606" s="39"/>
      <c r="AL606" s="38"/>
      <c r="AM606" s="39"/>
      <c r="AN606" s="39"/>
      <c r="AO606" s="39"/>
      <c r="AP606" s="39"/>
      <c r="AQ606" s="39"/>
      <c r="AR606" s="5"/>
      <c r="AS606" s="5"/>
    </row>
    <row r="607" spans="1:45" ht="12.5">
      <c r="A607" s="91"/>
      <c r="B607" s="92"/>
      <c r="C607" s="8"/>
      <c r="D607" s="6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6"/>
      <c r="Y607" s="39"/>
      <c r="Z607" s="38"/>
      <c r="AA607" s="39"/>
      <c r="AB607" s="38"/>
      <c r="AC607" s="38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5"/>
      <c r="AS607" s="5"/>
    </row>
    <row r="608" spans="1:45" ht="12.5">
      <c r="A608" s="91"/>
      <c r="B608" s="92"/>
      <c r="C608" s="8"/>
      <c r="D608" s="6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6"/>
      <c r="Y608" s="39"/>
      <c r="Z608" s="38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8"/>
      <c r="AO608" s="39"/>
      <c r="AP608" s="39"/>
      <c r="AQ608" s="39"/>
      <c r="AR608" s="5"/>
      <c r="AS608" s="5"/>
    </row>
    <row r="609" spans="1:45" ht="12.5">
      <c r="A609" s="91"/>
      <c r="B609" s="92"/>
      <c r="C609" s="8"/>
      <c r="D609" s="6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6"/>
      <c r="Y609" s="38"/>
      <c r="Z609" s="39"/>
      <c r="AA609" s="39"/>
      <c r="AB609" s="38"/>
      <c r="AC609" s="38"/>
      <c r="AD609" s="38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5"/>
      <c r="AS609" s="5"/>
    </row>
    <row r="610" spans="1:45" ht="12.5">
      <c r="A610" s="91"/>
      <c r="B610" s="92"/>
      <c r="C610" s="8"/>
      <c r="D610" s="6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6"/>
      <c r="Y610" s="39"/>
      <c r="Z610" s="39"/>
      <c r="AA610" s="38"/>
      <c r="AB610" s="38"/>
      <c r="AC610" s="39"/>
      <c r="AD610" s="38"/>
      <c r="AE610" s="38"/>
      <c r="AF610" s="39"/>
      <c r="AG610" s="39"/>
      <c r="AH610" s="38"/>
      <c r="AI610" s="39"/>
      <c r="AJ610" s="39"/>
      <c r="AK610" s="39"/>
      <c r="AL610" s="38"/>
      <c r="AM610" s="39"/>
      <c r="AN610" s="39"/>
      <c r="AO610" s="39"/>
      <c r="AP610" s="38"/>
      <c r="AQ610" s="39"/>
      <c r="AR610" s="5"/>
      <c r="AS610" s="5"/>
    </row>
    <row r="611" spans="1:45" ht="12.5">
      <c r="A611" s="91"/>
      <c r="B611" s="92"/>
      <c r="C611" s="8"/>
      <c r="D611" s="6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6"/>
      <c r="Y611" s="38"/>
      <c r="Z611" s="38"/>
      <c r="AA611" s="38"/>
      <c r="AB611" s="39"/>
      <c r="AC611" s="39"/>
      <c r="AD611" s="39"/>
      <c r="AE611" s="39"/>
      <c r="AF611" s="38"/>
      <c r="AG611" s="39"/>
      <c r="AH611" s="39"/>
      <c r="AI611" s="39"/>
      <c r="AJ611" s="39"/>
      <c r="AK611" s="39"/>
      <c r="AL611" s="38"/>
      <c r="AM611" s="39"/>
      <c r="AN611" s="39"/>
      <c r="AO611" s="39"/>
      <c r="AP611" s="39"/>
      <c r="AQ611" s="39"/>
      <c r="AR611" s="5"/>
      <c r="AS611" s="5"/>
    </row>
    <row r="612" spans="1:45" ht="12.5">
      <c r="A612" s="91"/>
      <c r="B612" s="92"/>
      <c r="C612" s="8"/>
      <c r="D612" s="6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6"/>
      <c r="Y612" s="39"/>
      <c r="Z612" s="39"/>
      <c r="AA612" s="39"/>
      <c r="AB612" s="39"/>
      <c r="AC612" s="39"/>
      <c r="AD612" s="38"/>
      <c r="AE612" s="39"/>
      <c r="AF612" s="39"/>
      <c r="AG612" s="39"/>
      <c r="AH612" s="38"/>
      <c r="AI612" s="39"/>
      <c r="AJ612" s="39"/>
      <c r="AK612" s="39"/>
      <c r="AL612" s="39"/>
      <c r="AM612" s="39"/>
      <c r="AN612" s="39"/>
      <c r="AO612" s="39"/>
      <c r="AP612" s="39"/>
      <c r="AQ612" s="39"/>
      <c r="AR612" s="5"/>
      <c r="AS612" s="5"/>
    </row>
    <row r="613" spans="1:45" ht="12.5">
      <c r="A613" s="91"/>
      <c r="B613" s="92"/>
      <c r="C613" s="8"/>
      <c r="D613" s="6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6"/>
      <c r="Y613" s="38"/>
      <c r="Z613" s="39"/>
      <c r="AA613" s="39"/>
      <c r="AB613" s="38"/>
      <c r="AC613" s="38"/>
      <c r="AD613" s="38"/>
      <c r="AE613" s="39"/>
      <c r="AF613" s="39"/>
      <c r="AG613" s="39"/>
      <c r="AH613" s="39"/>
      <c r="AI613" s="38"/>
      <c r="AJ613" s="39"/>
      <c r="AK613" s="39"/>
      <c r="AL613" s="39"/>
      <c r="AM613" s="39"/>
      <c r="AN613" s="39"/>
      <c r="AO613" s="39"/>
      <c r="AP613" s="39"/>
      <c r="AQ613" s="39"/>
      <c r="AR613" s="5"/>
      <c r="AS613" s="5"/>
    </row>
    <row r="614" spans="1:45" ht="12.5">
      <c r="A614" s="91"/>
      <c r="B614" s="92"/>
      <c r="C614" s="8"/>
      <c r="D614" s="6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6"/>
      <c r="Y614" s="38"/>
      <c r="Z614" s="39"/>
      <c r="AA614" s="39"/>
      <c r="AB614" s="39"/>
      <c r="AC614" s="39"/>
      <c r="AD614" s="39"/>
      <c r="AE614" s="38"/>
      <c r="AF614" s="39"/>
      <c r="AG614" s="38"/>
      <c r="AH614" s="39"/>
      <c r="AI614" s="38"/>
      <c r="AJ614" s="39"/>
      <c r="AK614" s="39"/>
      <c r="AL614" s="39"/>
      <c r="AM614" s="39"/>
      <c r="AN614" s="39"/>
      <c r="AO614" s="39"/>
      <c r="AP614" s="39"/>
      <c r="AQ614" s="39"/>
      <c r="AR614" s="5"/>
      <c r="AS614" s="5"/>
    </row>
    <row r="615" spans="1:45" ht="12.5">
      <c r="A615" s="91"/>
      <c r="B615" s="92"/>
      <c r="C615" s="8"/>
      <c r="D615" s="6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6"/>
      <c r="Y615" s="38"/>
      <c r="Z615" s="39"/>
      <c r="AA615" s="39"/>
      <c r="AB615" s="39"/>
      <c r="AC615" s="38"/>
      <c r="AD615" s="39"/>
      <c r="AE615" s="39"/>
      <c r="AF615" s="38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5"/>
      <c r="AS615" s="5"/>
    </row>
    <row r="616" spans="1:45" ht="12.5">
      <c r="A616" s="91"/>
      <c r="B616" s="92"/>
      <c r="C616" s="8"/>
      <c r="D616" s="6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6"/>
      <c r="Y616" s="39"/>
      <c r="Z616" s="38"/>
      <c r="AA616" s="38"/>
      <c r="AB616" s="38"/>
      <c r="AC616" s="39"/>
      <c r="AD616" s="39"/>
      <c r="AE616" s="39"/>
      <c r="AF616" s="39"/>
      <c r="AG616" s="39"/>
      <c r="AH616" s="39"/>
      <c r="AI616" s="39"/>
      <c r="AJ616" s="39"/>
      <c r="AK616" s="39"/>
      <c r="AL616" s="38"/>
      <c r="AM616" s="39"/>
      <c r="AN616" s="39"/>
      <c r="AO616" s="39"/>
      <c r="AP616" s="39"/>
      <c r="AQ616" s="39"/>
      <c r="AR616" s="5"/>
      <c r="AS616" s="5"/>
    </row>
    <row r="617" spans="1:45" ht="12.5">
      <c r="A617" s="91"/>
      <c r="B617" s="92"/>
      <c r="C617" s="8"/>
      <c r="D617" s="6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6"/>
      <c r="Y617" s="38"/>
      <c r="Z617" s="38"/>
      <c r="AA617" s="39"/>
      <c r="AB617" s="39"/>
      <c r="AC617" s="39"/>
      <c r="AD617" s="39"/>
      <c r="AE617" s="38"/>
      <c r="AF617" s="38"/>
      <c r="AG617" s="39"/>
      <c r="AH617" s="39"/>
      <c r="AI617" s="39"/>
      <c r="AJ617" s="38"/>
      <c r="AK617" s="39"/>
      <c r="AL617" s="39"/>
      <c r="AM617" s="38"/>
      <c r="AN617" s="39"/>
      <c r="AO617" s="39"/>
      <c r="AP617" s="39"/>
      <c r="AQ617" s="39"/>
      <c r="AR617" s="5"/>
      <c r="AS617" s="5"/>
    </row>
    <row r="618" spans="1:45" ht="12.5">
      <c r="A618" s="91"/>
      <c r="B618" s="92"/>
      <c r="C618" s="8"/>
      <c r="D618" s="6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6"/>
      <c r="Y618" s="38"/>
      <c r="Z618" s="38"/>
      <c r="AA618" s="38"/>
      <c r="AB618" s="38"/>
      <c r="AC618" s="38"/>
      <c r="AD618" s="38"/>
      <c r="AE618" s="38"/>
      <c r="AF618" s="38"/>
      <c r="AG618" s="38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5"/>
      <c r="AS618" s="5"/>
    </row>
    <row r="619" spans="1:45" ht="12.5">
      <c r="A619" s="91"/>
      <c r="B619" s="92"/>
      <c r="C619" s="8"/>
      <c r="D619" s="6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6"/>
      <c r="Y619" s="39"/>
      <c r="Z619" s="39"/>
      <c r="AA619" s="38"/>
      <c r="AB619" s="38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8"/>
      <c r="AN619" s="39"/>
      <c r="AO619" s="39"/>
      <c r="AP619" s="39"/>
      <c r="AQ619" s="39"/>
      <c r="AR619" s="5"/>
      <c r="AS619" s="5"/>
    </row>
    <row r="620" spans="1:45" ht="12.5">
      <c r="A620" s="91"/>
      <c r="B620" s="92"/>
      <c r="C620" s="8"/>
      <c r="D620" s="6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6"/>
      <c r="Y620" s="39"/>
      <c r="Z620" s="39"/>
      <c r="AA620" s="39"/>
      <c r="AB620" s="39"/>
      <c r="AC620" s="39"/>
      <c r="AD620" s="39"/>
      <c r="AE620" s="39"/>
      <c r="AF620" s="39"/>
      <c r="AG620" s="38"/>
      <c r="AH620" s="38"/>
      <c r="AI620" s="39"/>
      <c r="AJ620" s="39"/>
      <c r="AK620" s="39"/>
      <c r="AL620" s="39"/>
      <c r="AM620" s="39"/>
      <c r="AN620" s="39"/>
      <c r="AO620" s="39"/>
      <c r="AP620" s="39"/>
      <c r="AQ620" s="39"/>
      <c r="AR620" s="5"/>
      <c r="AS620" s="5"/>
    </row>
    <row r="621" spans="1:45" ht="12.5">
      <c r="A621" s="91"/>
      <c r="B621" s="92"/>
      <c r="C621" s="8"/>
      <c r="D621" s="6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6"/>
      <c r="Y621" s="39"/>
      <c r="Z621" s="39"/>
      <c r="AA621" s="38"/>
      <c r="AB621" s="38"/>
      <c r="AC621" s="38"/>
      <c r="AD621" s="38"/>
      <c r="AE621" s="38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5"/>
      <c r="AS621" s="5"/>
    </row>
    <row r="622" spans="1:45" ht="12.5">
      <c r="A622" s="91"/>
      <c r="B622" s="92"/>
      <c r="C622" s="8"/>
      <c r="D622" s="6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6"/>
      <c r="Y622" s="39"/>
      <c r="Z622" s="38"/>
      <c r="AA622" s="39"/>
      <c r="AB622" s="39"/>
      <c r="AC622" s="39"/>
      <c r="AD622" s="39"/>
      <c r="AE622" s="38"/>
      <c r="AF622" s="39"/>
      <c r="AG622" s="39"/>
      <c r="AH622" s="39"/>
      <c r="AI622" s="39"/>
      <c r="AJ622" s="39"/>
      <c r="AK622" s="39"/>
      <c r="AL622" s="38"/>
      <c r="AM622" s="39"/>
      <c r="AN622" s="39"/>
      <c r="AO622" s="39"/>
      <c r="AP622" s="39"/>
      <c r="AQ622" s="39"/>
      <c r="AR622" s="5"/>
      <c r="AS622" s="5"/>
    </row>
    <row r="623" spans="1:45" ht="12.5">
      <c r="A623" s="91"/>
      <c r="B623" s="92"/>
      <c r="C623" s="8"/>
      <c r="D623" s="6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6"/>
      <c r="Y623" s="39"/>
      <c r="Z623" s="38"/>
      <c r="AA623" s="39"/>
      <c r="AB623" s="38"/>
      <c r="AC623" s="38"/>
      <c r="AD623" s="39"/>
      <c r="AE623" s="39"/>
      <c r="AF623" s="39"/>
      <c r="AG623" s="39"/>
      <c r="AH623" s="39"/>
      <c r="AI623" s="39"/>
      <c r="AJ623" s="39"/>
      <c r="AK623" s="38"/>
      <c r="AL623" s="39"/>
      <c r="AM623" s="39"/>
      <c r="AN623" s="39"/>
      <c r="AO623" s="39"/>
      <c r="AP623" s="39"/>
      <c r="AQ623" s="39"/>
      <c r="AR623" s="5"/>
      <c r="AS623" s="5"/>
    </row>
    <row r="624" spans="1:45" ht="12.5">
      <c r="A624" s="91"/>
      <c r="B624" s="92"/>
      <c r="C624" s="8"/>
      <c r="D624" s="6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6"/>
      <c r="Y624" s="38"/>
      <c r="Z624" s="38"/>
      <c r="AA624" s="38"/>
      <c r="AB624" s="38"/>
      <c r="AC624" s="39"/>
      <c r="AD624" s="38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5"/>
      <c r="AS624" s="5"/>
    </row>
    <row r="625" spans="1:45" ht="12.5">
      <c r="A625" s="91"/>
      <c r="B625" s="92"/>
      <c r="C625" s="8"/>
      <c r="D625" s="6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6"/>
      <c r="Y625" s="38"/>
      <c r="Z625" s="38"/>
      <c r="AA625" s="38"/>
      <c r="AB625" s="39"/>
      <c r="AC625" s="39"/>
      <c r="AD625" s="38"/>
      <c r="AE625" s="39"/>
      <c r="AF625" s="39"/>
      <c r="AG625" s="39"/>
      <c r="AH625" s="38"/>
      <c r="AI625" s="38"/>
      <c r="AJ625" s="39"/>
      <c r="AK625" s="39"/>
      <c r="AL625" s="39"/>
      <c r="AM625" s="39"/>
      <c r="AN625" s="39"/>
      <c r="AO625" s="39"/>
      <c r="AP625" s="39"/>
      <c r="AQ625" s="38"/>
      <c r="AR625" s="5"/>
      <c r="AS625" s="5"/>
    </row>
    <row r="626" spans="1:45" ht="12.5">
      <c r="A626" s="91"/>
      <c r="B626" s="92"/>
      <c r="C626" s="8"/>
      <c r="D626" s="6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6"/>
      <c r="Y626" s="38"/>
      <c r="Z626" s="38"/>
      <c r="AA626" s="38"/>
      <c r="AB626" s="38"/>
      <c r="AC626" s="39"/>
      <c r="AD626" s="39"/>
      <c r="AE626" s="39"/>
      <c r="AF626" s="39"/>
      <c r="AG626" s="39"/>
      <c r="AH626" s="39"/>
      <c r="AI626" s="38"/>
      <c r="AJ626" s="39"/>
      <c r="AK626" s="39"/>
      <c r="AL626" s="39"/>
      <c r="AM626" s="39"/>
      <c r="AN626" s="39"/>
      <c r="AO626" s="39"/>
      <c r="AP626" s="39"/>
      <c r="AQ626" s="38"/>
      <c r="AR626" s="5"/>
      <c r="AS626" s="5"/>
    </row>
    <row r="627" spans="1:45" ht="12.5">
      <c r="A627" s="91"/>
      <c r="B627" s="92"/>
      <c r="C627" s="8"/>
      <c r="D627" s="6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6"/>
      <c r="Y627" s="38"/>
      <c r="Z627" s="38"/>
      <c r="AA627" s="39"/>
      <c r="AB627" s="39"/>
      <c r="AC627" s="39"/>
      <c r="AD627" s="39"/>
      <c r="AE627" s="38"/>
      <c r="AF627" s="38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8"/>
      <c r="AR627" s="5"/>
      <c r="AS627" s="5"/>
    </row>
    <row r="628" spans="1:45" ht="12.5">
      <c r="A628" s="91"/>
      <c r="B628" s="92"/>
      <c r="C628" s="8"/>
      <c r="D628" s="6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6"/>
      <c r="Y628" s="39"/>
      <c r="Z628" s="39"/>
      <c r="AA628" s="39"/>
      <c r="AB628" s="39"/>
      <c r="AC628" s="38"/>
      <c r="AD628" s="38"/>
      <c r="AE628" s="39"/>
      <c r="AF628" s="39"/>
      <c r="AG628" s="38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5"/>
      <c r="AS628" s="5"/>
    </row>
    <row r="629" spans="1:45" ht="12.5">
      <c r="A629" s="91"/>
      <c r="B629" s="92"/>
      <c r="C629" s="8"/>
      <c r="D629" s="6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6"/>
      <c r="Y629" s="39"/>
      <c r="Z629" s="39"/>
      <c r="AA629" s="38"/>
      <c r="AB629" s="39"/>
      <c r="AC629" s="39"/>
      <c r="AD629" s="39"/>
      <c r="AE629" s="38"/>
      <c r="AF629" s="38"/>
      <c r="AG629" s="38"/>
      <c r="AH629" s="39"/>
      <c r="AI629" s="39"/>
      <c r="AJ629" s="39"/>
      <c r="AK629" s="38"/>
      <c r="AL629" s="38"/>
      <c r="AM629" s="39"/>
      <c r="AN629" s="38"/>
      <c r="AO629" s="39"/>
      <c r="AP629" s="38"/>
      <c r="AQ629" s="39"/>
      <c r="AR629" s="5"/>
      <c r="AS629" s="5"/>
    </row>
    <row r="630" spans="1:45" ht="12.5">
      <c r="A630" s="91"/>
      <c r="B630" s="92"/>
      <c r="C630" s="8"/>
      <c r="D630" s="6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6"/>
      <c r="Y630" s="38"/>
      <c r="Z630" s="38"/>
      <c r="AA630" s="38"/>
      <c r="AB630" s="38"/>
      <c r="AC630" s="39"/>
      <c r="AD630" s="39"/>
      <c r="AE630" s="38"/>
      <c r="AF630" s="38"/>
      <c r="AG630" s="38"/>
      <c r="AH630" s="39"/>
      <c r="AI630" s="39"/>
      <c r="AJ630" s="39"/>
      <c r="AK630" s="39"/>
      <c r="AL630" s="39"/>
      <c r="AM630" s="39"/>
      <c r="AN630" s="39"/>
      <c r="AO630" s="38"/>
      <c r="AP630" s="39"/>
      <c r="AQ630" s="39"/>
      <c r="AR630" s="5"/>
      <c r="AS630" s="5"/>
    </row>
    <row r="631" spans="1:45" ht="12.5">
      <c r="A631" s="91"/>
      <c r="B631" s="92"/>
      <c r="C631" s="8"/>
      <c r="D631" s="6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6"/>
      <c r="Y631" s="38"/>
      <c r="Z631" s="38"/>
      <c r="AA631" s="39"/>
      <c r="AB631" s="39"/>
      <c r="AC631" s="39"/>
      <c r="AD631" s="38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8"/>
      <c r="AQ631" s="38"/>
      <c r="AR631" s="5"/>
      <c r="AS631" s="5"/>
    </row>
    <row r="632" spans="1:45" ht="12.5">
      <c r="A632" s="91"/>
      <c r="B632" s="92"/>
      <c r="C632" s="8"/>
      <c r="D632" s="6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6"/>
      <c r="Y632" s="38"/>
      <c r="Z632" s="38"/>
      <c r="AA632" s="39"/>
      <c r="AB632" s="38"/>
      <c r="AC632" s="39"/>
      <c r="AD632" s="38"/>
      <c r="AE632" s="39"/>
      <c r="AF632" s="39"/>
      <c r="AG632" s="39"/>
      <c r="AH632" s="39"/>
      <c r="AI632" s="39"/>
      <c r="AJ632" s="39"/>
      <c r="AK632" s="39"/>
      <c r="AL632" s="39"/>
      <c r="AM632" s="38"/>
      <c r="AN632" s="39"/>
      <c r="AO632" s="39"/>
      <c r="AP632" s="39"/>
      <c r="AQ632" s="38"/>
      <c r="AR632" s="5"/>
      <c r="AS632" s="5"/>
    </row>
    <row r="633" spans="1:45" ht="12.5">
      <c r="A633" s="91"/>
      <c r="B633" s="92"/>
      <c r="C633" s="8"/>
      <c r="D633" s="6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6"/>
      <c r="Y633" s="38"/>
      <c r="Z633" s="39"/>
      <c r="AA633" s="38"/>
      <c r="AB633" s="38"/>
      <c r="AC633" s="39"/>
      <c r="AD633" s="39"/>
      <c r="AE633" s="38"/>
      <c r="AF633" s="39"/>
      <c r="AG633" s="39"/>
      <c r="AH633" s="39"/>
      <c r="AI633" s="39"/>
      <c r="AJ633" s="38"/>
      <c r="AK633" s="39"/>
      <c r="AL633" s="39"/>
      <c r="AM633" s="39"/>
      <c r="AN633" s="39"/>
      <c r="AO633" s="39"/>
      <c r="AP633" s="39"/>
      <c r="AQ633" s="38"/>
      <c r="AR633" s="5"/>
      <c r="AS633" s="5"/>
    </row>
    <row r="634" spans="1:45" ht="12.5">
      <c r="A634" s="91"/>
      <c r="B634" s="92"/>
      <c r="C634" s="8"/>
      <c r="D634" s="6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6"/>
      <c r="Y634" s="38"/>
      <c r="Z634" s="38"/>
      <c r="AA634" s="38"/>
      <c r="AB634" s="39"/>
      <c r="AC634" s="39"/>
      <c r="AD634" s="39"/>
      <c r="AE634" s="38"/>
      <c r="AF634" s="39"/>
      <c r="AG634" s="39"/>
      <c r="AH634" s="39"/>
      <c r="AI634" s="39"/>
      <c r="AJ634" s="39"/>
      <c r="AK634" s="39"/>
      <c r="AL634" s="39"/>
      <c r="AM634" s="38"/>
      <c r="AN634" s="39"/>
      <c r="AO634" s="39"/>
      <c r="AP634" s="39"/>
      <c r="AQ634" s="39"/>
      <c r="AR634" s="5"/>
      <c r="AS634" s="5"/>
    </row>
    <row r="635" spans="1:45" ht="12.5">
      <c r="A635" s="91"/>
      <c r="B635" s="92"/>
      <c r="C635" s="8"/>
      <c r="D635" s="6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6"/>
      <c r="Y635" s="39"/>
      <c r="Z635" s="39"/>
      <c r="AA635" s="38"/>
      <c r="AB635" s="38"/>
      <c r="AC635" s="38"/>
      <c r="AD635" s="39"/>
      <c r="AE635" s="39"/>
      <c r="AF635" s="38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5"/>
      <c r="AS635" s="5"/>
    </row>
    <row r="636" spans="1:45" ht="12.5">
      <c r="A636" s="91"/>
      <c r="B636" s="92"/>
      <c r="C636" s="8"/>
      <c r="D636" s="6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6"/>
      <c r="Y636" s="39"/>
      <c r="Z636" s="38"/>
      <c r="AA636" s="39"/>
      <c r="AB636" s="38"/>
      <c r="AC636" s="38"/>
      <c r="AD636" s="39"/>
      <c r="AE636" s="39"/>
      <c r="AF636" s="39"/>
      <c r="AG636" s="39"/>
      <c r="AH636" s="38"/>
      <c r="AI636" s="39"/>
      <c r="AJ636" s="39"/>
      <c r="AK636" s="39"/>
      <c r="AL636" s="39"/>
      <c r="AM636" s="39"/>
      <c r="AN636" s="39"/>
      <c r="AO636" s="38"/>
      <c r="AP636" s="39"/>
      <c r="AQ636" s="39"/>
      <c r="AR636" s="5"/>
      <c r="AS636" s="5"/>
    </row>
    <row r="637" spans="1:45" ht="12.5">
      <c r="A637" s="91"/>
      <c r="B637" s="92"/>
      <c r="C637" s="8"/>
      <c r="D637" s="6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6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8"/>
      <c r="AK637" s="39"/>
      <c r="AL637" s="39"/>
      <c r="AM637" s="39"/>
      <c r="AN637" s="38"/>
      <c r="AO637" s="39"/>
      <c r="AP637" s="39"/>
      <c r="AQ637" s="39"/>
      <c r="AR637" s="5"/>
      <c r="AS637" s="5"/>
    </row>
    <row r="638" spans="1:45" ht="12.5">
      <c r="A638" s="91"/>
      <c r="B638" s="92"/>
      <c r="C638" s="8"/>
      <c r="D638" s="6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6"/>
      <c r="Y638" s="38"/>
      <c r="Z638" s="38"/>
      <c r="AA638" s="38"/>
      <c r="AB638" s="38"/>
      <c r="AC638" s="38"/>
      <c r="AD638" s="38"/>
      <c r="AE638" s="38"/>
      <c r="AF638" s="39"/>
      <c r="AG638" s="39"/>
      <c r="AH638" s="38"/>
      <c r="AI638" s="39"/>
      <c r="AJ638" s="39"/>
      <c r="AK638" s="39"/>
      <c r="AL638" s="39"/>
      <c r="AM638" s="39"/>
      <c r="AN638" s="39"/>
      <c r="AO638" s="39"/>
      <c r="AP638" s="39"/>
      <c r="AQ638" s="39"/>
      <c r="AR638" s="5"/>
      <c r="AS638" s="5"/>
    </row>
    <row r="639" spans="1:45" ht="12.5">
      <c r="A639" s="91"/>
      <c r="B639" s="92"/>
      <c r="C639" s="8"/>
      <c r="D639" s="6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6"/>
      <c r="Y639" s="38"/>
      <c r="Z639" s="38"/>
      <c r="AA639" s="38"/>
      <c r="AB639" s="38"/>
      <c r="AC639" s="38"/>
      <c r="AD639" s="39"/>
      <c r="AE639" s="38"/>
      <c r="AF639" s="39"/>
      <c r="AG639" s="38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5"/>
      <c r="AS639" s="5"/>
    </row>
    <row r="640" spans="1:45" ht="12.5">
      <c r="A640" s="91"/>
      <c r="B640" s="92"/>
      <c r="C640" s="8"/>
      <c r="D640" s="6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6"/>
      <c r="Y640" s="39"/>
      <c r="Z640" s="39"/>
      <c r="AA640" s="38"/>
      <c r="AB640" s="39"/>
      <c r="AC640" s="39"/>
      <c r="AD640" s="39"/>
      <c r="AE640" s="39"/>
      <c r="AF640" s="38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8"/>
      <c r="AR640" s="5"/>
      <c r="AS640" s="5"/>
    </row>
    <row r="641" spans="1:45" ht="12.5">
      <c r="A641" s="91"/>
      <c r="B641" s="92"/>
      <c r="C641" s="8"/>
      <c r="D641" s="6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6"/>
      <c r="Y641" s="38"/>
      <c r="Z641" s="39"/>
      <c r="AA641" s="38"/>
      <c r="AB641" s="38"/>
      <c r="AC641" s="39"/>
      <c r="AD641" s="39"/>
      <c r="AE641" s="39"/>
      <c r="AF641" s="39"/>
      <c r="AG641" s="39"/>
      <c r="AH641" s="39"/>
      <c r="AI641" s="39"/>
      <c r="AJ641" s="39"/>
      <c r="AK641" s="39"/>
      <c r="AL641" s="38"/>
      <c r="AM641" s="39"/>
      <c r="AN641" s="39"/>
      <c r="AO641" s="39"/>
      <c r="AP641" s="39"/>
      <c r="AQ641" s="39"/>
      <c r="AR641" s="5"/>
      <c r="AS641" s="5"/>
    </row>
    <row r="642" spans="1:45" ht="12.5">
      <c r="A642" s="91"/>
      <c r="B642" s="92"/>
      <c r="C642" s="8"/>
      <c r="D642" s="6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6"/>
      <c r="Y642" s="38"/>
      <c r="Z642" s="38"/>
      <c r="AA642" s="38"/>
      <c r="AB642" s="39"/>
      <c r="AC642" s="38"/>
      <c r="AD642" s="38"/>
      <c r="AE642" s="39"/>
      <c r="AF642" s="38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5"/>
      <c r="AS642" s="5"/>
    </row>
    <row r="643" spans="1:45" ht="12.5">
      <c r="A643" s="91"/>
      <c r="B643" s="92"/>
      <c r="C643" s="8"/>
      <c r="D643" s="6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6"/>
      <c r="Y643" s="39"/>
      <c r="Z643" s="39"/>
      <c r="AA643" s="39"/>
      <c r="AB643" s="38"/>
      <c r="AC643" s="39"/>
      <c r="AD643" s="39"/>
      <c r="AE643" s="38"/>
      <c r="AF643" s="38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8"/>
      <c r="AR643" s="5"/>
      <c r="AS643" s="5"/>
    </row>
    <row r="644" spans="1:45" ht="12.5">
      <c r="A644" s="91"/>
      <c r="B644" s="92"/>
      <c r="C644" s="8"/>
      <c r="D644" s="6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6"/>
      <c r="Y644" s="39"/>
      <c r="Z644" s="38"/>
      <c r="AA644" s="39"/>
      <c r="AB644" s="38"/>
      <c r="AC644" s="38"/>
      <c r="AD644" s="39"/>
      <c r="AE644" s="38"/>
      <c r="AF644" s="38"/>
      <c r="AG644" s="39"/>
      <c r="AH644" s="39"/>
      <c r="AI644" s="38"/>
      <c r="AJ644" s="39"/>
      <c r="AK644" s="39"/>
      <c r="AL644" s="39"/>
      <c r="AM644" s="39"/>
      <c r="AN644" s="39"/>
      <c r="AO644" s="39"/>
      <c r="AP644" s="39"/>
      <c r="AQ644" s="39"/>
      <c r="AR644" s="5"/>
      <c r="AS644" s="5"/>
    </row>
    <row r="645" spans="1:45" ht="12.5">
      <c r="A645" s="91"/>
      <c r="B645" s="92"/>
      <c r="C645" s="8"/>
      <c r="D645" s="6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6"/>
      <c r="Y645" s="38"/>
      <c r="Z645" s="38"/>
      <c r="AA645" s="38"/>
      <c r="AB645" s="38"/>
      <c r="AC645" s="39"/>
      <c r="AD645" s="38"/>
      <c r="AE645" s="39"/>
      <c r="AF645" s="39"/>
      <c r="AG645" s="38"/>
      <c r="AH645" s="39"/>
      <c r="AI645" s="39"/>
      <c r="AJ645" s="39"/>
      <c r="AK645" s="38"/>
      <c r="AL645" s="39"/>
      <c r="AM645" s="39"/>
      <c r="AN645" s="39"/>
      <c r="AO645" s="39"/>
      <c r="AP645" s="39"/>
      <c r="AQ645" s="39"/>
      <c r="AR645" s="5"/>
      <c r="AS645" s="5"/>
    </row>
    <row r="646" spans="1:45" ht="12.5">
      <c r="A646" s="91"/>
      <c r="B646" s="92"/>
      <c r="C646" s="8"/>
      <c r="D646" s="6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6"/>
      <c r="Y646" s="38"/>
      <c r="Z646" s="39"/>
      <c r="AA646" s="39"/>
      <c r="AB646" s="39"/>
      <c r="AC646" s="38"/>
      <c r="AD646" s="38"/>
      <c r="AE646" s="39"/>
      <c r="AF646" s="38"/>
      <c r="AG646" s="39"/>
      <c r="AH646" s="39"/>
      <c r="AI646" s="38"/>
      <c r="AJ646" s="39"/>
      <c r="AK646" s="39"/>
      <c r="AL646" s="39"/>
      <c r="AM646" s="39"/>
      <c r="AN646" s="39"/>
      <c r="AO646" s="39"/>
      <c r="AP646" s="39"/>
      <c r="AQ646" s="39"/>
      <c r="AR646" s="5"/>
      <c r="AS646" s="5"/>
    </row>
    <row r="647" spans="1:45" ht="12.5">
      <c r="A647" s="91"/>
      <c r="B647" s="92"/>
      <c r="C647" s="8"/>
      <c r="D647" s="6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6"/>
      <c r="Y647" s="38"/>
      <c r="Z647" s="38"/>
      <c r="AA647" s="38"/>
      <c r="AB647" s="39"/>
      <c r="AC647" s="39"/>
      <c r="AD647" s="39"/>
      <c r="AE647" s="38"/>
      <c r="AF647" s="38"/>
      <c r="AG647" s="39"/>
      <c r="AH647" s="39"/>
      <c r="AI647" s="39"/>
      <c r="AJ647" s="39"/>
      <c r="AK647" s="39"/>
      <c r="AL647" s="38"/>
      <c r="AM647" s="39"/>
      <c r="AN647" s="39"/>
      <c r="AO647" s="39"/>
      <c r="AP647" s="39"/>
      <c r="AQ647" s="39"/>
      <c r="AR647" s="5"/>
      <c r="AS647" s="5"/>
    </row>
    <row r="648" spans="1:45" ht="12.5">
      <c r="A648" s="91"/>
      <c r="B648" s="92"/>
      <c r="C648" s="8"/>
      <c r="D648" s="6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6"/>
      <c r="Y648" s="38"/>
      <c r="Z648" s="38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5"/>
      <c r="AS648" s="5"/>
    </row>
    <row r="649" spans="1:45" ht="12.5">
      <c r="A649" s="91"/>
      <c r="B649" s="92"/>
      <c r="C649" s="8"/>
      <c r="D649" s="6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6"/>
      <c r="Y649" s="38"/>
      <c r="Z649" s="38"/>
      <c r="AA649" s="38"/>
      <c r="AB649" s="38"/>
      <c r="AC649" s="38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8"/>
      <c r="AO649" s="39"/>
      <c r="AP649" s="39"/>
      <c r="AQ649" s="39"/>
      <c r="AR649" s="5"/>
      <c r="AS649" s="5"/>
    </row>
    <row r="650" spans="1:45" ht="12.5">
      <c r="A650" s="91"/>
      <c r="B650" s="92"/>
      <c r="C650" s="8"/>
      <c r="D650" s="6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6"/>
      <c r="Y650" s="38"/>
      <c r="Z650" s="38"/>
      <c r="AA650" s="38"/>
      <c r="AB650" s="39"/>
      <c r="AC650" s="38"/>
      <c r="AD650" s="38"/>
      <c r="AE650" s="39"/>
      <c r="AF650" s="39"/>
      <c r="AG650" s="38"/>
      <c r="AH650" s="39"/>
      <c r="AI650" s="38"/>
      <c r="AJ650" s="39"/>
      <c r="AK650" s="38"/>
      <c r="AL650" s="39"/>
      <c r="AM650" s="39"/>
      <c r="AN650" s="39"/>
      <c r="AO650" s="39"/>
      <c r="AP650" s="39"/>
      <c r="AQ650" s="39"/>
      <c r="AR650" s="5"/>
      <c r="AS650" s="5"/>
    </row>
    <row r="651" spans="1:45" ht="12.5">
      <c r="A651" s="91"/>
      <c r="B651" s="92"/>
      <c r="C651" s="8"/>
      <c r="D651" s="6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6"/>
      <c r="Y651" s="38"/>
      <c r="Z651" s="38"/>
      <c r="AA651" s="38"/>
      <c r="AB651" s="39"/>
      <c r="AC651" s="38"/>
      <c r="AD651" s="39"/>
      <c r="AE651" s="39"/>
      <c r="AF651" s="38"/>
      <c r="AG651" s="38"/>
      <c r="AH651" s="39"/>
      <c r="AI651" s="39"/>
      <c r="AJ651" s="38"/>
      <c r="AK651" s="39"/>
      <c r="AL651" s="39"/>
      <c r="AM651" s="39"/>
      <c r="AN651" s="39"/>
      <c r="AO651" s="39"/>
      <c r="AP651" s="39"/>
      <c r="AQ651" s="39"/>
      <c r="AR651" s="5"/>
      <c r="AS651" s="5"/>
    </row>
    <row r="652" spans="1:45" ht="12.5">
      <c r="A652" s="91"/>
      <c r="B652" s="92"/>
      <c r="C652" s="8"/>
      <c r="D652" s="6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6"/>
      <c r="Y652" s="39"/>
      <c r="Z652" s="38"/>
      <c r="AA652" s="38"/>
      <c r="AB652" s="38"/>
      <c r="AC652" s="39"/>
      <c r="AD652" s="39"/>
      <c r="AE652" s="39"/>
      <c r="AF652" s="39"/>
      <c r="AG652" s="39"/>
      <c r="AH652" s="38"/>
      <c r="AI652" s="39"/>
      <c r="AJ652" s="39"/>
      <c r="AK652" s="39"/>
      <c r="AL652" s="39"/>
      <c r="AM652" s="39"/>
      <c r="AN652" s="39"/>
      <c r="AO652" s="39"/>
      <c r="AP652" s="39"/>
      <c r="AQ652" s="39"/>
      <c r="AR652" s="5"/>
      <c r="AS652" s="5"/>
    </row>
    <row r="653" spans="1:45" ht="12.5">
      <c r="A653" s="91"/>
      <c r="B653" s="92"/>
      <c r="C653" s="8"/>
      <c r="D653" s="6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6"/>
      <c r="Y653" s="39"/>
      <c r="Z653" s="39"/>
      <c r="AA653" s="39"/>
      <c r="AB653" s="38"/>
      <c r="AC653" s="38"/>
      <c r="AD653" s="39"/>
      <c r="AE653" s="39"/>
      <c r="AF653" s="39"/>
      <c r="AG653" s="39"/>
      <c r="AH653" s="39"/>
      <c r="AI653" s="38"/>
      <c r="AJ653" s="38"/>
      <c r="AK653" s="39"/>
      <c r="AL653" s="39"/>
      <c r="AM653" s="39"/>
      <c r="AN653" s="38"/>
      <c r="AO653" s="39"/>
      <c r="AP653" s="39"/>
      <c r="AQ653" s="38"/>
      <c r="AR653" s="5"/>
      <c r="AS653" s="5"/>
    </row>
    <row r="654" spans="1:45" ht="12.5">
      <c r="A654" s="91"/>
      <c r="B654" s="92"/>
      <c r="C654" s="8"/>
      <c r="D654" s="6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6"/>
      <c r="Y654" s="38"/>
      <c r="Z654" s="39"/>
      <c r="AA654" s="39"/>
      <c r="AB654" s="39"/>
      <c r="AC654" s="38"/>
      <c r="AD654" s="39"/>
      <c r="AE654" s="38"/>
      <c r="AF654" s="39"/>
      <c r="AG654" s="39"/>
      <c r="AH654" s="39"/>
      <c r="AI654" s="39"/>
      <c r="AJ654" s="39"/>
      <c r="AK654" s="38"/>
      <c r="AL654" s="39"/>
      <c r="AM654" s="39"/>
      <c r="AN654" s="39"/>
      <c r="AO654" s="39"/>
      <c r="AP654" s="39"/>
      <c r="AQ654" s="39"/>
      <c r="AR654" s="5"/>
      <c r="AS654" s="5"/>
    </row>
    <row r="655" spans="1:45" ht="12.5">
      <c r="A655" s="91"/>
      <c r="B655" s="92"/>
      <c r="C655" s="8"/>
      <c r="D655" s="6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6"/>
      <c r="Y655" s="38"/>
      <c r="Z655" s="38"/>
      <c r="AA655" s="38"/>
      <c r="AB655" s="38"/>
      <c r="AC655" s="38"/>
      <c r="AD655" s="38"/>
      <c r="AE655" s="38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5"/>
      <c r="AS655" s="5"/>
    </row>
    <row r="656" spans="1:45" ht="12.5">
      <c r="A656" s="91"/>
      <c r="B656" s="92"/>
      <c r="C656" s="8"/>
      <c r="D656" s="6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6"/>
      <c r="Y656" s="38"/>
      <c r="Z656" s="39"/>
      <c r="AA656" s="38"/>
      <c r="AB656" s="39"/>
      <c r="AC656" s="39"/>
      <c r="AD656" s="39"/>
      <c r="AE656" s="39"/>
      <c r="AF656" s="38"/>
      <c r="AG656" s="38"/>
      <c r="AH656" s="38"/>
      <c r="AI656" s="39"/>
      <c r="AJ656" s="39"/>
      <c r="AK656" s="39"/>
      <c r="AL656" s="38"/>
      <c r="AM656" s="39"/>
      <c r="AN656" s="39"/>
      <c r="AO656" s="39"/>
      <c r="AP656" s="39"/>
      <c r="AQ656" s="39"/>
      <c r="AR656" s="5"/>
      <c r="AS656" s="5"/>
    </row>
    <row r="657" spans="1:45" ht="12.5">
      <c r="A657" s="91"/>
      <c r="B657" s="92"/>
      <c r="C657" s="8"/>
      <c r="D657" s="6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6"/>
      <c r="Y657" s="38"/>
      <c r="Z657" s="38"/>
      <c r="AA657" s="38"/>
      <c r="AB657" s="38"/>
      <c r="AC657" s="38"/>
      <c r="AD657" s="39"/>
      <c r="AE657" s="38"/>
      <c r="AF657" s="39"/>
      <c r="AG657" s="39"/>
      <c r="AH657" s="39"/>
      <c r="AI657" s="39"/>
      <c r="AJ657" s="39"/>
      <c r="AK657" s="39"/>
      <c r="AL657" s="39"/>
      <c r="AM657" s="39"/>
      <c r="AN657" s="39"/>
      <c r="AO657" s="38"/>
      <c r="AP657" s="39"/>
      <c r="AQ657" s="39"/>
      <c r="AR657" s="5"/>
      <c r="AS657" s="5"/>
    </row>
    <row r="658" spans="1:45" ht="12.5">
      <c r="A658" s="91"/>
      <c r="B658" s="92"/>
      <c r="C658" s="8"/>
      <c r="D658" s="6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6"/>
      <c r="Y658" s="38"/>
      <c r="Z658" s="39"/>
      <c r="AA658" s="39"/>
      <c r="AB658" s="38"/>
      <c r="AC658" s="38"/>
      <c r="AD658" s="38"/>
      <c r="AE658" s="39"/>
      <c r="AF658" s="39"/>
      <c r="AG658" s="39"/>
      <c r="AH658" s="39"/>
      <c r="AI658" s="39"/>
      <c r="AJ658" s="38"/>
      <c r="AK658" s="39"/>
      <c r="AL658" s="39"/>
      <c r="AM658" s="39"/>
      <c r="AN658" s="39"/>
      <c r="AO658" s="39"/>
      <c r="AP658" s="39"/>
      <c r="AQ658" s="38"/>
      <c r="AR658" s="5"/>
      <c r="AS658" s="5"/>
    </row>
    <row r="659" spans="1:45" ht="12.5">
      <c r="A659" s="91"/>
      <c r="B659" s="92"/>
      <c r="C659" s="8"/>
      <c r="D659" s="6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6"/>
      <c r="Y659" s="38"/>
      <c r="Z659" s="38"/>
      <c r="AA659" s="38"/>
      <c r="AB659" s="38"/>
      <c r="AC659" s="39"/>
      <c r="AD659" s="38"/>
      <c r="AE659" s="38"/>
      <c r="AF659" s="39"/>
      <c r="AG659" s="38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5"/>
      <c r="AS659" s="5"/>
    </row>
    <row r="660" spans="1:45" ht="12.5">
      <c r="A660" s="91"/>
      <c r="B660" s="92"/>
      <c r="C660" s="8"/>
      <c r="D660" s="6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6"/>
      <c r="Y660" s="39"/>
      <c r="Z660" s="39"/>
      <c r="AA660" s="38"/>
      <c r="AB660" s="38"/>
      <c r="AC660" s="39"/>
      <c r="AD660" s="39"/>
      <c r="AE660" s="38"/>
      <c r="AF660" s="39"/>
      <c r="AG660" s="39"/>
      <c r="AH660" s="39"/>
      <c r="AI660" s="39"/>
      <c r="AJ660" s="39"/>
      <c r="AK660" s="39"/>
      <c r="AL660" s="39"/>
      <c r="AM660" s="39"/>
      <c r="AN660" s="39"/>
      <c r="AO660" s="38"/>
      <c r="AP660" s="38"/>
      <c r="AQ660" s="39"/>
      <c r="AR660" s="5"/>
      <c r="AS660" s="5"/>
    </row>
    <row r="661" spans="1:45" ht="12.5">
      <c r="A661" s="91"/>
      <c r="B661" s="92"/>
      <c r="C661" s="8"/>
      <c r="D661" s="6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6"/>
      <c r="Y661" s="38"/>
      <c r="Z661" s="38"/>
      <c r="AA661" s="38"/>
      <c r="AB661" s="38"/>
      <c r="AC661" s="38"/>
      <c r="AD661" s="39"/>
      <c r="AE661" s="38"/>
      <c r="AF661" s="39"/>
      <c r="AG661" s="39"/>
      <c r="AH661" s="39"/>
      <c r="AI661" s="38"/>
      <c r="AJ661" s="39"/>
      <c r="AK661" s="39"/>
      <c r="AL661" s="39"/>
      <c r="AM661" s="39"/>
      <c r="AN661" s="39"/>
      <c r="AO661" s="39"/>
      <c r="AP661" s="39"/>
      <c r="AQ661" s="39"/>
      <c r="AR661" s="5"/>
      <c r="AS661" s="5"/>
    </row>
    <row r="662" spans="1:45" ht="12.5">
      <c r="A662" s="91"/>
      <c r="B662" s="92"/>
      <c r="C662" s="8"/>
      <c r="D662" s="6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6"/>
      <c r="Y662" s="38"/>
      <c r="Z662" s="38"/>
      <c r="AA662" s="39"/>
      <c r="AB662" s="39"/>
      <c r="AC662" s="38"/>
      <c r="AD662" s="39"/>
      <c r="AE662" s="39"/>
      <c r="AF662" s="39"/>
      <c r="AG662" s="39"/>
      <c r="AH662" s="38"/>
      <c r="AI662" s="39"/>
      <c r="AJ662" s="39"/>
      <c r="AK662" s="38"/>
      <c r="AL662" s="39"/>
      <c r="AM662" s="38"/>
      <c r="AN662" s="39"/>
      <c r="AO662" s="39"/>
      <c r="AP662" s="38"/>
      <c r="AQ662" s="39"/>
      <c r="AR662" s="5"/>
      <c r="AS662" s="5"/>
    </row>
    <row r="663" spans="1:45" ht="12.5">
      <c r="A663" s="91"/>
      <c r="B663" s="92"/>
      <c r="C663" s="8"/>
      <c r="D663" s="6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6"/>
      <c r="Y663" s="38"/>
      <c r="Z663" s="38"/>
      <c r="AA663" s="39"/>
      <c r="AB663" s="38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8"/>
      <c r="AN663" s="38"/>
      <c r="AO663" s="39"/>
      <c r="AP663" s="39"/>
      <c r="AQ663" s="39"/>
      <c r="AR663" s="5"/>
      <c r="AS663" s="5"/>
    </row>
    <row r="664" spans="1:45" ht="12.5">
      <c r="A664" s="91"/>
      <c r="B664" s="92"/>
      <c r="C664" s="8"/>
      <c r="D664" s="6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6"/>
      <c r="Y664" s="39"/>
      <c r="Z664" s="38"/>
      <c r="AA664" s="39"/>
      <c r="AB664" s="39"/>
      <c r="AC664" s="38"/>
      <c r="AD664" s="39"/>
      <c r="AE664" s="39"/>
      <c r="AF664" s="39"/>
      <c r="AG664" s="38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5"/>
      <c r="AS664" s="5"/>
    </row>
    <row r="665" spans="1:45" ht="12.5">
      <c r="A665" s="91"/>
      <c r="B665" s="92"/>
      <c r="C665" s="8"/>
      <c r="D665" s="6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6"/>
      <c r="Y665" s="38"/>
      <c r="Z665" s="39"/>
      <c r="AA665" s="39"/>
      <c r="AB665" s="38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5"/>
      <c r="AS665" s="5"/>
    </row>
    <row r="666" spans="1:45" ht="12.5">
      <c r="A666" s="91"/>
      <c r="B666" s="92"/>
      <c r="C666" s="8"/>
      <c r="D666" s="6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6"/>
      <c r="Y666" s="38"/>
      <c r="Z666" s="38"/>
      <c r="AA666" s="38"/>
      <c r="AB666" s="38"/>
      <c r="AC666" s="38"/>
      <c r="AD666" s="38"/>
      <c r="AE666" s="38"/>
      <c r="AF666" s="38"/>
      <c r="AG666" s="38"/>
      <c r="AH666" s="39"/>
      <c r="AI666" s="39"/>
      <c r="AJ666" s="38"/>
      <c r="AK666" s="39"/>
      <c r="AL666" s="39"/>
      <c r="AM666" s="38"/>
      <c r="AN666" s="39"/>
      <c r="AO666" s="39"/>
      <c r="AP666" s="39"/>
      <c r="AQ666" s="39"/>
      <c r="AR666" s="5"/>
      <c r="AS666" s="5"/>
    </row>
    <row r="667" spans="1:45" ht="12.5">
      <c r="A667" s="91"/>
      <c r="B667" s="92"/>
      <c r="C667" s="8"/>
      <c r="D667" s="6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6"/>
      <c r="Y667" s="38"/>
      <c r="Z667" s="38"/>
      <c r="AA667" s="38"/>
      <c r="AB667" s="38"/>
      <c r="AC667" s="39"/>
      <c r="AD667" s="38"/>
      <c r="AE667" s="38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5"/>
      <c r="AS667" s="5"/>
    </row>
    <row r="668" spans="1:45" ht="12.5">
      <c r="A668" s="91"/>
      <c r="B668" s="92"/>
      <c r="C668" s="8"/>
      <c r="D668" s="6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6"/>
      <c r="Y668" s="38"/>
      <c r="Z668" s="39"/>
      <c r="AA668" s="38"/>
      <c r="AB668" s="38"/>
      <c r="AC668" s="39"/>
      <c r="AD668" s="39"/>
      <c r="AE668" s="38"/>
      <c r="AF668" s="39"/>
      <c r="AG668" s="38"/>
      <c r="AH668" s="38"/>
      <c r="AI668" s="39"/>
      <c r="AJ668" s="39"/>
      <c r="AK668" s="39"/>
      <c r="AL668" s="39"/>
      <c r="AM668" s="39"/>
      <c r="AN668" s="39"/>
      <c r="AO668" s="39"/>
      <c r="AP668" s="39"/>
      <c r="AQ668" s="39"/>
      <c r="AR668" s="5"/>
      <c r="AS668" s="5"/>
    </row>
    <row r="669" spans="1:45" ht="12.5">
      <c r="A669" s="91"/>
      <c r="B669" s="92"/>
      <c r="C669" s="8"/>
      <c r="D669" s="6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6"/>
      <c r="Y669" s="38"/>
      <c r="Z669" s="38"/>
      <c r="AA669" s="38"/>
      <c r="AB669" s="38"/>
      <c r="AC669" s="38"/>
      <c r="AD669" s="38"/>
      <c r="AE669" s="38"/>
      <c r="AF669" s="39"/>
      <c r="AG669" s="39"/>
      <c r="AH669" s="39"/>
      <c r="AI669" s="38"/>
      <c r="AJ669" s="38"/>
      <c r="AK669" s="39"/>
      <c r="AL669" s="39"/>
      <c r="AM669" s="39"/>
      <c r="AN669" s="39"/>
      <c r="AO669" s="39"/>
      <c r="AP669" s="39"/>
      <c r="AQ669" s="38"/>
      <c r="AR669" s="5"/>
      <c r="AS669" s="5"/>
    </row>
    <row r="670" spans="1:45" ht="12.5">
      <c r="A670" s="91"/>
      <c r="B670" s="92"/>
      <c r="C670" s="8"/>
      <c r="D670" s="6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6"/>
      <c r="Y670" s="38"/>
      <c r="Z670" s="38"/>
      <c r="AA670" s="38"/>
      <c r="AB670" s="38"/>
      <c r="AC670" s="38"/>
      <c r="AD670" s="38"/>
      <c r="AE670" s="39"/>
      <c r="AF670" s="39"/>
      <c r="AG670" s="38"/>
      <c r="AH670" s="39"/>
      <c r="AI670" s="39"/>
      <c r="AJ670" s="38"/>
      <c r="AK670" s="39"/>
      <c r="AL670" s="39"/>
      <c r="AM670" s="39"/>
      <c r="AN670" s="39"/>
      <c r="AO670" s="39"/>
      <c r="AP670" s="39"/>
      <c r="AQ670" s="39"/>
      <c r="AR670" s="5"/>
      <c r="AS670" s="5"/>
    </row>
    <row r="671" spans="1:45" ht="12.5">
      <c r="A671" s="91"/>
      <c r="B671" s="92"/>
      <c r="C671" s="8"/>
      <c r="D671" s="6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6"/>
      <c r="Y671" s="39"/>
      <c r="Z671" s="38"/>
      <c r="AA671" s="39"/>
      <c r="AB671" s="38"/>
      <c r="AC671" s="39"/>
      <c r="AD671" s="39"/>
      <c r="AE671" s="39"/>
      <c r="AF671" s="39"/>
      <c r="AG671" s="39"/>
      <c r="AH671" s="38"/>
      <c r="AI671" s="39"/>
      <c r="AJ671" s="39"/>
      <c r="AK671" s="39"/>
      <c r="AL671" s="39"/>
      <c r="AM671" s="39"/>
      <c r="AN671" s="39"/>
      <c r="AO671" s="39"/>
      <c r="AP671" s="39"/>
      <c r="AQ671" s="38"/>
      <c r="AR671" s="5"/>
      <c r="AS671" s="5"/>
    </row>
    <row r="672" spans="1:45" ht="12.5">
      <c r="A672" s="91"/>
      <c r="B672" s="92"/>
      <c r="C672" s="8"/>
      <c r="D672" s="6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6"/>
      <c r="Y672" s="38"/>
      <c r="Z672" s="38"/>
      <c r="AA672" s="38"/>
      <c r="AB672" s="38"/>
      <c r="AC672" s="38"/>
      <c r="AD672" s="39"/>
      <c r="AE672" s="38"/>
      <c r="AF672" s="39"/>
      <c r="AG672" s="39"/>
      <c r="AH672" s="39"/>
      <c r="AI672" s="38"/>
      <c r="AJ672" s="39"/>
      <c r="AK672" s="38"/>
      <c r="AL672" s="39"/>
      <c r="AM672" s="39"/>
      <c r="AN672" s="39"/>
      <c r="AO672" s="39"/>
      <c r="AP672" s="39"/>
      <c r="AQ672" s="39"/>
      <c r="AR672" s="5"/>
      <c r="AS672" s="5"/>
    </row>
    <row r="673" spans="1:45" ht="12.5">
      <c r="A673" s="91"/>
      <c r="B673" s="92"/>
      <c r="C673" s="8"/>
      <c r="D673" s="6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6"/>
      <c r="Y673" s="38"/>
      <c r="Z673" s="39"/>
      <c r="AA673" s="38"/>
      <c r="AB673" s="39"/>
      <c r="AC673" s="38"/>
      <c r="AD673" s="38"/>
      <c r="AE673" s="39"/>
      <c r="AF673" s="38"/>
      <c r="AG673" s="39"/>
      <c r="AH673" s="39"/>
      <c r="AI673" s="39"/>
      <c r="AJ673" s="38"/>
      <c r="AK673" s="39"/>
      <c r="AL673" s="39"/>
      <c r="AM673" s="38"/>
      <c r="AN673" s="39"/>
      <c r="AO673" s="39"/>
      <c r="AP673" s="39"/>
      <c r="AQ673" s="39"/>
      <c r="AR673" s="5"/>
      <c r="AS673" s="5"/>
    </row>
    <row r="674" spans="1:45" ht="12.5">
      <c r="A674" s="91"/>
      <c r="B674" s="92"/>
      <c r="C674" s="8"/>
      <c r="D674" s="6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6"/>
      <c r="Y674" s="38"/>
      <c r="Z674" s="38"/>
      <c r="AA674" s="38"/>
      <c r="AB674" s="38"/>
      <c r="AC674" s="38"/>
      <c r="AD674" s="39"/>
      <c r="AE674" s="39"/>
      <c r="AF674" s="39"/>
      <c r="AG674" s="38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5"/>
      <c r="AS674" s="5"/>
    </row>
    <row r="675" spans="1:45" ht="12.5">
      <c r="A675" s="91"/>
      <c r="B675" s="92"/>
      <c r="C675" s="8"/>
      <c r="D675" s="6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6"/>
      <c r="Y675" s="39"/>
      <c r="Z675" s="38"/>
      <c r="AA675" s="38"/>
      <c r="AB675" s="38"/>
      <c r="AC675" s="39"/>
      <c r="AD675" s="39"/>
      <c r="AE675" s="39"/>
      <c r="AF675" s="38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5"/>
      <c r="AS675" s="5"/>
    </row>
    <row r="676" spans="1:45" ht="12.5">
      <c r="A676" s="91"/>
      <c r="B676" s="92"/>
      <c r="C676" s="8"/>
      <c r="D676" s="6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6"/>
      <c r="Y676" s="38"/>
      <c r="Z676" s="39"/>
      <c r="AA676" s="39"/>
      <c r="AB676" s="39"/>
      <c r="AC676" s="39"/>
      <c r="AD676" s="38"/>
      <c r="AE676" s="38"/>
      <c r="AF676" s="39"/>
      <c r="AG676" s="39"/>
      <c r="AH676" s="39"/>
      <c r="AI676" s="39"/>
      <c r="AJ676" s="39"/>
      <c r="AK676" s="39"/>
      <c r="AL676" s="39"/>
      <c r="AM676" s="39"/>
      <c r="AN676" s="39"/>
      <c r="AO676" s="38"/>
      <c r="AP676" s="39"/>
      <c r="AQ676" s="39"/>
      <c r="AR676" s="5"/>
      <c r="AS676" s="5"/>
    </row>
    <row r="677" spans="1:45" ht="12.5">
      <c r="A677" s="91"/>
      <c r="B677" s="92"/>
      <c r="C677" s="8"/>
      <c r="D677" s="6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6"/>
      <c r="Y677" s="38"/>
      <c r="Z677" s="38"/>
      <c r="AA677" s="39"/>
      <c r="AB677" s="38"/>
      <c r="AC677" s="38"/>
      <c r="AD677" s="38"/>
      <c r="AE677" s="38"/>
      <c r="AF677" s="38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5"/>
      <c r="AS677" s="5"/>
    </row>
    <row r="678" spans="1:45" ht="12.5">
      <c r="A678" s="91"/>
      <c r="B678" s="92"/>
      <c r="C678" s="8"/>
      <c r="D678" s="6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6"/>
      <c r="Y678" s="39"/>
      <c r="Z678" s="38"/>
      <c r="AA678" s="38"/>
      <c r="AB678" s="38"/>
      <c r="AC678" s="38"/>
      <c r="AD678" s="38"/>
      <c r="AE678" s="39"/>
      <c r="AF678" s="38"/>
      <c r="AG678" s="38"/>
      <c r="AH678" s="39"/>
      <c r="AI678" s="39"/>
      <c r="AJ678" s="39"/>
      <c r="AK678" s="39"/>
      <c r="AL678" s="39"/>
      <c r="AM678" s="39"/>
      <c r="AN678" s="38"/>
      <c r="AO678" s="39"/>
      <c r="AP678" s="39"/>
      <c r="AQ678" s="39"/>
      <c r="AR678" s="5"/>
      <c r="AS678" s="5"/>
    </row>
    <row r="679" spans="1:45" ht="12.5">
      <c r="A679" s="91"/>
      <c r="B679" s="92"/>
      <c r="C679" s="8"/>
      <c r="D679" s="6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6"/>
      <c r="Y679" s="38"/>
      <c r="Z679" s="38"/>
      <c r="AA679" s="38"/>
      <c r="AB679" s="38"/>
      <c r="AC679" s="39"/>
      <c r="AD679" s="39"/>
      <c r="AE679" s="39"/>
      <c r="AF679" s="38"/>
      <c r="AG679" s="39"/>
      <c r="AH679" s="38"/>
      <c r="AI679" s="39"/>
      <c r="AJ679" s="39"/>
      <c r="AK679" s="39"/>
      <c r="AL679" s="39"/>
      <c r="AM679" s="39"/>
      <c r="AN679" s="39"/>
      <c r="AO679" s="39"/>
      <c r="AP679" s="39"/>
      <c r="AQ679" s="39"/>
      <c r="AR679" s="5"/>
      <c r="AS679" s="5"/>
    </row>
    <row r="680" spans="1:45" ht="12.5">
      <c r="A680" s="91"/>
      <c r="B680" s="92"/>
      <c r="C680" s="8"/>
      <c r="D680" s="6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6"/>
      <c r="Y680" s="38"/>
      <c r="Z680" s="38"/>
      <c r="AA680" s="38"/>
      <c r="AB680" s="38"/>
      <c r="AC680" s="38"/>
      <c r="AD680" s="39"/>
      <c r="AE680" s="38"/>
      <c r="AF680" s="39"/>
      <c r="AG680" s="38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5"/>
      <c r="AS680" s="5"/>
    </row>
    <row r="681" spans="1:45" ht="12.5">
      <c r="A681" s="91"/>
      <c r="B681" s="92"/>
      <c r="C681" s="8"/>
      <c r="D681" s="6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6"/>
      <c r="Y681" s="38"/>
      <c r="Z681" s="38"/>
      <c r="AA681" s="39"/>
      <c r="AB681" s="38"/>
      <c r="AC681" s="38"/>
      <c r="AD681" s="38"/>
      <c r="AE681" s="38"/>
      <c r="AF681" s="38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8"/>
      <c r="AR681" s="5"/>
      <c r="AS681" s="5"/>
    </row>
    <row r="682" spans="1:45" ht="12.5">
      <c r="A682" s="91"/>
      <c r="B682" s="92"/>
      <c r="C682" s="8"/>
      <c r="D682" s="6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6"/>
      <c r="Y682" s="38"/>
      <c r="Z682" s="38"/>
      <c r="AA682" s="38"/>
      <c r="AB682" s="38"/>
      <c r="AC682" s="38"/>
      <c r="AD682" s="39"/>
      <c r="AE682" s="38"/>
      <c r="AF682" s="38"/>
      <c r="AG682" s="38"/>
      <c r="AH682" s="39"/>
      <c r="AI682" s="39"/>
      <c r="AJ682" s="38"/>
      <c r="AK682" s="39"/>
      <c r="AL682" s="39"/>
      <c r="AM682" s="39"/>
      <c r="AN682" s="39"/>
      <c r="AO682" s="39"/>
      <c r="AP682" s="39"/>
      <c r="AQ682" s="39"/>
      <c r="AR682" s="5"/>
      <c r="AS682" s="5"/>
    </row>
    <row r="683" spans="1:45" ht="12.5">
      <c r="A683" s="91"/>
      <c r="B683" s="92"/>
      <c r="C683" s="8"/>
      <c r="D683" s="6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6"/>
      <c r="Y683" s="39"/>
      <c r="Z683" s="38"/>
      <c r="AA683" s="39"/>
      <c r="AB683" s="39"/>
      <c r="AC683" s="39"/>
      <c r="AD683" s="39"/>
      <c r="AE683" s="39"/>
      <c r="AF683" s="39"/>
      <c r="AG683" s="39"/>
      <c r="AH683" s="39"/>
      <c r="AI683" s="39"/>
      <c r="AJ683" s="38"/>
      <c r="AK683" s="38"/>
      <c r="AL683" s="39"/>
      <c r="AM683" s="38"/>
      <c r="AN683" s="38"/>
      <c r="AO683" s="39"/>
      <c r="AP683" s="38"/>
      <c r="AQ683" s="39"/>
      <c r="AR683" s="5"/>
      <c r="AS683" s="5"/>
    </row>
    <row r="684" spans="1:45" ht="12.5">
      <c r="A684" s="91"/>
      <c r="B684" s="92"/>
      <c r="C684" s="8"/>
      <c r="D684" s="6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6"/>
      <c r="Y684" s="38"/>
      <c r="Z684" s="39"/>
      <c r="AA684" s="38"/>
      <c r="AB684" s="38"/>
      <c r="AC684" s="38"/>
      <c r="AD684" s="38"/>
      <c r="AE684" s="38"/>
      <c r="AF684" s="39"/>
      <c r="AG684" s="39"/>
      <c r="AH684" s="39"/>
      <c r="AI684" s="39"/>
      <c r="AJ684" s="39"/>
      <c r="AK684" s="38"/>
      <c r="AL684" s="39"/>
      <c r="AM684" s="39"/>
      <c r="AN684" s="39"/>
      <c r="AO684" s="39"/>
      <c r="AP684" s="38"/>
      <c r="AQ684" s="39"/>
      <c r="AR684" s="5"/>
      <c r="AS684" s="5"/>
    </row>
    <row r="685" spans="1:45" ht="12.5">
      <c r="A685" s="91"/>
      <c r="B685" s="92"/>
      <c r="C685" s="8"/>
      <c r="D685" s="6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6"/>
      <c r="Y685" s="39"/>
      <c r="Z685" s="39"/>
      <c r="AA685" s="38"/>
      <c r="AB685" s="39"/>
      <c r="AC685" s="38"/>
      <c r="AD685" s="38"/>
      <c r="AE685" s="38"/>
      <c r="AF685" s="39"/>
      <c r="AG685" s="39"/>
      <c r="AH685" s="39"/>
      <c r="AI685" s="39"/>
      <c r="AJ685" s="39"/>
      <c r="AK685" s="38"/>
      <c r="AL685" s="38"/>
      <c r="AM685" s="39"/>
      <c r="AN685" s="39"/>
      <c r="AO685" s="39"/>
      <c r="AP685" s="39"/>
      <c r="AQ685" s="38"/>
      <c r="AR685" s="5"/>
      <c r="AS685" s="5"/>
    </row>
    <row r="686" spans="1:45" ht="12.5">
      <c r="A686" s="91"/>
      <c r="B686" s="92"/>
      <c r="C686" s="8"/>
      <c r="D686" s="6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6"/>
      <c r="Y686" s="38"/>
      <c r="Z686" s="38"/>
      <c r="AA686" s="38"/>
      <c r="AB686" s="38"/>
      <c r="AC686" s="38"/>
      <c r="AD686" s="38"/>
      <c r="AE686" s="38"/>
      <c r="AF686" s="39"/>
      <c r="AG686" s="38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5"/>
      <c r="AS686" s="5"/>
    </row>
    <row r="687" spans="1:45" ht="12.5">
      <c r="A687" s="91"/>
      <c r="B687" s="92"/>
      <c r="C687" s="8"/>
      <c r="D687" s="6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6"/>
      <c r="Y687" s="38"/>
      <c r="Z687" s="39"/>
      <c r="AA687" s="39"/>
      <c r="AB687" s="38"/>
      <c r="AC687" s="38"/>
      <c r="AD687" s="38"/>
      <c r="AE687" s="38"/>
      <c r="AF687" s="39"/>
      <c r="AG687" s="39"/>
      <c r="AH687" s="39"/>
      <c r="AI687" s="39"/>
      <c r="AJ687" s="39"/>
      <c r="AK687" s="39"/>
      <c r="AL687" s="38"/>
      <c r="AM687" s="39"/>
      <c r="AN687" s="39"/>
      <c r="AO687" s="38"/>
      <c r="AP687" s="39"/>
      <c r="AQ687" s="39"/>
      <c r="AR687" s="5"/>
      <c r="AS687" s="5"/>
    </row>
    <row r="688" spans="1:45" ht="12.5">
      <c r="A688" s="91"/>
      <c r="B688" s="92"/>
      <c r="C688" s="8"/>
      <c r="D688" s="6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6"/>
      <c r="Y688" s="39"/>
      <c r="Z688" s="39"/>
      <c r="AA688" s="39"/>
      <c r="AB688" s="38"/>
      <c r="AC688" s="38"/>
      <c r="AD688" s="38"/>
      <c r="AE688" s="39"/>
      <c r="AF688" s="39"/>
      <c r="AG688" s="38"/>
      <c r="AH688" s="39"/>
      <c r="AI688" s="39"/>
      <c r="AJ688" s="38"/>
      <c r="AK688" s="39"/>
      <c r="AL688" s="39"/>
      <c r="AM688" s="39"/>
      <c r="AN688" s="39"/>
      <c r="AO688" s="39"/>
      <c r="AP688" s="39"/>
      <c r="AQ688" s="39"/>
      <c r="AR688" s="5"/>
      <c r="AS688" s="5"/>
    </row>
    <row r="689" spans="1:45" ht="12.5">
      <c r="A689" s="91"/>
      <c r="B689" s="92"/>
      <c r="C689" s="8"/>
      <c r="D689" s="6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6"/>
      <c r="Y689" s="38"/>
      <c r="Z689" s="39"/>
      <c r="AA689" s="38"/>
      <c r="AB689" s="38"/>
      <c r="AC689" s="39"/>
      <c r="AD689" s="39"/>
      <c r="AE689" s="39"/>
      <c r="AF689" s="38"/>
      <c r="AG689" s="39"/>
      <c r="AH689" s="39"/>
      <c r="AI689" s="39"/>
      <c r="AJ689" s="39"/>
      <c r="AK689" s="39"/>
      <c r="AL689" s="38"/>
      <c r="AM689" s="39"/>
      <c r="AN689" s="39"/>
      <c r="AO689" s="38"/>
      <c r="AP689" s="38"/>
      <c r="AQ689" s="38"/>
      <c r="AR689" s="5"/>
      <c r="AS689" s="5"/>
    </row>
    <row r="690" spans="1:45" ht="12.5">
      <c r="A690" s="91"/>
      <c r="B690" s="92"/>
      <c r="C690" s="8"/>
      <c r="D690" s="6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6"/>
      <c r="Y690" s="39"/>
      <c r="Z690" s="38"/>
      <c r="AA690" s="38"/>
      <c r="AB690" s="38"/>
      <c r="AC690" s="38"/>
      <c r="AD690" s="39"/>
      <c r="AE690" s="38"/>
      <c r="AF690" s="39"/>
      <c r="AG690" s="38"/>
      <c r="AH690" s="38"/>
      <c r="AI690" s="39"/>
      <c r="AJ690" s="39"/>
      <c r="AK690" s="39"/>
      <c r="AL690" s="39"/>
      <c r="AM690" s="39"/>
      <c r="AN690" s="39"/>
      <c r="AO690" s="39"/>
      <c r="AP690" s="39"/>
      <c r="AQ690" s="39"/>
      <c r="AR690" s="5"/>
      <c r="AS690" s="5"/>
    </row>
    <row r="691" spans="1:45" ht="12.5">
      <c r="A691" s="91"/>
      <c r="B691" s="92"/>
      <c r="C691" s="8"/>
      <c r="D691" s="6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6"/>
      <c r="Y691" s="38"/>
      <c r="Z691" s="38"/>
      <c r="AA691" s="38"/>
      <c r="AB691" s="38"/>
      <c r="AC691" s="38"/>
      <c r="AD691" s="39"/>
      <c r="AE691" s="38"/>
      <c r="AF691" s="39"/>
      <c r="AG691" s="39"/>
      <c r="AH691" s="39"/>
      <c r="AI691" s="38"/>
      <c r="AJ691" s="38"/>
      <c r="AK691" s="38"/>
      <c r="AL691" s="39"/>
      <c r="AM691" s="39"/>
      <c r="AN691" s="39"/>
      <c r="AO691" s="39"/>
      <c r="AP691" s="39"/>
      <c r="AQ691" s="39"/>
      <c r="AR691" s="5"/>
      <c r="AS691" s="5"/>
    </row>
    <row r="692" spans="1:45" ht="12.5">
      <c r="A692" s="91"/>
      <c r="B692" s="92"/>
      <c r="C692" s="8"/>
      <c r="D692" s="6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6"/>
      <c r="Y692" s="38"/>
      <c r="Z692" s="39"/>
      <c r="AA692" s="38"/>
      <c r="AB692" s="39"/>
      <c r="AC692" s="39"/>
      <c r="AD692" s="39"/>
      <c r="AE692" s="39"/>
      <c r="AF692" s="38"/>
      <c r="AG692" s="39"/>
      <c r="AH692" s="38"/>
      <c r="AI692" s="39"/>
      <c r="AJ692" s="38"/>
      <c r="AK692" s="39"/>
      <c r="AL692" s="39"/>
      <c r="AM692" s="39"/>
      <c r="AN692" s="38"/>
      <c r="AO692" s="38"/>
      <c r="AP692" s="39"/>
      <c r="AQ692" s="39"/>
      <c r="AR692" s="5"/>
      <c r="AS692" s="5"/>
    </row>
    <row r="693" spans="1:45" ht="12.5">
      <c r="A693" s="91"/>
      <c r="B693" s="92"/>
      <c r="C693" s="8"/>
      <c r="D693" s="6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6"/>
      <c r="Y693" s="38"/>
      <c r="Z693" s="38"/>
      <c r="AA693" s="38"/>
      <c r="AB693" s="38"/>
      <c r="AC693" s="39"/>
      <c r="AD693" s="38"/>
      <c r="AE693" s="38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5"/>
      <c r="AS693" s="5"/>
    </row>
    <row r="694" spans="1:45" ht="12.5">
      <c r="A694" s="91"/>
      <c r="B694" s="92"/>
      <c r="C694" s="8"/>
      <c r="D694" s="6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6"/>
      <c r="Y694" s="38"/>
      <c r="Z694" s="38"/>
      <c r="AA694" s="38"/>
      <c r="AB694" s="38"/>
      <c r="AC694" s="39"/>
      <c r="AD694" s="38"/>
      <c r="AE694" s="39"/>
      <c r="AF694" s="38"/>
      <c r="AG694" s="38"/>
      <c r="AH694" s="38"/>
      <c r="AI694" s="39"/>
      <c r="AJ694" s="39"/>
      <c r="AK694" s="39"/>
      <c r="AL694" s="39"/>
      <c r="AM694" s="39"/>
      <c r="AN694" s="38"/>
      <c r="AO694" s="39"/>
      <c r="AP694" s="38"/>
      <c r="AQ694" s="39"/>
      <c r="AR694" s="5"/>
      <c r="AS694" s="5"/>
    </row>
    <row r="695" spans="1:45" ht="12.5">
      <c r="A695" s="91"/>
      <c r="B695" s="92"/>
      <c r="C695" s="8"/>
      <c r="D695" s="6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6"/>
      <c r="Y695" s="38"/>
      <c r="Z695" s="38"/>
      <c r="AA695" s="39"/>
      <c r="AB695" s="39"/>
      <c r="AC695" s="39"/>
      <c r="AD695" s="39"/>
      <c r="AE695" s="39"/>
      <c r="AF695" s="38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5"/>
      <c r="AS695" s="5"/>
    </row>
    <row r="696" spans="1:45" ht="12.5">
      <c r="A696" s="91"/>
      <c r="B696" s="92"/>
      <c r="C696" s="8"/>
      <c r="D696" s="6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6"/>
      <c r="Y696" s="38"/>
      <c r="Z696" s="38"/>
      <c r="AA696" s="39"/>
      <c r="AB696" s="38"/>
      <c r="AC696" s="38"/>
      <c r="AD696" s="39"/>
      <c r="AE696" s="38"/>
      <c r="AF696" s="38"/>
      <c r="AG696" s="39"/>
      <c r="AH696" s="38"/>
      <c r="AI696" s="38"/>
      <c r="AJ696" s="39"/>
      <c r="AK696" s="39"/>
      <c r="AL696" s="39"/>
      <c r="AM696" s="39"/>
      <c r="AN696" s="39"/>
      <c r="AO696" s="39"/>
      <c r="AP696" s="38"/>
      <c r="AQ696" s="39"/>
      <c r="AR696" s="5"/>
      <c r="AS696" s="5"/>
    </row>
    <row r="697" spans="1:45" ht="12.5">
      <c r="A697" s="91"/>
      <c r="B697" s="92"/>
      <c r="C697" s="8"/>
      <c r="D697" s="6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6"/>
      <c r="Y697" s="38"/>
      <c r="Z697" s="38"/>
      <c r="AA697" s="38"/>
      <c r="AB697" s="38"/>
      <c r="AC697" s="38"/>
      <c r="AD697" s="38"/>
      <c r="AE697" s="38"/>
      <c r="AF697" s="39"/>
      <c r="AG697" s="38"/>
      <c r="AH697" s="39"/>
      <c r="AI697" s="38"/>
      <c r="AJ697" s="39"/>
      <c r="AK697" s="38"/>
      <c r="AL697" s="39"/>
      <c r="AM697" s="39"/>
      <c r="AN697" s="39"/>
      <c r="AO697" s="38"/>
      <c r="AP697" s="39"/>
      <c r="AQ697" s="39"/>
      <c r="AR697" s="5"/>
      <c r="AS697" s="5"/>
    </row>
    <row r="698" spans="1:45" ht="12.5">
      <c r="A698" s="91"/>
      <c r="B698" s="92"/>
      <c r="C698" s="8"/>
      <c r="D698" s="6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6"/>
      <c r="Y698" s="38"/>
      <c r="Z698" s="38"/>
      <c r="AA698" s="38"/>
      <c r="AB698" s="38"/>
      <c r="AC698" s="39"/>
      <c r="AD698" s="39"/>
      <c r="AE698" s="38"/>
      <c r="AF698" s="39"/>
      <c r="AG698" s="39"/>
      <c r="AH698" s="38"/>
      <c r="AI698" s="39"/>
      <c r="AJ698" s="39"/>
      <c r="AK698" s="39"/>
      <c r="AL698" s="39"/>
      <c r="AM698" s="39"/>
      <c r="AN698" s="39"/>
      <c r="AO698" s="39"/>
      <c r="AP698" s="38"/>
      <c r="AQ698" s="38"/>
      <c r="AR698" s="5"/>
      <c r="AS698" s="5"/>
    </row>
    <row r="699" spans="1:45" ht="12.5">
      <c r="A699" s="91"/>
      <c r="B699" s="92"/>
      <c r="C699" s="8"/>
      <c r="D699" s="6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6"/>
      <c r="Y699" s="38"/>
      <c r="Z699" s="38"/>
      <c r="AA699" s="38"/>
      <c r="AB699" s="38"/>
      <c r="AC699" s="38"/>
      <c r="AD699" s="38"/>
      <c r="AE699" s="39"/>
      <c r="AF699" s="39"/>
      <c r="AG699" s="38"/>
      <c r="AH699" s="39"/>
      <c r="AI699" s="39"/>
      <c r="AJ699" s="39"/>
      <c r="AK699" s="39"/>
      <c r="AL699" s="39"/>
      <c r="AM699" s="39"/>
      <c r="AN699" s="39"/>
      <c r="AO699" s="39"/>
      <c r="AP699" s="38"/>
      <c r="AQ699" s="39"/>
      <c r="AR699" s="5"/>
      <c r="AS699" s="5"/>
    </row>
    <row r="700" spans="1:45" ht="12.5">
      <c r="A700" s="91"/>
      <c r="B700" s="92"/>
      <c r="C700" s="8"/>
      <c r="D700" s="6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6"/>
      <c r="Y700" s="39"/>
      <c r="Z700" s="38"/>
      <c r="AA700" s="39"/>
      <c r="AB700" s="39"/>
      <c r="AC700" s="39"/>
      <c r="AD700" s="38"/>
      <c r="AE700" s="38"/>
      <c r="AF700" s="39"/>
      <c r="AG700" s="39"/>
      <c r="AH700" s="39"/>
      <c r="AI700" s="39"/>
      <c r="AJ700" s="39"/>
      <c r="AK700" s="38"/>
      <c r="AL700" s="39"/>
      <c r="AM700" s="38"/>
      <c r="AN700" s="38"/>
      <c r="AO700" s="39"/>
      <c r="AP700" s="39"/>
      <c r="AQ700" s="39"/>
      <c r="AR700" s="5"/>
      <c r="AS700" s="5"/>
    </row>
    <row r="701" spans="1:45" ht="12.5">
      <c r="A701" s="91"/>
      <c r="B701" s="92"/>
      <c r="C701" s="8"/>
      <c r="D701" s="6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6"/>
      <c r="Y701" s="38"/>
      <c r="Z701" s="38"/>
      <c r="AA701" s="38"/>
      <c r="AB701" s="38"/>
      <c r="AC701" s="38"/>
      <c r="AD701" s="39"/>
      <c r="AE701" s="38"/>
      <c r="AF701" s="38"/>
      <c r="AG701" s="38"/>
      <c r="AH701" s="39"/>
      <c r="AI701" s="39"/>
      <c r="AJ701" s="39"/>
      <c r="AK701" s="39"/>
      <c r="AL701" s="39"/>
      <c r="AM701" s="39"/>
      <c r="AN701" s="38"/>
      <c r="AO701" s="39"/>
      <c r="AP701" s="39"/>
      <c r="AQ701" s="38"/>
      <c r="AR701" s="5"/>
      <c r="AS701" s="5"/>
    </row>
    <row r="702" spans="1:45" ht="12.5">
      <c r="A702" s="91"/>
      <c r="B702" s="92"/>
      <c r="C702" s="8"/>
      <c r="D702" s="6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6"/>
      <c r="Y702" s="39"/>
      <c r="Z702" s="38"/>
      <c r="AA702" s="38"/>
      <c r="AB702" s="38"/>
      <c r="AC702" s="38"/>
      <c r="AD702" s="38"/>
      <c r="AE702" s="39"/>
      <c r="AF702" s="39"/>
      <c r="AG702" s="39"/>
      <c r="AH702" s="39"/>
      <c r="AI702" s="39"/>
      <c r="AJ702" s="39"/>
      <c r="AK702" s="39"/>
      <c r="AL702" s="39"/>
      <c r="AM702" s="38"/>
      <c r="AN702" s="39"/>
      <c r="AO702" s="39"/>
      <c r="AP702" s="39"/>
      <c r="AQ702" s="39"/>
      <c r="AR702" s="5"/>
      <c r="AS702" s="5"/>
    </row>
    <row r="703" spans="1:45" ht="12.5">
      <c r="A703" s="91"/>
      <c r="B703" s="92"/>
      <c r="C703" s="8"/>
      <c r="D703" s="6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6"/>
      <c r="Y703" s="38"/>
      <c r="Z703" s="38"/>
      <c r="AA703" s="38"/>
      <c r="AB703" s="39"/>
      <c r="AC703" s="39"/>
      <c r="AD703" s="38"/>
      <c r="AE703" s="38"/>
      <c r="AF703" s="39"/>
      <c r="AG703" s="39"/>
      <c r="AH703" s="39"/>
      <c r="AI703" s="39"/>
      <c r="AJ703" s="39"/>
      <c r="AK703" s="38"/>
      <c r="AL703" s="39"/>
      <c r="AM703" s="39"/>
      <c r="AN703" s="39"/>
      <c r="AO703" s="39"/>
      <c r="AP703" s="39"/>
      <c r="AQ703" s="39"/>
      <c r="AR703" s="5"/>
      <c r="AS703" s="5"/>
    </row>
    <row r="704" spans="1:45" ht="12.5">
      <c r="A704" s="91"/>
      <c r="B704" s="92"/>
      <c r="C704" s="8"/>
      <c r="D704" s="6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6"/>
      <c r="Y704" s="38"/>
      <c r="Z704" s="38"/>
      <c r="AA704" s="38"/>
      <c r="AB704" s="38"/>
      <c r="AC704" s="38"/>
      <c r="AD704" s="38"/>
      <c r="AE704" s="38"/>
      <c r="AF704" s="39"/>
      <c r="AG704" s="39"/>
      <c r="AH704" s="38"/>
      <c r="AI704" s="39"/>
      <c r="AJ704" s="39"/>
      <c r="AK704" s="39"/>
      <c r="AL704" s="39"/>
      <c r="AM704" s="39"/>
      <c r="AN704" s="39"/>
      <c r="AO704" s="39"/>
      <c r="AP704" s="38"/>
      <c r="AQ704" s="38"/>
      <c r="AR704" s="5"/>
      <c r="AS704" s="5"/>
    </row>
    <row r="705" spans="1:45" ht="12.5">
      <c r="A705" s="91"/>
      <c r="B705" s="92"/>
      <c r="C705" s="8"/>
      <c r="D705" s="6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6"/>
      <c r="Y705" s="38"/>
      <c r="Z705" s="39"/>
      <c r="AA705" s="38"/>
      <c r="AB705" s="38"/>
      <c r="AC705" s="39"/>
      <c r="AD705" s="39"/>
      <c r="AE705" s="38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5"/>
      <c r="AS705" s="5"/>
    </row>
    <row r="706" spans="1:45" ht="12.5">
      <c r="A706" s="91"/>
      <c r="B706" s="92"/>
      <c r="C706" s="8"/>
      <c r="D706" s="6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6"/>
      <c r="Y706" s="38"/>
      <c r="Z706" s="39"/>
      <c r="AA706" s="38"/>
      <c r="AB706" s="39"/>
      <c r="AC706" s="38"/>
      <c r="AD706" s="38"/>
      <c r="AE706" s="38"/>
      <c r="AF706" s="39"/>
      <c r="AG706" s="39"/>
      <c r="AH706" s="38"/>
      <c r="AI706" s="39"/>
      <c r="AJ706" s="39"/>
      <c r="AK706" s="39"/>
      <c r="AL706" s="39"/>
      <c r="AM706" s="39"/>
      <c r="AN706" s="39"/>
      <c r="AO706" s="39"/>
      <c r="AP706" s="39"/>
      <c r="AQ706" s="39"/>
      <c r="AR706" s="5"/>
      <c r="AS706" s="5"/>
    </row>
    <row r="707" spans="1:45" ht="12.5">
      <c r="A707" s="91"/>
      <c r="B707" s="92"/>
      <c r="C707" s="8"/>
      <c r="D707" s="6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6"/>
      <c r="Y707" s="38"/>
      <c r="Z707" s="38"/>
      <c r="AA707" s="38"/>
      <c r="AB707" s="39"/>
      <c r="AC707" s="39"/>
      <c r="AD707" s="39"/>
      <c r="AE707" s="39"/>
      <c r="AF707" s="39"/>
      <c r="AG707" s="39"/>
      <c r="AH707" s="38"/>
      <c r="AI707" s="39"/>
      <c r="AJ707" s="38"/>
      <c r="AK707" s="38"/>
      <c r="AL707" s="39"/>
      <c r="AM707" s="39"/>
      <c r="AN707" s="38"/>
      <c r="AO707" s="39"/>
      <c r="AP707" s="38"/>
      <c r="AQ707" s="39"/>
      <c r="AR707" s="5"/>
      <c r="AS707" s="5"/>
    </row>
    <row r="708" spans="1:45" ht="12.5">
      <c r="A708" s="91"/>
      <c r="B708" s="92"/>
      <c r="C708" s="8"/>
      <c r="D708" s="6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6"/>
      <c r="Y708" s="39"/>
      <c r="Z708" s="38"/>
      <c r="AA708" s="38"/>
      <c r="AB708" s="38"/>
      <c r="AC708" s="39"/>
      <c r="AD708" s="38"/>
      <c r="AE708" s="39"/>
      <c r="AF708" s="39"/>
      <c r="AG708" s="38"/>
      <c r="AH708" s="38"/>
      <c r="AI708" s="39"/>
      <c r="AJ708" s="39"/>
      <c r="AK708" s="39"/>
      <c r="AL708" s="38"/>
      <c r="AM708" s="38"/>
      <c r="AN708" s="39"/>
      <c r="AO708" s="39"/>
      <c r="AP708" s="39"/>
      <c r="AQ708" s="38"/>
      <c r="AR708" s="5"/>
      <c r="AS708" s="5"/>
    </row>
    <row r="709" spans="1:45" ht="12.5">
      <c r="A709" s="91"/>
      <c r="B709" s="92"/>
      <c r="C709" s="8"/>
      <c r="D709" s="6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6"/>
      <c r="Y709" s="38"/>
      <c r="Z709" s="38"/>
      <c r="AA709" s="39"/>
      <c r="AB709" s="39"/>
      <c r="AC709" s="39"/>
      <c r="AD709" s="38"/>
      <c r="AE709" s="39"/>
      <c r="AF709" s="38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5"/>
      <c r="AS709" s="5"/>
    </row>
    <row r="710" spans="1:45" ht="12.5">
      <c r="A710" s="91"/>
      <c r="B710" s="92"/>
      <c r="C710" s="8"/>
      <c r="D710" s="6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6"/>
      <c r="Y710" s="39"/>
      <c r="Z710" s="39"/>
      <c r="AA710" s="38"/>
      <c r="AB710" s="38"/>
      <c r="AC710" s="39"/>
      <c r="AD710" s="38"/>
      <c r="AE710" s="39"/>
      <c r="AF710" s="39"/>
      <c r="AG710" s="38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5"/>
      <c r="AS710" s="5"/>
    </row>
    <row r="711" spans="1:45" ht="12.5">
      <c r="A711" s="91"/>
      <c r="B711" s="92"/>
      <c r="C711" s="8"/>
      <c r="D711" s="6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6"/>
      <c r="Y711" s="38"/>
      <c r="Z711" s="38"/>
      <c r="AA711" s="38"/>
      <c r="AB711" s="38"/>
      <c r="AC711" s="38"/>
      <c r="AD711" s="39"/>
      <c r="AE711" s="38"/>
      <c r="AF711" s="39"/>
      <c r="AG711" s="39"/>
      <c r="AH711" s="39"/>
      <c r="AI711" s="38"/>
      <c r="AJ711" s="39"/>
      <c r="AK711" s="39"/>
      <c r="AL711" s="38"/>
      <c r="AM711" s="39"/>
      <c r="AN711" s="39"/>
      <c r="AO711" s="39"/>
      <c r="AP711" s="39"/>
      <c r="AQ711" s="39"/>
      <c r="AR711" s="5"/>
      <c r="AS711" s="5"/>
    </row>
    <row r="712" spans="1:45" ht="12.5">
      <c r="A712" s="91"/>
      <c r="B712" s="92"/>
      <c r="C712" s="8"/>
      <c r="D712" s="6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6"/>
      <c r="Y712" s="38"/>
      <c r="Z712" s="38"/>
      <c r="AA712" s="38"/>
      <c r="AB712" s="38"/>
      <c r="AC712" s="38"/>
      <c r="AD712" s="38"/>
      <c r="AE712" s="39"/>
      <c r="AF712" s="39"/>
      <c r="AG712" s="38"/>
      <c r="AH712" s="39"/>
      <c r="AI712" s="38"/>
      <c r="AJ712" s="39"/>
      <c r="AK712" s="39"/>
      <c r="AL712" s="39"/>
      <c r="AM712" s="39"/>
      <c r="AN712" s="39"/>
      <c r="AO712" s="38"/>
      <c r="AP712" s="38"/>
      <c r="AQ712" s="39"/>
      <c r="AR712" s="5"/>
      <c r="AS712" s="5"/>
    </row>
    <row r="713" spans="1:45" ht="12.5">
      <c r="A713" s="91"/>
      <c r="B713" s="92"/>
      <c r="C713" s="8"/>
      <c r="D713" s="6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6"/>
      <c r="Y713" s="38"/>
      <c r="Z713" s="38"/>
      <c r="AA713" s="39"/>
      <c r="AB713" s="38"/>
      <c r="AC713" s="38"/>
      <c r="AD713" s="38"/>
      <c r="AE713" s="39"/>
      <c r="AF713" s="39"/>
      <c r="AG713" s="38"/>
      <c r="AH713" s="39"/>
      <c r="AI713" s="39"/>
      <c r="AJ713" s="39"/>
      <c r="AK713" s="38"/>
      <c r="AL713" s="38"/>
      <c r="AM713" s="38"/>
      <c r="AN713" s="38"/>
      <c r="AO713" s="39"/>
      <c r="AP713" s="39"/>
      <c r="AQ713" s="39"/>
      <c r="AR713" s="5"/>
      <c r="AS713" s="5"/>
    </row>
    <row r="714" spans="1:45" ht="12.5">
      <c r="A714" s="91"/>
      <c r="B714" s="92"/>
      <c r="C714" s="8"/>
      <c r="D714" s="6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6"/>
      <c r="Y714" s="38"/>
      <c r="Z714" s="38"/>
      <c r="AA714" s="38"/>
      <c r="AB714" s="38"/>
      <c r="AC714" s="39"/>
      <c r="AD714" s="39"/>
      <c r="AE714" s="39"/>
      <c r="AF714" s="38"/>
      <c r="AG714" s="38"/>
      <c r="AH714" s="38"/>
      <c r="AI714" s="38"/>
      <c r="AJ714" s="38"/>
      <c r="AK714" s="38"/>
      <c r="AL714" s="39"/>
      <c r="AM714" s="39"/>
      <c r="AN714" s="39"/>
      <c r="AO714" s="39"/>
      <c r="AP714" s="39"/>
      <c r="AQ714" s="38"/>
      <c r="AR714" s="5"/>
      <c r="AS714" s="5"/>
    </row>
    <row r="715" spans="1:45" ht="12.5">
      <c r="A715" s="91"/>
      <c r="B715" s="92"/>
      <c r="C715" s="8"/>
      <c r="D715" s="6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6"/>
      <c r="Y715" s="38"/>
      <c r="Z715" s="38"/>
      <c r="AA715" s="39"/>
      <c r="AB715" s="38"/>
      <c r="AC715" s="38"/>
      <c r="AD715" s="38"/>
      <c r="AE715" s="38"/>
      <c r="AF715" s="38"/>
      <c r="AG715" s="39"/>
      <c r="AH715" s="39"/>
      <c r="AI715" s="38"/>
      <c r="AJ715" s="39"/>
      <c r="AK715" s="39"/>
      <c r="AL715" s="39"/>
      <c r="AM715" s="39"/>
      <c r="AN715" s="39"/>
      <c r="AO715" s="38"/>
      <c r="AP715" s="38"/>
      <c r="AQ715" s="39"/>
      <c r="AR715" s="5"/>
      <c r="AS715" s="5"/>
    </row>
    <row r="716" spans="1:45" ht="12.5">
      <c r="A716" s="91"/>
      <c r="B716" s="92"/>
      <c r="C716" s="8"/>
      <c r="D716" s="6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6"/>
      <c r="Y716" s="38"/>
      <c r="Z716" s="38"/>
      <c r="AA716" s="39"/>
      <c r="AB716" s="38"/>
      <c r="AC716" s="38"/>
      <c r="AD716" s="38"/>
      <c r="AE716" s="39"/>
      <c r="AF716" s="39"/>
      <c r="AG716" s="38"/>
      <c r="AH716" s="39"/>
      <c r="AI716" s="38"/>
      <c r="AJ716" s="39"/>
      <c r="AK716" s="39"/>
      <c r="AL716" s="39"/>
      <c r="AM716" s="39"/>
      <c r="AN716" s="39"/>
      <c r="AO716" s="39"/>
      <c r="AP716" s="38"/>
      <c r="AQ716" s="39"/>
      <c r="AR716" s="5"/>
      <c r="AS716" s="5"/>
    </row>
    <row r="717" spans="1:45" ht="12.5">
      <c r="A717" s="91"/>
      <c r="B717" s="92"/>
      <c r="C717" s="8"/>
      <c r="D717" s="6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6"/>
      <c r="Y717" s="38"/>
      <c r="Z717" s="38"/>
      <c r="AA717" s="38"/>
      <c r="AB717" s="38"/>
      <c r="AC717" s="38"/>
      <c r="AD717" s="38"/>
      <c r="AE717" s="39"/>
      <c r="AF717" s="38"/>
      <c r="AG717" s="39"/>
      <c r="AH717" s="39"/>
      <c r="AI717" s="39"/>
      <c r="AJ717" s="39"/>
      <c r="AK717" s="39"/>
      <c r="AL717" s="38"/>
      <c r="AM717" s="39"/>
      <c r="AN717" s="39"/>
      <c r="AO717" s="39"/>
      <c r="AP717" s="39"/>
      <c r="AQ717" s="38"/>
      <c r="AR717" s="5"/>
      <c r="AS717" s="5"/>
    </row>
    <row r="718" spans="1:45" ht="12.5">
      <c r="A718" s="91"/>
      <c r="B718" s="92"/>
      <c r="C718" s="8"/>
      <c r="D718" s="6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6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9"/>
      <c r="AJ718" s="38"/>
      <c r="AK718" s="39"/>
      <c r="AL718" s="39"/>
      <c r="AM718" s="39"/>
      <c r="AN718" s="39"/>
      <c r="AO718" s="39"/>
      <c r="AP718" s="39"/>
      <c r="AQ718" s="39"/>
      <c r="AR718" s="5"/>
      <c r="AS718" s="5"/>
    </row>
    <row r="719" spans="1:45" ht="12.5">
      <c r="A719" s="91"/>
      <c r="B719" s="92"/>
      <c r="C719" s="8"/>
      <c r="D719" s="6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6"/>
      <c r="Y719" s="38"/>
      <c r="Z719" s="38"/>
      <c r="AA719" s="38"/>
      <c r="AB719" s="38"/>
      <c r="AC719" s="38"/>
      <c r="AD719" s="39"/>
      <c r="AE719" s="38"/>
      <c r="AF719" s="38"/>
      <c r="AG719" s="38"/>
      <c r="AH719" s="38"/>
      <c r="AI719" s="39"/>
      <c r="AJ719" s="39"/>
      <c r="AK719" s="38"/>
      <c r="AL719" s="39"/>
      <c r="AM719" s="39"/>
      <c r="AN719" s="39"/>
      <c r="AO719" s="38"/>
      <c r="AP719" s="38"/>
      <c r="AQ719" s="39"/>
      <c r="AR719" s="5"/>
      <c r="AS719" s="5"/>
    </row>
    <row r="720" spans="1:45" ht="12.5">
      <c r="A720" s="91"/>
      <c r="B720" s="92"/>
      <c r="C720" s="8"/>
      <c r="D720" s="6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6"/>
      <c r="Y720" s="38"/>
      <c r="Z720" s="38"/>
      <c r="AA720" s="38"/>
      <c r="AB720" s="39"/>
      <c r="AC720" s="38"/>
      <c r="AD720" s="38"/>
      <c r="AE720" s="39"/>
      <c r="AF720" s="38"/>
      <c r="AG720" s="39"/>
      <c r="AH720" s="38"/>
      <c r="AI720" s="39"/>
      <c r="AJ720" s="38"/>
      <c r="AK720" s="39"/>
      <c r="AL720" s="39"/>
      <c r="AM720" s="38"/>
      <c r="AN720" s="39"/>
      <c r="AO720" s="39"/>
      <c r="AP720" s="38"/>
      <c r="AQ720" s="39"/>
      <c r="AR720" s="5"/>
      <c r="AS720" s="5"/>
    </row>
    <row r="721" spans="1:45" ht="12.5">
      <c r="A721" s="91"/>
      <c r="B721" s="92"/>
      <c r="C721" s="8"/>
      <c r="D721" s="6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6"/>
      <c r="Y721" s="38"/>
      <c r="Z721" s="38"/>
      <c r="AA721" s="38"/>
      <c r="AB721" s="38"/>
      <c r="AC721" s="39"/>
      <c r="AD721" s="38"/>
      <c r="AE721" s="38"/>
      <c r="AF721" s="38"/>
      <c r="AG721" s="38"/>
      <c r="AH721" s="39"/>
      <c r="AI721" s="39"/>
      <c r="AJ721" s="39"/>
      <c r="AK721" s="38"/>
      <c r="AL721" s="39"/>
      <c r="AM721" s="39"/>
      <c r="AN721" s="39"/>
      <c r="AO721" s="39"/>
      <c r="AP721" s="38"/>
      <c r="AQ721" s="39"/>
      <c r="AR721" s="5"/>
      <c r="AS721" s="5"/>
    </row>
    <row r="722" spans="1:45" ht="12.5">
      <c r="A722" s="91"/>
      <c r="B722" s="92"/>
      <c r="C722" s="8"/>
      <c r="D722" s="6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6"/>
      <c r="Y722" s="39"/>
      <c r="Z722" s="38"/>
      <c r="AA722" s="39"/>
      <c r="AB722" s="39"/>
      <c r="AC722" s="39"/>
      <c r="AD722" s="38"/>
      <c r="AE722" s="39"/>
      <c r="AF722" s="39"/>
      <c r="AG722" s="39"/>
      <c r="AH722" s="39"/>
      <c r="AI722" s="39"/>
      <c r="AJ722" s="38"/>
      <c r="AK722" s="39"/>
      <c r="AL722" s="39"/>
      <c r="AM722" s="39"/>
      <c r="AN722" s="38"/>
      <c r="AO722" s="39"/>
      <c r="AP722" s="38"/>
      <c r="AQ722" s="39"/>
      <c r="AR722" s="5"/>
      <c r="AS722" s="5"/>
    </row>
    <row r="723" spans="1:45" ht="12.5">
      <c r="A723" s="91"/>
      <c r="B723" s="92"/>
      <c r="C723" s="8"/>
      <c r="D723" s="6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6"/>
      <c r="Y723" s="39"/>
      <c r="Z723" s="38"/>
      <c r="AA723" s="38"/>
      <c r="AB723" s="38"/>
      <c r="AC723" s="38"/>
      <c r="AD723" s="39"/>
      <c r="AE723" s="39"/>
      <c r="AF723" s="38"/>
      <c r="AG723" s="38"/>
      <c r="AH723" s="38"/>
      <c r="AI723" s="39"/>
      <c r="AJ723" s="39"/>
      <c r="AK723" s="38"/>
      <c r="AL723" s="39"/>
      <c r="AM723" s="38"/>
      <c r="AN723" s="39"/>
      <c r="AO723" s="39"/>
      <c r="AP723" s="38"/>
      <c r="AQ723" s="39"/>
      <c r="AR723" s="5"/>
      <c r="AS723" s="5"/>
    </row>
    <row r="724" spans="1:45" ht="12.5">
      <c r="A724" s="91"/>
      <c r="B724" s="92"/>
      <c r="C724" s="8"/>
      <c r="D724" s="6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6"/>
      <c r="Y724" s="38"/>
      <c r="Z724" s="38"/>
      <c r="AA724" s="38"/>
      <c r="AB724" s="38"/>
      <c r="AC724" s="39"/>
      <c r="AD724" s="38"/>
      <c r="AE724" s="39"/>
      <c r="AF724" s="38"/>
      <c r="AG724" s="39"/>
      <c r="AH724" s="39"/>
      <c r="AI724" s="38"/>
      <c r="AJ724" s="39"/>
      <c r="AK724" s="39"/>
      <c r="AL724" s="39"/>
      <c r="AM724" s="38"/>
      <c r="AN724" s="39"/>
      <c r="AO724" s="38"/>
      <c r="AP724" s="39"/>
      <c r="AQ724" s="39"/>
      <c r="AR724" s="5"/>
      <c r="AS724" s="5"/>
    </row>
    <row r="725" spans="1:45" ht="12.5">
      <c r="A725" s="91"/>
      <c r="B725" s="92"/>
      <c r="C725" s="8"/>
      <c r="D725" s="6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6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9"/>
      <c r="AK725" s="38"/>
      <c r="AL725" s="39"/>
      <c r="AM725" s="39"/>
      <c r="AN725" s="39"/>
      <c r="AO725" s="38"/>
      <c r="AP725" s="38"/>
      <c r="AQ725" s="38"/>
      <c r="AR725" s="5"/>
      <c r="AS725" s="5"/>
    </row>
    <row r="726" spans="1:45" ht="12.5">
      <c r="A726" s="91"/>
      <c r="B726" s="92"/>
      <c r="C726" s="8"/>
      <c r="D726" s="6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6"/>
      <c r="Y726" s="38"/>
      <c r="Z726" s="38"/>
      <c r="AA726" s="38"/>
      <c r="AB726" s="38"/>
      <c r="AC726" s="38"/>
      <c r="AD726" s="38"/>
      <c r="AE726" s="38"/>
      <c r="AF726" s="39"/>
      <c r="AG726" s="38"/>
      <c r="AH726" s="39"/>
      <c r="AI726" s="39"/>
      <c r="AJ726" s="38"/>
      <c r="AK726" s="39"/>
      <c r="AL726" s="39"/>
      <c r="AM726" s="39"/>
      <c r="AN726" s="38"/>
      <c r="AO726" s="38"/>
      <c r="AP726" s="38"/>
      <c r="AQ726" s="39"/>
      <c r="AR726" s="5"/>
      <c r="AS726" s="5"/>
    </row>
    <row r="727" spans="1:45" ht="12.5">
      <c r="A727" s="91"/>
      <c r="B727" s="92"/>
      <c r="C727" s="8"/>
      <c r="D727" s="6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6"/>
      <c r="Y727" s="38"/>
      <c r="Z727" s="38"/>
      <c r="AA727" s="38"/>
      <c r="AB727" s="38"/>
      <c r="AC727" s="38"/>
      <c r="AD727" s="39"/>
      <c r="AE727" s="39"/>
      <c r="AF727" s="38"/>
      <c r="AG727" s="38"/>
      <c r="AH727" s="38"/>
      <c r="AI727" s="39"/>
      <c r="AJ727" s="39"/>
      <c r="AK727" s="38"/>
      <c r="AL727" s="39"/>
      <c r="AM727" s="39"/>
      <c r="AN727" s="39"/>
      <c r="AO727" s="39"/>
      <c r="AP727" s="38"/>
      <c r="AQ727" s="38"/>
      <c r="AR727" s="5"/>
      <c r="AS727" s="5"/>
    </row>
    <row r="728" spans="1:45" ht="12.5">
      <c r="A728" s="91"/>
      <c r="B728" s="92"/>
      <c r="C728" s="8"/>
      <c r="D728" s="6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6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9"/>
      <c r="AJ728" s="38"/>
      <c r="AK728" s="39"/>
      <c r="AL728" s="39"/>
      <c r="AM728" s="39"/>
      <c r="AN728" s="39"/>
      <c r="AO728" s="39"/>
      <c r="AP728" s="38"/>
      <c r="AQ728" s="39"/>
      <c r="AR728" s="5"/>
      <c r="AS728" s="5"/>
    </row>
    <row r="729" spans="1:45" ht="12.5">
      <c r="A729" s="91"/>
      <c r="B729" s="92"/>
      <c r="C729" s="8"/>
      <c r="D729" s="6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6"/>
      <c r="Y729" s="38"/>
      <c r="Z729" s="38"/>
      <c r="AA729" s="38"/>
      <c r="AB729" s="38"/>
      <c r="AC729" s="38"/>
      <c r="AD729" s="39"/>
      <c r="AE729" s="39"/>
      <c r="AF729" s="38"/>
      <c r="AG729" s="39"/>
      <c r="AH729" s="38"/>
      <c r="AI729" s="39"/>
      <c r="AJ729" s="39"/>
      <c r="AK729" s="39"/>
      <c r="AL729" s="39"/>
      <c r="AM729" s="39"/>
      <c r="AN729" s="39"/>
      <c r="AO729" s="39"/>
      <c r="AP729" s="38"/>
      <c r="AQ729" s="38"/>
      <c r="AR729" s="5"/>
      <c r="AS729" s="5"/>
    </row>
    <row r="730" spans="1:45" ht="12.5">
      <c r="A730" s="91"/>
      <c r="B730" s="92"/>
      <c r="C730" s="8"/>
      <c r="D730" s="6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6"/>
      <c r="Y730" s="38"/>
      <c r="Z730" s="39"/>
      <c r="AA730" s="38"/>
      <c r="AB730" s="39"/>
      <c r="AC730" s="38"/>
      <c r="AD730" s="38"/>
      <c r="AE730" s="38"/>
      <c r="AF730" s="39"/>
      <c r="AG730" s="39"/>
      <c r="AH730" s="39"/>
      <c r="AI730" s="38"/>
      <c r="AJ730" s="38"/>
      <c r="AK730" s="39"/>
      <c r="AL730" s="39"/>
      <c r="AM730" s="39"/>
      <c r="AN730" s="39"/>
      <c r="AO730" s="39"/>
      <c r="AP730" s="38"/>
      <c r="AQ730" s="38"/>
      <c r="AR730" s="5"/>
      <c r="AS730" s="5"/>
    </row>
    <row r="731" spans="1:45" ht="12.5">
      <c r="A731" s="91"/>
      <c r="B731" s="92"/>
      <c r="C731" s="8"/>
      <c r="D731" s="6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6"/>
      <c r="Y731" s="38"/>
      <c r="Z731" s="38"/>
      <c r="AA731" s="38"/>
      <c r="AB731" s="38"/>
      <c r="AC731" s="38"/>
      <c r="AD731" s="39"/>
      <c r="AE731" s="39"/>
      <c r="AF731" s="38"/>
      <c r="AG731" s="39"/>
      <c r="AH731" s="38"/>
      <c r="AI731" s="39"/>
      <c r="AJ731" s="38"/>
      <c r="AK731" s="39"/>
      <c r="AL731" s="38"/>
      <c r="AM731" s="39"/>
      <c r="AN731" s="39"/>
      <c r="AO731" s="39"/>
      <c r="AP731" s="39"/>
      <c r="AQ731" s="39"/>
      <c r="AR731" s="5"/>
      <c r="AS731" s="5"/>
    </row>
    <row r="732" spans="1:45" ht="12.5">
      <c r="A732" s="91"/>
      <c r="B732" s="92"/>
      <c r="C732" s="8"/>
      <c r="D732" s="6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6"/>
      <c r="Y732" s="39"/>
      <c r="Z732" s="38"/>
      <c r="AA732" s="38"/>
      <c r="AB732" s="38"/>
      <c r="AC732" s="38"/>
      <c r="AD732" s="39"/>
      <c r="AE732" s="38"/>
      <c r="AF732" s="39"/>
      <c r="AG732" s="39"/>
      <c r="AH732" s="38"/>
      <c r="AI732" s="39"/>
      <c r="AJ732" s="39"/>
      <c r="AK732" s="38"/>
      <c r="AL732" s="39"/>
      <c r="AM732" s="39"/>
      <c r="AN732" s="39"/>
      <c r="AO732" s="39"/>
      <c r="AP732" s="39"/>
      <c r="AQ732" s="39"/>
      <c r="AR732" s="5"/>
      <c r="AS732" s="5"/>
    </row>
    <row r="733" spans="1:45" ht="12.5">
      <c r="A733" s="91"/>
      <c r="B733" s="92"/>
      <c r="C733" s="8"/>
      <c r="D733" s="6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6"/>
      <c r="Y733" s="38"/>
      <c r="Z733" s="38"/>
      <c r="AA733" s="38"/>
      <c r="AB733" s="38"/>
      <c r="AC733" s="38"/>
      <c r="AD733" s="38"/>
      <c r="AE733" s="38"/>
      <c r="AF733" s="39"/>
      <c r="AG733" s="39"/>
      <c r="AH733" s="39"/>
      <c r="AI733" s="38"/>
      <c r="AJ733" s="38"/>
      <c r="AK733" s="39"/>
      <c r="AL733" s="39"/>
      <c r="AM733" s="39"/>
      <c r="AN733" s="39"/>
      <c r="AO733" s="39"/>
      <c r="AP733" s="39"/>
      <c r="AQ733" s="39"/>
      <c r="AR733" s="5"/>
      <c r="AS733" s="5"/>
    </row>
    <row r="734" spans="1:45" ht="12.5">
      <c r="A734" s="91"/>
      <c r="B734" s="92"/>
      <c r="C734" s="8"/>
      <c r="D734" s="6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6"/>
      <c r="Y734" s="39"/>
      <c r="Z734" s="38"/>
      <c r="AA734" s="38"/>
      <c r="AB734" s="38"/>
      <c r="AC734" s="39"/>
      <c r="AD734" s="39"/>
      <c r="AE734" s="38"/>
      <c r="AF734" s="39"/>
      <c r="AG734" s="39"/>
      <c r="AH734" s="39"/>
      <c r="AI734" s="39"/>
      <c r="AJ734" s="38"/>
      <c r="AK734" s="38"/>
      <c r="AL734" s="38"/>
      <c r="AM734" s="39"/>
      <c r="AN734" s="39"/>
      <c r="AO734" s="39"/>
      <c r="AP734" s="39"/>
      <c r="AQ734" s="39"/>
      <c r="AR734" s="5"/>
      <c r="AS734" s="5"/>
    </row>
    <row r="735" spans="1:45" ht="12.5">
      <c r="A735" s="91"/>
      <c r="B735" s="92"/>
      <c r="C735" s="8"/>
      <c r="D735" s="6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6"/>
      <c r="Y735" s="38"/>
      <c r="Z735" s="38"/>
      <c r="AA735" s="38"/>
      <c r="AB735" s="38"/>
      <c r="AC735" s="38"/>
      <c r="AD735" s="38"/>
      <c r="AE735" s="38"/>
      <c r="AF735" s="38"/>
      <c r="AG735" s="38"/>
      <c r="AH735" s="39"/>
      <c r="AI735" s="39"/>
      <c r="AJ735" s="39"/>
      <c r="AK735" s="38"/>
      <c r="AL735" s="38"/>
      <c r="AM735" s="39"/>
      <c r="AN735" s="39"/>
      <c r="AO735" s="39"/>
      <c r="AP735" s="39"/>
      <c r="AQ735" s="39"/>
      <c r="AR735" s="5"/>
      <c r="AS735" s="5"/>
    </row>
    <row r="736" spans="1:45" ht="12.5">
      <c r="A736" s="91"/>
      <c r="B736" s="92"/>
      <c r="C736" s="8"/>
      <c r="D736" s="6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6"/>
      <c r="Y736" s="38"/>
      <c r="Z736" s="38"/>
      <c r="AA736" s="38"/>
      <c r="AB736" s="38"/>
      <c r="AC736" s="38"/>
      <c r="AD736" s="38"/>
      <c r="AE736" s="39"/>
      <c r="AF736" s="38"/>
      <c r="AG736" s="39"/>
      <c r="AH736" s="39"/>
      <c r="AI736" s="39"/>
      <c r="AJ736" s="39"/>
      <c r="AK736" s="39"/>
      <c r="AL736" s="38"/>
      <c r="AM736" s="38"/>
      <c r="AN736" s="39"/>
      <c r="AO736" s="39"/>
      <c r="AP736" s="38"/>
      <c r="AQ736" s="39"/>
      <c r="AR736" s="5"/>
      <c r="AS736" s="5"/>
    </row>
    <row r="737" spans="1:45" ht="12.5">
      <c r="A737" s="91"/>
      <c r="B737" s="92"/>
      <c r="C737" s="8"/>
      <c r="D737" s="6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6"/>
      <c r="Y737" s="38"/>
      <c r="Z737" s="38"/>
      <c r="AA737" s="38"/>
      <c r="AB737" s="38"/>
      <c r="AC737" s="38"/>
      <c r="AD737" s="38"/>
      <c r="AE737" s="39"/>
      <c r="AF737" s="38"/>
      <c r="AG737" s="39"/>
      <c r="AH737" s="38"/>
      <c r="AI737" s="39"/>
      <c r="AJ737" s="39"/>
      <c r="AK737" s="39"/>
      <c r="AL737" s="39"/>
      <c r="AM737" s="39"/>
      <c r="AN737" s="39"/>
      <c r="AO737" s="39"/>
      <c r="AP737" s="39"/>
      <c r="AQ737" s="39"/>
      <c r="AR737" s="5"/>
      <c r="AS737" s="5"/>
    </row>
    <row r="738" spans="1:45" ht="12.5">
      <c r="A738" s="91"/>
      <c r="B738" s="92"/>
      <c r="C738" s="8"/>
      <c r="D738" s="6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6"/>
      <c r="Y738" s="38"/>
      <c r="Z738" s="39"/>
      <c r="AA738" s="38"/>
      <c r="AB738" s="38"/>
      <c r="AC738" s="39"/>
      <c r="AD738" s="38"/>
      <c r="AE738" s="38"/>
      <c r="AF738" s="38"/>
      <c r="AG738" s="38"/>
      <c r="AH738" s="39"/>
      <c r="AI738" s="38"/>
      <c r="AJ738" s="39"/>
      <c r="AK738" s="38"/>
      <c r="AL738" s="39"/>
      <c r="AM738" s="38"/>
      <c r="AN738" s="39"/>
      <c r="AO738" s="38"/>
      <c r="AP738" s="39"/>
      <c r="AQ738" s="39"/>
      <c r="AR738" s="5"/>
      <c r="AS738" s="5"/>
    </row>
    <row r="739" spans="1:45" ht="12.5">
      <c r="A739" s="91"/>
      <c r="B739" s="92"/>
      <c r="C739" s="8"/>
      <c r="D739" s="6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6"/>
      <c r="Y739" s="39"/>
      <c r="Z739" s="38"/>
      <c r="AA739" s="38"/>
      <c r="AB739" s="38"/>
      <c r="AC739" s="38"/>
      <c r="AD739" s="38"/>
      <c r="AE739" s="39"/>
      <c r="AF739" s="39"/>
      <c r="AG739" s="38"/>
      <c r="AH739" s="38"/>
      <c r="AI739" s="39"/>
      <c r="AJ739" s="38"/>
      <c r="AK739" s="38"/>
      <c r="AL739" s="39"/>
      <c r="AM739" s="38"/>
      <c r="AN739" s="39"/>
      <c r="AO739" s="38"/>
      <c r="AP739" s="38"/>
      <c r="AQ739" s="39"/>
      <c r="AR739" s="5"/>
      <c r="AS739" s="5"/>
    </row>
    <row r="740" spans="1:45" ht="12.5">
      <c r="A740" s="91"/>
      <c r="B740" s="92"/>
      <c r="C740" s="8"/>
      <c r="D740" s="6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6"/>
      <c r="Y740" s="38"/>
      <c r="Z740" s="38"/>
      <c r="AA740" s="39"/>
      <c r="AB740" s="38"/>
      <c r="AC740" s="39"/>
      <c r="AD740" s="38"/>
      <c r="AE740" s="38"/>
      <c r="AF740" s="38"/>
      <c r="AG740" s="39"/>
      <c r="AH740" s="39"/>
      <c r="AI740" s="39"/>
      <c r="AJ740" s="39"/>
      <c r="AK740" s="39"/>
      <c r="AL740" s="38"/>
      <c r="AM740" s="38"/>
      <c r="AN740" s="38"/>
      <c r="AO740" s="39"/>
      <c r="AP740" s="38"/>
      <c r="AQ740" s="39"/>
      <c r="AR740" s="5"/>
      <c r="AS740" s="5"/>
    </row>
    <row r="741" spans="1:45" ht="12.5">
      <c r="A741" s="91"/>
      <c r="B741" s="92"/>
      <c r="C741" s="8"/>
      <c r="D741" s="6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6"/>
      <c r="Y741" s="38"/>
      <c r="Z741" s="38"/>
      <c r="AA741" s="38"/>
      <c r="AB741" s="38"/>
      <c r="AC741" s="38"/>
      <c r="AD741" s="39"/>
      <c r="AE741" s="38"/>
      <c r="AF741" s="38"/>
      <c r="AG741" s="39"/>
      <c r="AH741" s="39"/>
      <c r="AI741" s="39"/>
      <c r="AJ741" s="39"/>
      <c r="AK741" s="39"/>
      <c r="AL741" s="39"/>
      <c r="AM741" s="39"/>
      <c r="AN741" s="39"/>
      <c r="AO741" s="38"/>
      <c r="AP741" s="38"/>
      <c r="AQ741" s="39"/>
      <c r="AR741" s="5"/>
      <c r="AS741" s="5"/>
    </row>
    <row r="742" spans="1:45" ht="12.5">
      <c r="A742" s="91"/>
      <c r="B742" s="92"/>
      <c r="C742" s="8"/>
      <c r="D742" s="6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6"/>
      <c r="Y742" s="38"/>
      <c r="Z742" s="38"/>
      <c r="AA742" s="38"/>
      <c r="AB742" s="38"/>
      <c r="AC742" s="38"/>
      <c r="AD742" s="38"/>
      <c r="AE742" s="38"/>
      <c r="AF742" s="38"/>
      <c r="AG742" s="39"/>
      <c r="AH742" s="39"/>
      <c r="AI742" s="39"/>
      <c r="AJ742" s="39"/>
      <c r="AK742" s="38"/>
      <c r="AL742" s="38"/>
      <c r="AM742" s="39"/>
      <c r="AN742" s="39"/>
      <c r="AO742" s="39"/>
      <c r="AP742" s="38"/>
      <c r="AQ742" s="39"/>
      <c r="AR742" s="5"/>
      <c r="AS742" s="5"/>
    </row>
    <row r="743" spans="1:45" ht="12.5">
      <c r="A743" s="91"/>
      <c r="B743" s="92"/>
      <c r="C743" s="8"/>
      <c r="D743" s="6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6"/>
      <c r="Y743" s="39"/>
      <c r="Z743" s="38"/>
      <c r="AA743" s="38"/>
      <c r="AB743" s="38"/>
      <c r="AC743" s="38"/>
      <c r="AD743" s="39"/>
      <c r="AE743" s="39"/>
      <c r="AF743" s="39"/>
      <c r="AG743" s="39"/>
      <c r="AH743" s="39"/>
      <c r="AI743" s="39"/>
      <c r="AJ743" s="39"/>
      <c r="AK743" s="39"/>
      <c r="AL743" s="39"/>
      <c r="AM743" s="38"/>
      <c r="AN743" s="39"/>
      <c r="AO743" s="39"/>
      <c r="AP743" s="38"/>
      <c r="AQ743" s="39"/>
      <c r="AR743" s="5"/>
      <c r="AS743" s="5"/>
    </row>
    <row r="744" spans="1:45" ht="12.5">
      <c r="A744" s="91"/>
      <c r="B744" s="92"/>
      <c r="C744" s="8"/>
      <c r="D744" s="6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6"/>
      <c r="Y744" s="38"/>
      <c r="Z744" s="38"/>
      <c r="AA744" s="38"/>
      <c r="AB744" s="38"/>
      <c r="AC744" s="38"/>
      <c r="AD744" s="39"/>
      <c r="AE744" s="39"/>
      <c r="AF744" s="38"/>
      <c r="AG744" s="38"/>
      <c r="AH744" s="39"/>
      <c r="AI744" s="39"/>
      <c r="AJ744" s="38"/>
      <c r="AK744" s="38"/>
      <c r="AL744" s="38"/>
      <c r="AM744" s="39"/>
      <c r="AN744" s="39"/>
      <c r="AO744" s="39"/>
      <c r="AP744" s="39"/>
      <c r="AQ744" s="39"/>
      <c r="AR744" s="5"/>
      <c r="AS744" s="5"/>
    </row>
    <row r="745" spans="1:45" ht="12.5">
      <c r="A745" s="91"/>
      <c r="B745" s="92"/>
      <c r="C745" s="8"/>
      <c r="D745" s="6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6"/>
      <c r="Y745" s="38"/>
      <c r="Z745" s="38"/>
      <c r="AA745" s="39"/>
      <c r="AB745" s="38"/>
      <c r="AC745" s="38"/>
      <c r="AD745" s="39"/>
      <c r="AE745" s="38"/>
      <c r="AF745" s="38"/>
      <c r="AG745" s="38"/>
      <c r="AH745" s="39"/>
      <c r="AI745" s="39"/>
      <c r="AJ745" s="39"/>
      <c r="AK745" s="39"/>
      <c r="AL745" s="39"/>
      <c r="AM745" s="38"/>
      <c r="AN745" s="38"/>
      <c r="AO745" s="38"/>
      <c r="AP745" s="38"/>
      <c r="AQ745" s="39"/>
      <c r="AR745" s="5"/>
      <c r="AS745" s="5"/>
    </row>
    <row r="746" spans="1:45" ht="12.5">
      <c r="A746" s="91"/>
      <c r="B746" s="92"/>
      <c r="C746" s="8"/>
      <c r="D746" s="6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6"/>
      <c r="Y746" s="38"/>
      <c r="Z746" s="38"/>
      <c r="AA746" s="38"/>
      <c r="AB746" s="38"/>
      <c r="AC746" s="38"/>
      <c r="AD746" s="38"/>
      <c r="AE746" s="39"/>
      <c r="AF746" s="38"/>
      <c r="AG746" s="39"/>
      <c r="AH746" s="38"/>
      <c r="AI746" s="39"/>
      <c r="AJ746" s="38"/>
      <c r="AK746" s="39"/>
      <c r="AL746" s="38"/>
      <c r="AM746" s="38"/>
      <c r="AN746" s="39"/>
      <c r="AO746" s="39"/>
      <c r="AP746" s="39"/>
      <c r="AQ746" s="39"/>
      <c r="AR746" s="5"/>
      <c r="AS746" s="5"/>
    </row>
    <row r="747" spans="1:45" ht="12.5">
      <c r="A747" s="91"/>
      <c r="B747" s="92"/>
      <c r="C747" s="8"/>
      <c r="D747" s="6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6"/>
      <c r="Y747" s="39"/>
      <c r="Z747" s="39"/>
      <c r="AA747" s="38"/>
      <c r="AB747" s="38"/>
      <c r="AC747" s="38"/>
      <c r="AD747" s="38"/>
      <c r="AE747" s="38"/>
      <c r="AF747" s="39"/>
      <c r="AG747" s="39"/>
      <c r="AH747" s="39"/>
      <c r="AI747" s="38"/>
      <c r="AJ747" s="38"/>
      <c r="AK747" s="38"/>
      <c r="AL747" s="39"/>
      <c r="AM747" s="39"/>
      <c r="AN747" s="38"/>
      <c r="AO747" s="39"/>
      <c r="AP747" s="39"/>
      <c r="AQ747" s="39"/>
      <c r="AR747" s="5"/>
      <c r="AS747" s="5"/>
    </row>
    <row r="748" spans="1:45" ht="12.5">
      <c r="A748" s="91"/>
      <c r="B748" s="92"/>
      <c r="C748" s="8"/>
      <c r="D748" s="6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6"/>
      <c r="Y748" s="38"/>
      <c r="Z748" s="38"/>
      <c r="AA748" s="38"/>
      <c r="AB748" s="38"/>
      <c r="AC748" s="38"/>
      <c r="AD748" s="38"/>
      <c r="AE748" s="38"/>
      <c r="AF748" s="39"/>
      <c r="AG748" s="38"/>
      <c r="AH748" s="39"/>
      <c r="AI748" s="38"/>
      <c r="AJ748" s="38"/>
      <c r="AK748" s="39"/>
      <c r="AL748" s="39"/>
      <c r="AM748" s="39"/>
      <c r="AN748" s="38"/>
      <c r="AO748" s="38"/>
      <c r="AP748" s="38"/>
      <c r="AQ748" s="39"/>
      <c r="AR748" s="5"/>
      <c r="AS748" s="5"/>
    </row>
    <row r="749" spans="1:45" ht="12.5">
      <c r="A749" s="91"/>
      <c r="B749" s="92"/>
      <c r="C749" s="8"/>
      <c r="D749" s="6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6"/>
      <c r="Y749" s="38"/>
      <c r="Z749" s="38"/>
      <c r="AA749" s="38"/>
      <c r="AB749" s="39"/>
      <c r="AC749" s="38"/>
      <c r="AD749" s="38"/>
      <c r="AE749" s="38"/>
      <c r="AF749" s="39"/>
      <c r="AG749" s="39"/>
      <c r="AH749" s="39"/>
      <c r="AI749" s="38"/>
      <c r="AJ749" s="38"/>
      <c r="AK749" s="38"/>
      <c r="AL749" s="38"/>
      <c r="AM749" s="38"/>
      <c r="AN749" s="39"/>
      <c r="AO749" s="39"/>
      <c r="AP749" s="38"/>
      <c r="AQ749" s="39"/>
      <c r="AR749" s="5"/>
      <c r="AS749" s="5"/>
    </row>
    <row r="750" spans="1:45" ht="12.5">
      <c r="A750" s="91"/>
      <c r="B750" s="92"/>
      <c r="C750" s="8"/>
      <c r="D750" s="6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6"/>
      <c r="Y750" s="38"/>
      <c r="Z750" s="38"/>
      <c r="AA750" s="38"/>
      <c r="AB750" s="38"/>
      <c r="AC750" s="38"/>
      <c r="AD750" s="38"/>
      <c r="AE750" s="38"/>
      <c r="AF750" s="39"/>
      <c r="AG750" s="39"/>
      <c r="AH750" s="39"/>
      <c r="AI750" s="38"/>
      <c r="AJ750" s="38"/>
      <c r="AK750" s="38"/>
      <c r="AL750" s="39"/>
      <c r="AM750" s="38"/>
      <c r="AN750" s="39"/>
      <c r="AO750" s="39"/>
      <c r="AP750" s="38"/>
      <c r="AQ750" s="39"/>
      <c r="AR750" s="5"/>
      <c r="AS750" s="5"/>
    </row>
    <row r="751" spans="1:45" ht="12.5">
      <c r="A751" s="91"/>
      <c r="B751" s="92"/>
      <c r="C751" s="8"/>
      <c r="D751" s="6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6"/>
      <c r="Y751" s="38"/>
      <c r="Z751" s="38"/>
      <c r="AA751" s="38"/>
      <c r="AB751" s="39"/>
      <c r="AC751" s="38"/>
      <c r="AD751" s="38"/>
      <c r="AE751" s="38"/>
      <c r="AF751" s="39"/>
      <c r="AG751" s="38"/>
      <c r="AH751" s="38"/>
      <c r="AI751" s="38"/>
      <c r="AJ751" s="39"/>
      <c r="AK751" s="39"/>
      <c r="AL751" s="39"/>
      <c r="AM751" s="38"/>
      <c r="AN751" s="39"/>
      <c r="AO751" s="39"/>
      <c r="AP751" s="38"/>
      <c r="AQ751" s="39"/>
      <c r="AR751" s="5"/>
      <c r="AS751" s="5"/>
    </row>
    <row r="752" spans="1:45" ht="12.5">
      <c r="A752" s="91"/>
      <c r="B752" s="92"/>
      <c r="C752" s="8"/>
      <c r="D752" s="6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6"/>
      <c r="Y752" s="38"/>
      <c r="Z752" s="38"/>
      <c r="AA752" s="38"/>
      <c r="AB752" s="38"/>
      <c r="AC752" s="38"/>
      <c r="AD752" s="38"/>
      <c r="AE752" s="38"/>
      <c r="AF752" s="39"/>
      <c r="AG752" s="38"/>
      <c r="AH752" s="38"/>
      <c r="AI752" s="38"/>
      <c r="AJ752" s="39"/>
      <c r="AK752" s="38"/>
      <c r="AL752" s="38"/>
      <c r="AM752" s="39"/>
      <c r="AN752" s="39"/>
      <c r="AO752" s="38"/>
      <c r="AP752" s="38"/>
      <c r="AQ752" s="39"/>
      <c r="AR752" s="5"/>
      <c r="AS752" s="5"/>
    </row>
    <row r="753" spans="1:45" ht="12.5">
      <c r="A753" s="91"/>
      <c r="B753" s="92"/>
      <c r="C753" s="8"/>
      <c r="D753" s="6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6"/>
      <c r="Y753" s="38"/>
      <c r="Z753" s="39"/>
      <c r="AA753" s="38"/>
      <c r="AB753" s="39"/>
      <c r="AC753" s="39"/>
      <c r="AD753" s="38"/>
      <c r="AE753" s="38"/>
      <c r="AF753" s="38"/>
      <c r="AG753" s="39"/>
      <c r="AH753" s="38"/>
      <c r="AI753" s="39"/>
      <c r="AJ753" s="38"/>
      <c r="AK753" s="39"/>
      <c r="AL753" s="38"/>
      <c r="AM753" s="38"/>
      <c r="AN753" s="39"/>
      <c r="AO753" s="39"/>
      <c r="AP753" s="39"/>
      <c r="AQ753" s="39"/>
      <c r="AR753" s="5"/>
      <c r="AS753" s="5"/>
    </row>
    <row r="754" spans="1:45" ht="12.5">
      <c r="A754" s="91"/>
      <c r="B754" s="92"/>
      <c r="C754" s="8"/>
      <c r="D754" s="6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6"/>
      <c r="Y754" s="38"/>
      <c r="Z754" s="38"/>
      <c r="AA754" s="39"/>
      <c r="AB754" s="38"/>
      <c r="AC754" s="38"/>
      <c r="AD754" s="38"/>
      <c r="AE754" s="39"/>
      <c r="AF754" s="38"/>
      <c r="AG754" s="38"/>
      <c r="AH754" s="39"/>
      <c r="AI754" s="38"/>
      <c r="AJ754" s="39"/>
      <c r="AK754" s="39"/>
      <c r="AL754" s="38"/>
      <c r="AM754" s="38"/>
      <c r="AN754" s="39"/>
      <c r="AO754" s="39"/>
      <c r="AP754" s="38"/>
      <c r="AQ754" s="39"/>
      <c r="AR754" s="5"/>
      <c r="AS754" s="5"/>
    </row>
    <row r="755" spans="1:45" ht="12.5">
      <c r="A755" s="91"/>
      <c r="B755" s="92"/>
      <c r="C755" s="8"/>
      <c r="D755" s="6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6"/>
      <c r="Y755" s="38"/>
      <c r="Z755" s="38"/>
      <c r="AA755" s="38"/>
      <c r="AB755" s="38"/>
      <c r="AC755" s="38"/>
      <c r="AD755" s="38"/>
      <c r="AE755" s="38"/>
      <c r="AF755" s="38"/>
      <c r="AG755" s="38"/>
      <c r="AH755" s="39"/>
      <c r="AI755" s="38"/>
      <c r="AJ755" s="38"/>
      <c r="AK755" s="39"/>
      <c r="AL755" s="38"/>
      <c r="AM755" s="38"/>
      <c r="AN755" s="39"/>
      <c r="AO755" s="38"/>
      <c r="AP755" s="39"/>
      <c r="AQ755" s="38"/>
      <c r="AR755" s="5"/>
      <c r="AS755" s="5"/>
    </row>
    <row r="756" spans="1:45" ht="12.5">
      <c r="A756" s="91"/>
      <c r="B756" s="92"/>
      <c r="C756" s="8"/>
      <c r="D756" s="6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6"/>
      <c r="Y756" s="39"/>
      <c r="Z756" s="38"/>
      <c r="AA756" s="38"/>
      <c r="AB756" s="38"/>
      <c r="AC756" s="39"/>
      <c r="AD756" s="39"/>
      <c r="AE756" s="38"/>
      <c r="AF756" s="38"/>
      <c r="AG756" s="38"/>
      <c r="AH756" s="38"/>
      <c r="AI756" s="39"/>
      <c r="AJ756" s="38"/>
      <c r="AK756" s="39"/>
      <c r="AL756" s="38"/>
      <c r="AM756" s="38"/>
      <c r="AN756" s="38"/>
      <c r="AO756" s="38"/>
      <c r="AP756" s="39"/>
      <c r="AQ756" s="38"/>
      <c r="AR756" s="5"/>
      <c r="AS756" s="5"/>
    </row>
    <row r="757" spans="1:45" ht="12.5">
      <c r="A757" s="91"/>
      <c r="B757" s="92"/>
      <c r="C757" s="8"/>
      <c r="D757" s="6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6"/>
      <c r="Y757" s="38"/>
      <c r="Z757" s="38"/>
      <c r="AA757" s="38"/>
      <c r="AB757" s="38"/>
      <c r="AC757" s="39"/>
      <c r="AD757" s="38"/>
      <c r="AE757" s="39"/>
      <c r="AF757" s="38"/>
      <c r="AG757" s="38"/>
      <c r="AH757" s="38"/>
      <c r="AI757" s="39"/>
      <c r="AJ757" s="39"/>
      <c r="AK757" s="38"/>
      <c r="AL757" s="38"/>
      <c r="AM757" s="39"/>
      <c r="AN757" s="39"/>
      <c r="AO757" s="39"/>
      <c r="AP757" s="39"/>
      <c r="AQ757" s="39"/>
      <c r="AR757" s="5"/>
      <c r="AS757" s="5"/>
    </row>
    <row r="758" spans="1:45" ht="12.5">
      <c r="A758" s="91"/>
      <c r="B758" s="92"/>
      <c r="C758" s="8"/>
      <c r="D758" s="6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6"/>
      <c r="Y758" s="38"/>
      <c r="Z758" s="38"/>
      <c r="AA758" s="38"/>
      <c r="AB758" s="38"/>
      <c r="AC758" s="38"/>
      <c r="AD758" s="39"/>
      <c r="AE758" s="38"/>
      <c r="AF758" s="38"/>
      <c r="AG758" s="38"/>
      <c r="AH758" s="38"/>
      <c r="AI758" s="39"/>
      <c r="AJ758" s="39"/>
      <c r="AK758" s="39"/>
      <c r="AL758" s="39"/>
      <c r="AM758" s="39"/>
      <c r="AN758" s="39"/>
      <c r="AO758" s="39"/>
      <c r="AP758" s="39"/>
      <c r="AQ758" s="39"/>
      <c r="AR758" s="5"/>
      <c r="AS758" s="5"/>
    </row>
    <row r="759" spans="1:45" ht="12.5">
      <c r="A759" s="91"/>
      <c r="B759" s="92"/>
      <c r="C759" s="8"/>
      <c r="D759" s="6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6"/>
      <c r="Y759" s="39"/>
      <c r="Z759" s="38"/>
      <c r="AA759" s="38"/>
      <c r="AB759" s="39"/>
      <c r="AC759" s="39"/>
      <c r="AD759" s="38"/>
      <c r="AE759" s="38"/>
      <c r="AF759" s="38"/>
      <c r="AG759" s="39"/>
      <c r="AH759" s="39"/>
      <c r="AI759" s="39"/>
      <c r="AJ759" s="38"/>
      <c r="AK759" s="39"/>
      <c r="AL759" s="39"/>
      <c r="AM759" s="38"/>
      <c r="AN759" s="38"/>
      <c r="AO759" s="39"/>
      <c r="AP759" s="38"/>
      <c r="AQ759" s="38"/>
      <c r="AR759" s="5"/>
      <c r="AS759" s="5"/>
    </row>
    <row r="760" spans="1:45" ht="12.5">
      <c r="A760" s="91"/>
      <c r="B760" s="92"/>
      <c r="C760" s="8"/>
      <c r="D760" s="6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6"/>
      <c r="Y760" s="38"/>
      <c r="Z760" s="38"/>
      <c r="AA760" s="38"/>
      <c r="AB760" s="38"/>
      <c r="AC760" s="38"/>
      <c r="AD760" s="38"/>
      <c r="AE760" s="38"/>
      <c r="AF760" s="38"/>
      <c r="AG760" s="39"/>
      <c r="AH760" s="38"/>
      <c r="AI760" s="38"/>
      <c r="AJ760" s="39"/>
      <c r="AK760" s="38"/>
      <c r="AL760" s="38"/>
      <c r="AM760" s="39"/>
      <c r="AN760" s="38"/>
      <c r="AO760" s="38"/>
      <c r="AP760" s="39"/>
      <c r="AQ760" s="39"/>
      <c r="AR760" s="5"/>
      <c r="AS760" s="5"/>
    </row>
    <row r="761" spans="1:45" ht="12.5">
      <c r="A761" s="91"/>
      <c r="B761" s="92"/>
      <c r="C761" s="8"/>
      <c r="D761" s="6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6"/>
      <c r="Y761" s="38"/>
      <c r="Z761" s="38"/>
      <c r="AA761" s="39"/>
      <c r="AB761" s="39"/>
      <c r="AC761" s="38"/>
      <c r="AD761" s="38"/>
      <c r="AE761" s="38"/>
      <c r="AF761" s="39"/>
      <c r="AG761" s="39"/>
      <c r="AH761" s="39"/>
      <c r="AI761" s="38"/>
      <c r="AJ761" s="38"/>
      <c r="AK761" s="39"/>
      <c r="AL761" s="38"/>
      <c r="AM761" s="39"/>
      <c r="AN761" s="39"/>
      <c r="AO761" s="39"/>
      <c r="AP761" s="39"/>
      <c r="AQ761" s="39"/>
      <c r="AR761" s="5"/>
      <c r="AS761" s="5"/>
    </row>
    <row r="762" spans="1:45" ht="12.5">
      <c r="A762" s="91"/>
      <c r="B762" s="92"/>
      <c r="C762" s="8"/>
      <c r="D762" s="6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6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9"/>
      <c r="AJ762" s="39"/>
      <c r="AK762" s="39"/>
      <c r="AL762" s="38"/>
      <c r="AM762" s="39"/>
      <c r="AN762" s="38"/>
      <c r="AO762" s="39"/>
      <c r="AP762" s="39"/>
      <c r="AQ762" s="39"/>
      <c r="AR762" s="5"/>
      <c r="AS762" s="5"/>
    </row>
    <row r="763" spans="1:45" ht="12.5">
      <c r="A763" s="91"/>
      <c r="B763" s="92"/>
      <c r="C763" s="8"/>
      <c r="D763" s="6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6"/>
      <c r="Y763" s="38"/>
      <c r="Z763" s="38"/>
      <c r="AA763" s="38"/>
      <c r="AB763" s="38"/>
      <c r="AC763" s="38"/>
      <c r="AD763" s="38"/>
      <c r="AE763" s="38"/>
      <c r="AF763" s="38"/>
      <c r="AG763" s="38"/>
      <c r="AH763" s="39"/>
      <c r="AI763" s="39"/>
      <c r="AJ763" s="38"/>
      <c r="AK763" s="39"/>
      <c r="AL763" s="39"/>
      <c r="AM763" s="38"/>
      <c r="AN763" s="39"/>
      <c r="AO763" s="39"/>
      <c r="AP763" s="39"/>
      <c r="AQ763" s="39"/>
      <c r="AR763" s="5"/>
      <c r="AS763" s="5"/>
    </row>
    <row r="764" spans="1:45" ht="12.5">
      <c r="A764" s="91"/>
      <c r="B764" s="92"/>
      <c r="C764" s="8"/>
      <c r="D764" s="6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6"/>
      <c r="Y764" s="39"/>
      <c r="Z764" s="39"/>
      <c r="AA764" s="38"/>
      <c r="AB764" s="38"/>
      <c r="AC764" s="38"/>
      <c r="AD764" s="38"/>
      <c r="AE764" s="38"/>
      <c r="AF764" s="38"/>
      <c r="AG764" s="39"/>
      <c r="AH764" s="39"/>
      <c r="AI764" s="38"/>
      <c r="AJ764" s="38"/>
      <c r="AK764" s="39"/>
      <c r="AL764" s="38"/>
      <c r="AM764" s="38"/>
      <c r="AN764" s="38"/>
      <c r="AO764" s="39"/>
      <c r="AP764" s="38"/>
      <c r="AQ764" s="39"/>
      <c r="AR764" s="5"/>
      <c r="AS764" s="5"/>
    </row>
    <row r="765" spans="1:45" ht="12.5">
      <c r="A765" s="91"/>
      <c r="B765" s="92"/>
      <c r="C765" s="8"/>
      <c r="D765" s="6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6"/>
      <c r="Y765" s="38"/>
      <c r="Z765" s="38"/>
      <c r="AA765" s="38"/>
      <c r="AB765" s="38"/>
      <c r="AC765" s="38"/>
      <c r="AD765" s="38"/>
      <c r="AE765" s="39"/>
      <c r="AF765" s="39"/>
      <c r="AG765" s="39"/>
      <c r="AH765" s="39"/>
      <c r="AI765" s="39"/>
      <c r="AJ765" s="38"/>
      <c r="AK765" s="38"/>
      <c r="AL765" s="39"/>
      <c r="AM765" s="39"/>
      <c r="AN765" s="39"/>
      <c r="AO765" s="39"/>
      <c r="AP765" s="39"/>
      <c r="AQ765" s="39"/>
      <c r="AR765" s="5"/>
      <c r="AS765" s="5"/>
    </row>
    <row r="766" spans="1:45" ht="12.5">
      <c r="A766" s="91"/>
      <c r="B766" s="92"/>
      <c r="C766" s="8"/>
      <c r="D766" s="6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6"/>
      <c r="Y766" s="38"/>
      <c r="Z766" s="38"/>
      <c r="AA766" s="39"/>
      <c r="AB766" s="38"/>
      <c r="AC766" s="38"/>
      <c r="AD766" s="38"/>
      <c r="AE766" s="38"/>
      <c r="AF766" s="38"/>
      <c r="AG766" s="39"/>
      <c r="AH766" s="38"/>
      <c r="AI766" s="39"/>
      <c r="AJ766" s="38"/>
      <c r="AK766" s="39"/>
      <c r="AL766" s="39"/>
      <c r="AM766" s="38"/>
      <c r="AN766" s="39"/>
      <c r="AO766" s="38"/>
      <c r="AP766" s="39"/>
      <c r="AQ766" s="39"/>
      <c r="AR766" s="5"/>
      <c r="AS766" s="5"/>
    </row>
    <row r="767" spans="1:45" ht="12.5">
      <c r="A767" s="91"/>
      <c r="B767" s="92"/>
      <c r="C767" s="8"/>
      <c r="D767" s="6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6"/>
      <c r="Y767" s="38"/>
      <c r="Z767" s="38"/>
      <c r="AA767" s="38"/>
      <c r="AB767" s="38"/>
      <c r="AC767" s="38"/>
      <c r="AD767" s="38"/>
      <c r="AE767" s="38"/>
      <c r="AF767" s="38"/>
      <c r="AG767" s="38"/>
      <c r="AH767" s="39"/>
      <c r="AI767" s="39"/>
      <c r="AJ767" s="38"/>
      <c r="AK767" s="38"/>
      <c r="AL767" s="39"/>
      <c r="AM767" s="38"/>
      <c r="AN767" s="38"/>
      <c r="AO767" s="38"/>
      <c r="AP767" s="39"/>
      <c r="AQ767" s="38"/>
      <c r="AR767" s="5"/>
      <c r="AS767" s="5"/>
    </row>
    <row r="768" spans="1:45" ht="12.5">
      <c r="A768" s="91"/>
      <c r="B768" s="92"/>
      <c r="C768" s="8"/>
      <c r="D768" s="6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6"/>
      <c r="Y768" s="38"/>
      <c r="Z768" s="38"/>
      <c r="AA768" s="38"/>
      <c r="AB768" s="38"/>
      <c r="AC768" s="38"/>
      <c r="AD768" s="38"/>
      <c r="AE768" s="38"/>
      <c r="AF768" s="38"/>
      <c r="AG768" s="39"/>
      <c r="AH768" s="38"/>
      <c r="AI768" s="38"/>
      <c r="AJ768" s="38"/>
      <c r="AK768" s="38"/>
      <c r="AL768" s="39"/>
      <c r="AM768" s="39"/>
      <c r="AN768" s="39"/>
      <c r="AO768" s="39"/>
      <c r="AP768" s="38"/>
      <c r="AQ768" s="39"/>
      <c r="AR768" s="5"/>
      <c r="AS768" s="5"/>
    </row>
    <row r="769" spans="1:45" ht="12.5">
      <c r="A769" s="91"/>
      <c r="B769" s="92"/>
      <c r="C769" s="8"/>
      <c r="D769" s="6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6"/>
      <c r="Y769" s="38"/>
      <c r="Z769" s="38"/>
      <c r="AA769" s="38"/>
      <c r="AB769" s="38"/>
      <c r="AC769" s="38"/>
      <c r="AD769" s="39"/>
      <c r="AE769" s="38"/>
      <c r="AF769" s="38"/>
      <c r="AG769" s="38"/>
      <c r="AH769" s="38"/>
      <c r="AI769" s="39"/>
      <c r="AJ769" s="38"/>
      <c r="AK769" s="39"/>
      <c r="AL769" s="38"/>
      <c r="AM769" s="38"/>
      <c r="AN769" s="38"/>
      <c r="AO769" s="38"/>
      <c r="AP769" s="38"/>
      <c r="AQ769" s="38"/>
      <c r="AR769" s="5"/>
      <c r="AS769" s="5"/>
    </row>
    <row r="770" spans="1:45">
      <c r="D770" s="6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1"/>
      <c r="X770" s="36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</row>
    <row r="771" spans="1:45">
      <c r="D771" s="23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1"/>
      <c r="X771" s="36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</row>
    <row r="772" spans="1:45">
      <c r="D772" s="23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1"/>
      <c r="X772" s="36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</row>
    <row r="773" spans="1:45">
      <c r="D773" s="23"/>
      <c r="E773" s="10">
        <v>0</v>
      </c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1"/>
      <c r="X773" s="36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</row>
    <row r="774" spans="1:45">
      <c r="D774" s="23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1"/>
      <c r="X774" s="36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</row>
    <row r="775" spans="1:45">
      <c r="D775" s="23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1"/>
      <c r="X775" s="36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</row>
    <row r="776" spans="1:45">
      <c r="D776" s="23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1"/>
      <c r="X776" s="36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</row>
    <row r="777" spans="1:45">
      <c r="D777" s="23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1"/>
      <c r="X777" s="36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</row>
    <row r="778" spans="1:45">
      <c r="D778" s="23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1"/>
      <c r="X778" s="36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</row>
    <row r="779" spans="1:45">
      <c r="D779" s="23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1"/>
      <c r="X779" s="36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</row>
    <row r="780" spans="1:45">
      <c r="D780" s="23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1"/>
      <c r="X780" s="36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</row>
    <row r="781" spans="1:45">
      <c r="D781" s="23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1"/>
      <c r="X781" s="36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</row>
    <row r="782" spans="1:45">
      <c r="D782" s="23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1"/>
      <c r="X782" s="36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</row>
    <row r="783" spans="1:45">
      <c r="D783" s="23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1"/>
      <c r="X783" s="36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</row>
    <row r="784" spans="1:45">
      <c r="D784" s="23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1"/>
      <c r="X784" s="36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</row>
    <row r="785" spans="4:43">
      <c r="D785" s="23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1"/>
      <c r="X785" s="36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</row>
    <row r="786" spans="4:43">
      <c r="D786" s="23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1"/>
      <c r="X786" s="36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</row>
    <row r="787" spans="4:43">
      <c r="D787" s="23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1"/>
      <c r="X787" s="36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</row>
    <row r="788" spans="4:43">
      <c r="D788" s="23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1"/>
      <c r="X788" s="36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</row>
    <row r="789" spans="4:43">
      <c r="D789" s="23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1"/>
      <c r="X789" s="36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</row>
    <row r="790" spans="4:43">
      <c r="D790" s="23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1"/>
      <c r="X790" s="36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</row>
    <row r="791" spans="4:43">
      <c r="D791" s="23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1"/>
      <c r="X791" s="36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</row>
  </sheetData>
  <autoFilter ref="A1:AQ768"/>
  <sortState ref="B39:AR769">
    <sortCondition descending="1" ref="AR39:AR769"/>
  </sortState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V1266"/>
  <sheetViews>
    <sheetView topLeftCell="A46" zoomScale="87" zoomScaleNormal="87" workbookViewId="0">
      <selection activeCell="C56" sqref="C56"/>
    </sheetView>
  </sheetViews>
  <sheetFormatPr baseColWidth="10" defaultColWidth="11.453125" defaultRowHeight="10.5"/>
  <cols>
    <col min="1" max="1" width="12.36328125" style="27" customWidth="1"/>
    <col min="2" max="2" width="32.90625" style="27" bestFit="1" customWidth="1"/>
    <col min="3" max="3" width="5.6328125" style="28" customWidth="1"/>
    <col min="4" max="4" width="7.54296875" style="30" customWidth="1"/>
    <col min="5" max="21" width="5.6328125" style="27" customWidth="1"/>
    <col min="22" max="22" width="6.453125" style="27" customWidth="1"/>
    <col min="23" max="23" width="8.54296875" style="27" customWidth="1"/>
    <col min="24" max="24" width="10.36328125" style="27" customWidth="1"/>
    <col min="25" max="42" width="9.453125" style="27" customWidth="1"/>
    <col min="43" max="43" width="8.54296875" style="27" customWidth="1"/>
    <col min="44" max="16384" width="11.453125" style="4"/>
  </cols>
  <sheetData>
    <row r="1" spans="1:48" s="3" customFormat="1" ht="31.5">
      <c r="A1" s="40">
        <v>2011</v>
      </c>
      <c r="B1" s="21" t="s">
        <v>73</v>
      </c>
      <c r="C1" s="22" t="s">
        <v>72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  <c r="I1" s="20" t="s">
        <v>35</v>
      </c>
      <c r="J1" s="20" t="s">
        <v>36</v>
      </c>
      <c r="K1" s="20" t="s">
        <v>37</v>
      </c>
      <c r="L1" s="20" t="s">
        <v>38</v>
      </c>
      <c r="M1" s="20" t="s">
        <v>39</v>
      </c>
      <c r="N1" s="20" t="s">
        <v>40</v>
      </c>
      <c r="O1" s="20" t="s">
        <v>41</v>
      </c>
      <c r="P1" s="20" t="s">
        <v>42</v>
      </c>
      <c r="Q1" s="20" t="s">
        <v>43</v>
      </c>
      <c r="R1" s="20" t="s">
        <v>44</v>
      </c>
      <c r="S1" s="20" t="s">
        <v>45</v>
      </c>
      <c r="T1" s="20" t="s">
        <v>46</v>
      </c>
      <c r="U1" s="20" t="s">
        <v>47</v>
      </c>
      <c r="V1" s="20" t="s">
        <v>48</v>
      </c>
      <c r="W1" s="20" t="s">
        <v>49</v>
      </c>
      <c r="X1" s="20" t="s">
        <v>50</v>
      </c>
      <c r="Y1" s="20" t="s">
        <v>31</v>
      </c>
      <c r="Z1" s="20" t="s">
        <v>32</v>
      </c>
      <c r="AA1" s="20" t="s">
        <v>33</v>
      </c>
      <c r="AB1" s="20" t="s">
        <v>34</v>
      </c>
      <c r="AC1" s="20" t="s">
        <v>35</v>
      </c>
      <c r="AD1" s="20" t="s">
        <v>36</v>
      </c>
      <c r="AE1" s="20" t="s">
        <v>37</v>
      </c>
      <c r="AF1" s="20" t="s">
        <v>38</v>
      </c>
      <c r="AG1" s="20" t="s">
        <v>39</v>
      </c>
      <c r="AH1" s="20" t="s">
        <v>40</v>
      </c>
      <c r="AI1" s="20" t="s">
        <v>41</v>
      </c>
      <c r="AJ1" s="20" t="s">
        <v>42</v>
      </c>
      <c r="AK1" s="20" t="s">
        <v>43</v>
      </c>
      <c r="AL1" s="20" t="s">
        <v>44</v>
      </c>
      <c r="AM1" s="20" t="s">
        <v>45</v>
      </c>
      <c r="AN1" s="20" t="s">
        <v>46</v>
      </c>
      <c r="AO1" s="20" t="s">
        <v>47</v>
      </c>
      <c r="AP1" s="20" t="s">
        <v>48</v>
      </c>
      <c r="AQ1" s="20" t="s">
        <v>49</v>
      </c>
      <c r="AR1" s="3" t="s">
        <v>850</v>
      </c>
    </row>
    <row r="2" spans="1:48" ht="12.5">
      <c r="A2" s="91">
        <v>1</v>
      </c>
      <c r="B2" s="7" t="s">
        <v>75</v>
      </c>
      <c r="C2" s="8">
        <v>2</v>
      </c>
      <c r="D2" s="18">
        <f t="shared" ref="D2:AQ2" si="0">(SUM(D3:D5))+0</f>
        <v>670314.18321955274</v>
      </c>
      <c r="E2" s="18">
        <f>(SUM(E3:E5))+0</f>
        <v>35126.236047273902</v>
      </c>
      <c r="F2" s="18">
        <f t="shared" si="0"/>
        <v>31613.797314757299</v>
      </c>
      <c r="G2" s="18">
        <f t="shared" si="0"/>
        <v>30635.207383421599</v>
      </c>
      <c r="H2" s="18">
        <f t="shared" si="0"/>
        <v>30021.336649129102</v>
      </c>
      <c r="I2" s="18">
        <f t="shared" si="0"/>
        <v>35671.626412184705</v>
      </c>
      <c r="J2" s="18">
        <f t="shared" si="0"/>
        <v>42261.995313951003</v>
      </c>
      <c r="K2" s="18">
        <f t="shared" si="0"/>
        <v>55059.106431027409</v>
      </c>
      <c r="L2" s="18">
        <f t="shared" si="0"/>
        <v>59643.718375792101</v>
      </c>
      <c r="M2" s="18">
        <f t="shared" si="0"/>
        <v>55004.364750528403</v>
      </c>
      <c r="N2" s="18">
        <f t="shared" si="0"/>
        <v>54053.850325488398</v>
      </c>
      <c r="O2" s="18">
        <f t="shared" si="0"/>
        <v>48103.653030658199</v>
      </c>
      <c r="P2" s="18">
        <f t="shared" si="0"/>
        <v>40382.061630957003</v>
      </c>
      <c r="Q2" s="18">
        <f t="shared" si="0"/>
        <v>35564.554402779999</v>
      </c>
      <c r="R2" s="18">
        <f t="shared" si="0"/>
        <v>31703.663424168099</v>
      </c>
      <c r="S2" s="18">
        <f t="shared" si="0"/>
        <v>24173.308172941499</v>
      </c>
      <c r="T2" s="18">
        <f t="shared" si="0"/>
        <v>26890.856636024801</v>
      </c>
      <c r="U2" s="18">
        <f t="shared" si="0"/>
        <v>19295.6734934134</v>
      </c>
      <c r="V2" s="18">
        <f t="shared" si="0"/>
        <v>10948.484248728701</v>
      </c>
      <c r="W2" s="18">
        <f t="shared" si="0"/>
        <v>4160.6891763271997</v>
      </c>
      <c r="X2" s="18">
        <f t="shared" si="0"/>
        <v>674193.33825002157</v>
      </c>
      <c r="Y2" s="18">
        <f t="shared" si="0"/>
        <v>32313.8665166787</v>
      </c>
      <c r="Z2" s="18">
        <f t="shared" si="0"/>
        <v>30639.533197490498</v>
      </c>
      <c r="AA2" s="18">
        <f t="shared" si="0"/>
        <v>28033.5491629059</v>
      </c>
      <c r="AB2" s="18">
        <f t="shared" si="0"/>
        <v>29022.238869178102</v>
      </c>
      <c r="AC2" s="18">
        <f t="shared" si="0"/>
        <v>34044.158205852</v>
      </c>
      <c r="AD2" s="18">
        <f t="shared" si="0"/>
        <v>39494.918089097198</v>
      </c>
      <c r="AE2" s="18">
        <f t="shared" si="0"/>
        <v>50285.929630979605</v>
      </c>
      <c r="AF2" s="18">
        <f t="shared" si="0"/>
        <v>52999.288471805499</v>
      </c>
      <c r="AG2" s="18">
        <f t="shared" si="0"/>
        <v>51101.300370601602</v>
      </c>
      <c r="AH2" s="18">
        <f t="shared" si="0"/>
        <v>50067.236315829199</v>
      </c>
      <c r="AI2" s="18">
        <f t="shared" si="0"/>
        <v>46278.052970849305</v>
      </c>
      <c r="AJ2" s="18">
        <f t="shared" si="0"/>
        <v>40208.8009426711</v>
      </c>
      <c r="AK2" s="18">
        <f t="shared" si="0"/>
        <v>36883.208917933902</v>
      </c>
      <c r="AL2" s="18">
        <f t="shared" si="0"/>
        <v>33769.276748117903</v>
      </c>
      <c r="AM2" s="18">
        <f t="shared" si="0"/>
        <v>28261.020147314703</v>
      </c>
      <c r="AN2" s="18">
        <f t="shared" si="0"/>
        <v>34616.383241005402</v>
      </c>
      <c r="AO2" s="18">
        <f t="shared" si="0"/>
        <v>28496.796905867701</v>
      </c>
      <c r="AP2" s="18">
        <f t="shared" si="0"/>
        <v>18067.305094732801</v>
      </c>
      <c r="AQ2" s="18">
        <f t="shared" si="0"/>
        <v>9610.4744511104</v>
      </c>
      <c r="AR2" s="5">
        <f>D2+X2</f>
        <v>1344507.5214695744</v>
      </c>
      <c r="AV2" s="4">
        <v>0</v>
      </c>
    </row>
    <row r="3" spans="1:48" ht="12.5">
      <c r="A3" s="91">
        <v>2</v>
      </c>
      <c r="B3" s="7" t="s">
        <v>76</v>
      </c>
      <c r="C3" s="8">
        <v>22</v>
      </c>
      <c r="D3" s="6">
        <f t="shared" ref="D3:D38" si="1">(SUM(E3:W3))+0</f>
        <v>114806.1205701586</v>
      </c>
      <c r="E3" s="6">
        <v>5917.6259704434997</v>
      </c>
      <c r="F3" s="6">
        <v>4612.1986984864998</v>
      </c>
      <c r="G3" s="6">
        <v>5203.5966381524004</v>
      </c>
      <c r="H3" s="6">
        <v>4931.8063741185997</v>
      </c>
      <c r="I3" s="6">
        <v>6080.2680730429001</v>
      </c>
      <c r="J3" s="6">
        <v>6783.2888391336</v>
      </c>
      <c r="K3" s="6">
        <v>8827.5156288338003</v>
      </c>
      <c r="L3" s="6">
        <v>10084.4724943782</v>
      </c>
      <c r="M3" s="6">
        <v>8441.8304985081995</v>
      </c>
      <c r="N3" s="6">
        <v>10066.984769279899</v>
      </c>
      <c r="O3" s="6">
        <v>8383.3308197956994</v>
      </c>
      <c r="P3" s="6">
        <v>7305.4271263336996</v>
      </c>
      <c r="Q3" s="6">
        <v>6106.4968109499996</v>
      </c>
      <c r="R3" s="6">
        <v>5491.5896551911001</v>
      </c>
      <c r="S3" s="6">
        <v>4228.4758110565999</v>
      </c>
      <c r="T3" s="6">
        <v>4944.9794940400998</v>
      </c>
      <c r="U3" s="6">
        <v>3809.0620326732001</v>
      </c>
      <c r="V3" s="6">
        <v>2656.7500630428999</v>
      </c>
      <c r="W3" s="6">
        <v>930.42077269770004</v>
      </c>
      <c r="X3" s="6">
        <f t="shared" ref="X3:X38" si="2">(SUM(Y3:AQ3))+0</f>
        <v>111155.7657021589</v>
      </c>
      <c r="Y3" s="6">
        <v>5226.2144944768997</v>
      </c>
      <c r="Z3" s="6">
        <v>4797.2214321325</v>
      </c>
      <c r="AA3" s="6">
        <v>4671.3306246387001</v>
      </c>
      <c r="AB3" s="6">
        <v>4835.8587438441</v>
      </c>
      <c r="AC3" s="6">
        <v>5735.0950627568</v>
      </c>
      <c r="AD3" s="6">
        <v>5966.6156590854998</v>
      </c>
      <c r="AE3" s="6">
        <v>8020.5196710404998</v>
      </c>
      <c r="AF3" s="6">
        <v>8314.0059262090999</v>
      </c>
      <c r="AG3" s="6">
        <v>8173.4319932108001</v>
      </c>
      <c r="AH3" s="6">
        <v>8453.7098083328001</v>
      </c>
      <c r="AI3" s="6">
        <v>7443.6980451167001</v>
      </c>
      <c r="AJ3" s="6">
        <v>6922.3269572458003</v>
      </c>
      <c r="AK3" s="6">
        <v>5977.5057553784</v>
      </c>
      <c r="AL3" s="6">
        <v>5338.8518297361998</v>
      </c>
      <c r="AM3" s="6">
        <v>4643.5241869724996</v>
      </c>
      <c r="AN3" s="6">
        <v>6017.5561639559</v>
      </c>
      <c r="AO3" s="6">
        <v>5069.2142574671998</v>
      </c>
      <c r="AP3" s="6">
        <v>3720.9980734993001</v>
      </c>
      <c r="AQ3" s="6">
        <v>1828.0870170592</v>
      </c>
      <c r="AR3" s="5">
        <f t="shared" ref="AR3:AR38" si="3">D3+X3</f>
        <v>225961.8862723175</v>
      </c>
    </row>
    <row r="4" spans="1:48" ht="12.5">
      <c r="A4" s="91">
        <v>3</v>
      </c>
      <c r="B4" s="7" t="s">
        <v>77</v>
      </c>
      <c r="C4" s="8">
        <v>44</v>
      </c>
      <c r="D4" s="6">
        <f t="shared" si="1"/>
        <v>73390.8629264255</v>
      </c>
      <c r="E4" s="6">
        <v>3345.9333741753999</v>
      </c>
      <c r="F4" s="6">
        <v>2832.4380381994001</v>
      </c>
      <c r="G4" s="6">
        <v>3298.3148748085</v>
      </c>
      <c r="H4" s="6">
        <v>3357.2097790448001</v>
      </c>
      <c r="I4" s="6">
        <v>4542.3535749990997</v>
      </c>
      <c r="J4" s="6">
        <v>4053.6717300267001</v>
      </c>
      <c r="K4" s="6">
        <v>5809.8116333114003</v>
      </c>
      <c r="L4" s="6">
        <v>5312.9675384193997</v>
      </c>
      <c r="M4" s="6">
        <v>5545.4009336440004</v>
      </c>
      <c r="N4" s="6">
        <v>5908.079959011</v>
      </c>
      <c r="O4" s="6">
        <v>5702.9793180345996</v>
      </c>
      <c r="P4" s="6">
        <v>4492.8873220015003</v>
      </c>
      <c r="Q4" s="6">
        <v>3764.5303272484002</v>
      </c>
      <c r="R4" s="6">
        <v>3422.3609768563001</v>
      </c>
      <c r="S4" s="6">
        <v>2982.5142463513998</v>
      </c>
      <c r="T4" s="6">
        <v>3795.6782530738001</v>
      </c>
      <c r="U4" s="6">
        <v>3159.4992776233998</v>
      </c>
      <c r="V4" s="6">
        <v>1469.8834393003999</v>
      </c>
      <c r="W4" s="6">
        <v>594.34833029599997</v>
      </c>
      <c r="X4" s="6">
        <f t="shared" si="2"/>
        <v>69771.125412401889</v>
      </c>
      <c r="Y4" s="6">
        <v>3099.3435975223001</v>
      </c>
      <c r="Z4" s="6">
        <v>2829.2141543572998</v>
      </c>
      <c r="AA4" s="6">
        <v>2885.3999155964998</v>
      </c>
      <c r="AB4" s="6">
        <v>3417.0220489963999</v>
      </c>
      <c r="AC4" s="6">
        <v>3978.1778935308998</v>
      </c>
      <c r="AD4" s="6">
        <v>3771.8328760168001</v>
      </c>
      <c r="AE4" s="6">
        <v>4431.8045397393998</v>
      </c>
      <c r="AF4" s="6">
        <v>4759.4115071154001</v>
      </c>
      <c r="AG4" s="6">
        <v>4798.1838555488002</v>
      </c>
      <c r="AH4" s="6">
        <v>5410.1753155178003</v>
      </c>
      <c r="AI4" s="6">
        <v>4860.1437560741997</v>
      </c>
      <c r="AJ4" s="6">
        <v>3754.1090216253001</v>
      </c>
      <c r="AK4" s="6">
        <v>3352.6967376778998</v>
      </c>
      <c r="AL4" s="6">
        <v>3477.3404999126001</v>
      </c>
      <c r="AM4" s="6">
        <v>3578.4230469061999</v>
      </c>
      <c r="AN4" s="6">
        <v>4365.2309689330004</v>
      </c>
      <c r="AO4" s="6">
        <v>3676.7372316104002</v>
      </c>
      <c r="AP4" s="6">
        <v>2272.9878946123999</v>
      </c>
      <c r="AQ4" s="6">
        <v>1052.8905511083001</v>
      </c>
      <c r="AR4" s="5">
        <f t="shared" si="3"/>
        <v>143161.98833882739</v>
      </c>
    </row>
    <row r="5" spans="1:48" ht="12.5">
      <c r="A5" s="91">
        <v>4</v>
      </c>
      <c r="B5" s="7" t="s">
        <v>78</v>
      </c>
      <c r="C5" s="8">
        <v>50</v>
      </c>
      <c r="D5" s="6">
        <f t="shared" si="1"/>
        <v>482117.19972296857</v>
      </c>
      <c r="E5" s="6">
        <v>25862.676702655001</v>
      </c>
      <c r="F5" s="6">
        <v>24169.160578071402</v>
      </c>
      <c r="G5" s="6">
        <v>22133.295870460701</v>
      </c>
      <c r="H5" s="6">
        <v>21732.320495965701</v>
      </c>
      <c r="I5" s="6">
        <v>25049.004764142701</v>
      </c>
      <c r="J5" s="6">
        <v>31425.034744790701</v>
      </c>
      <c r="K5" s="6">
        <v>40421.779168882204</v>
      </c>
      <c r="L5" s="6">
        <v>44246.278342994498</v>
      </c>
      <c r="M5" s="6">
        <v>41017.133318376204</v>
      </c>
      <c r="N5" s="6">
        <v>38078.7855971975</v>
      </c>
      <c r="O5" s="6">
        <v>34017.342892827903</v>
      </c>
      <c r="P5" s="6">
        <v>28583.747182621799</v>
      </c>
      <c r="Q5" s="6">
        <v>25693.5272645816</v>
      </c>
      <c r="R5" s="6">
        <v>22789.712792120699</v>
      </c>
      <c r="S5" s="6">
        <v>16962.318115533501</v>
      </c>
      <c r="T5" s="6">
        <v>18150.198888910902</v>
      </c>
      <c r="U5" s="6">
        <v>12327.1121831168</v>
      </c>
      <c r="V5" s="6">
        <v>6821.8507463854003</v>
      </c>
      <c r="W5" s="6">
        <v>2635.9200733335001</v>
      </c>
      <c r="X5" s="6">
        <f t="shared" si="2"/>
        <v>493266.4471354608</v>
      </c>
      <c r="Y5" s="6">
        <v>23988.308424679501</v>
      </c>
      <c r="Z5" s="6">
        <v>23013.0976110007</v>
      </c>
      <c r="AA5" s="6">
        <v>20476.8186226707</v>
      </c>
      <c r="AB5" s="6">
        <v>20769.358076337601</v>
      </c>
      <c r="AC5" s="6">
        <v>24330.8852495643</v>
      </c>
      <c r="AD5" s="6">
        <v>29756.469553994899</v>
      </c>
      <c r="AE5" s="6">
        <v>37833.605420199703</v>
      </c>
      <c r="AF5" s="6">
        <v>39925.871038480997</v>
      </c>
      <c r="AG5" s="6">
        <v>38129.684521841999</v>
      </c>
      <c r="AH5" s="6">
        <v>36203.351191978603</v>
      </c>
      <c r="AI5" s="6">
        <v>33974.211169658403</v>
      </c>
      <c r="AJ5" s="6">
        <v>29532.364963799999</v>
      </c>
      <c r="AK5" s="6">
        <v>27553.0064248776</v>
      </c>
      <c r="AL5" s="6">
        <v>24953.084418469101</v>
      </c>
      <c r="AM5" s="6">
        <v>20039.072913436001</v>
      </c>
      <c r="AN5" s="6">
        <v>24233.596108116501</v>
      </c>
      <c r="AO5" s="6">
        <v>19750.8454167901</v>
      </c>
      <c r="AP5" s="6">
        <v>12073.3191266211</v>
      </c>
      <c r="AQ5" s="6">
        <v>6729.4968829428999</v>
      </c>
      <c r="AR5" s="5">
        <f t="shared" si="3"/>
        <v>975383.6468584293</v>
      </c>
    </row>
    <row r="6" spans="1:48" ht="8.25" customHeight="1">
      <c r="A6" s="91">
        <v>5</v>
      </c>
      <c r="B6" s="7" t="s">
        <v>81</v>
      </c>
      <c r="C6" s="8">
        <v>1</v>
      </c>
      <c r="D6" s="6">
        <f t="shared" si="1"/>
        <v>9276.0498446858001</v>
      </c>
      <c r="E6" s="24">
        <v>405.34631741319998</v>
      </c>
      <c r="F6" s="24">
        <v>345.82844255399999</v>
      </c>
      <c r="G6" s="24">
        <v>537.39638639120005</v>
      </c>
      <c r="H6" s="24">
        <v>324.19365952729999</v>
      </c>
      <c r="I6" s="24">
        <v>484.49863251419998</v>
      </c>
      <c r="J6" s="24">
        <v>536.83338278439999</v>
      </c>
      <c r="K6" s="24">
        <v>590.54331784229998</v>
      </c>
      <c r="L6" s="24">
        <v>936.91300330829995</v>
      </c>
      <c r="M6" s="24">
        <v>848.55635606140004</v>
      </c>
      <c r="N6" s="24">
        <v>765.59967463409998</v>
      </c>
      <c r="O6" s="24">
        <v>704.97388677159995</v>
      </c>
      <c r="P6" s="24">
        <v>678.99918994990003</v>
      </c>
      <c r="Q6" s="24">
        <v>412.88543996459998</v>
      </c>
      <c r="R6" s="24">
        <v>415.1599328154</v>
      </c>
      <c r="S6" s="24">
        <v>289.21819308369999</v>
      </c>
      <c r="T6" s="24">
        <v>385.93803287769998</v>
      </c>
      <c r="U6" s="24">
        <v>302.62366304350002</v>
      </c>
      <c r="V6" s="24">
        <v>219.7516796418</v>
      </c>
      <c r="W6" s="24">
        <v>90.790653507200005</v>
      </c>
      <c r="X6" s="6">
        <f t="shared" si="2"/>
        <v>8900.1564970709023</v>
      </c>
      <c r="Y6" s="24">
        <v>480.99547538410002</v>
      </c>
      <c r="Z6" s="24">
        <v>354.82431597419998</v>
      </c>
      <c r="AA6" s="24">
        <v>449.53843048390002</v>
      </c>
      <c r="AB6" s="24">
        <v>303.41895617810002</v>
      </c>
      <c r="AC6" s="24">
        <v>470.12837385149999</v>
      </c>
      <c r="AD6" s="24">
        <v>349.4886068015</v>
      </c>
      <c r="AE6" s="24">
        <v>783.39084687930006</v>
      </c>
      <c r="AF6" s="24">
        <v>617.79827436410005</v>
      </c>
      <c r="AG6" s="24">
        <v>737.12956379560001</v>
      </c>
      <c r="AH6" s="24">
        <v>733.34076084189996</v>
      </c>
      <c r="AI6" s="24">
        <v>602.57680299499998</v>
      </c>
      <c r="AJ6" s="24">
        <v>545.13733233990001</v>
      </c>
      <c r="AK6" s="24">
        <v>416.2016553798</v>
      </c>
      <c r="AL6" s="24">
        <v>401.20233794759997</v>
      </c>
      <c r="AM6" s="24">
        <v>367.95737486109999</v>
      </c>
      <c r="AN6" s="24">
        <v>503.75395257320002</v>
      </c>
      <c r="AO6" s="24">
        <v>383.60705181999998</v>
      </c>
      <c r="AP6" s="24">
        <v>297.65780289079999</v>
      </c>
      <c r="AQ6" s="24">
        <v>102.0085817093</v>
      </c>
      <c r="AR6" s="5">
        <f t="shared" si="3"/>
        <v>18176.206341756704</v>
      </c>
    </row>
    <row r="7" spans="1:48" ht="12.5">
      <c r="A7" s="91">
        <v>6</v>
      </c>
      <c r="B7" s="7" t="s">
        <v>51</v>
      </c>
      <c r="C7" s="8">
        <v>2</v>
      </c>
      <c r="D7" s="6">
        <f t="shared" si="1"/>
        <v>7460.3709988879</v>
      </c>
      <c r="E7" s="24">
        <v>497.52097521040002</v>
      </c>
      <c r="F7" s="24">
        <v>171.787468125</v>
      </c>
      <c r="G7" s="24">
        <v>318.86085075199998</v>
      </c>
      <c r="H7" s="24">
        <v>317.3253936776</v>
      </c>
      <c r="I7" s="24">
        <v>286.95983139800001</v>
      </c>
      <c r="J7" s="24">
        <v>520.72483182320002</v>
      </c>
      <c r="K7" s="24">
        <v>672.77701566799999</v>
      </c>
      <c r="L7" s="24">
        <v>617.11300819860003</v>
      </c>
      <c r="M7" s="24">
        <v>647.20838434699999</v>
      </c>
      <c r="N7" s="24">
        <v>662.28382542229997</v>
      </c>
      <c r="O7" s="24">
        <v>666.20041757839999</v>
      </c>
      <c r="P7" s="24">
        <v>433.49071671429999</v>
      </c>
      <c r="Q7" s="24">
        <v>356.397479782</v>
      </c>
      <c r="R7" s="24">
        <v>341.94627036430001</v>
      </c>
      <c r="S7" s="24">
        <v>208.6670183313</v>
      </c>
      <c r="T7" s="24">
        <v>286.87909624439999</v>
      </c>
      <c r="U7" s="24">
        <v>270.30755493160001</v>
      </c>
      <c r="V7" s="24">
        <v>150.39062159069999</v>
      </c>
      <c r="W7" s="24">
        <v>33.530238728800001</v>
      </c>
      <c r="X7" s="6">
        <f t="shared" si="2"/>
        <v>7097.7998443943006</v>
      </c>
      <c r="Y7" s="24">
        <v>401.07036179490001</v>
      </c>
      <c r="Z7" s="24">
        <v>219.71412879350001</v>
      </c>
      <c r="AA7" s="24">
        <v>287.0929044833</v>
      </c>
      <c r="AB7" s="24">
        <v>297.67373965690001</v>
      </c>
      <c r="AC7" s="24">
        <v>335.32947839569999</v>
      </c>
      <c r="AD7" s="24">
        <v>527.78703322880006</v>
      </c>
      <c r="AE7" s="24">
        <v>613.05075215720001</v>
      </c>
      <c r="AF7" s="24">
        <v>504.72322214410002</v>
      </c>
      <c r="AG7" s="24">
        <v>546.95184493859995</v>
      </c>
      <c r="AH7" s="24">
        <v>547.48452466729998</v>
      </c>
      <c r="AI7" s="24">
        <v>481.22848110429999</v>
      </c>
      <c r="AJ7" s="24">
        <v>467.22175615309999</v>
      </c>
      <c r="AK7" s="24">
        <v>264.9579923599</v>
      </c>
      <c r="AL7" s="24">
        <v>363.6865771802</v>
      </c>
      <c r="AM7" s="24">
        <v>290.00149639249997</v>
      </c>
      <c r="AN7" s="24">
        <v>277.09781924710001</v>
      </c>
      <c r="AO7" s="24">
        <v>380.55478648870002</v>
      </c>
      <c r="AP7" s="24">
        <v>176.20041065870001</v>
      </c>
      <c r="AQ7" s="24">
        <v>115.9725345495</v>
      </c>
      <c r="AR7" s="5">
        <f t="shared" si="3"/>
        <v>14558.170843282202</v>
      </c>
    </row>
    <row r="8" spans="1:48" ht="12.5">
      <c r="A8" s="91">
        <v>7</v>
      </c>
      <c r="B8" s="7" t="s">
        <v>52</v>
      </c>
      <c r="C8" s="8">
        <v>3</v>
      </c>
      <c r="D8" s="6">
        <f t="shared" si="1"/>
        <v>4064.2682107695996</v>
      </c>
      <c r="E8" s="24">
        <v>179.89576614399999</v>
      </c>
      <c r="F8" s="24">
        <v>168.47702927509999</v>
      </c>
      <c r="G8" s="24">
        <v>154.43111148349999</v>
      </c>
      <c r="H8" s="24">
        <v>105.4787853879</v>
      </c>
      <c r="I8" s="24">
        <v>209.5879966942</v>
      </c>
      <c r="J8" s="24">
        <v>194.66381052669999</v>
      </c>
      <c r="K8" s="24">
        <v>424.1227255741</v>
      </c>
      <c r="L8" s="24">
        <v>320.97998589960002</v>
      </c>
      <c r="M8" s="24">
        <v>293.33558688379998</v>
      </c>
      <c r="N8" s="24">
        <v>366.17797063960001</v>
      </c>
      <c r="O8" s="24">
        <v>320.01274195510001</v>
      </c>
      <c r="P8" s="24">
        <v>250.20665138710001</v>
      </c>
      <c r="Q8" s="24">
        <v>214.26920916489999</v>
      </c>
      <c r="R8" s="24">
        <v>204.7207285099</v>
      </c>
      <c r="S8" s="24">
        <v>154.1668630604</v>
      </c>
      <c r="T8" s="24">
        <v>228.46411430469999</v>
      </c>
      <c r="U8" s="24">
        <v>149.52668265290001</v>
      </c>
      <c r="V8" s="24">
        <v>83.009291676999993</v>
      </c>
      <c r="W8" s="24">
        <v>42.741159549099997</v>
      </c>
      <c r="X8" s="6">
        <f t="shared" si="2"/>
        <v>3597.8217294345</v>
      </c>
      <c r="Y8" s="24">
        <v>168.95303460420001</v>
      </c>
      <c r="Z8" s="24">
        <v>106.4493533393</v>
      </c>
      <c r="AA8" s="24">
        <v>145.49131914879999</v>
      </c>
      <c r="AB8" s="24">
        <v>130.5555022913</v>
      </c>
      <c r="AC8" s="24">
        <v>194.26524616840001</v>
      </c>
      <c r="AD8" s="24">
        <v>208.0528715696</v>
      </c>
      <c r="AE8" s="24">
        <v>247.49565635319999</v>
      </c>
      <c r="AF8" s="24">
        <v>344.40101787719999</v>
      </c>
      <c r="AG8" s="24">
        <v>232.61786001429999</v>
      </c>
      <c r="AH8" s="24">
        <v>318.21118370649998</v>
      </c>
      <c r="AI8" s="24">
        <v>222.96820257269999</v>
      </c>
      <c r="AJ8" s="24">
        <v>231.9579509026</v>
      </c>
      <c r="AK8" s="24">
        <v>191.02644361879999</v>
      </c>
      <c r="AL8" s="24">
        <v>176.32007643509999</v>
      </c>
      <c r="AM8" s="24">
        <v>149.88455178570001</v>
      </c>
      <c r="AN8" s="24">
        <v>208.43358638559999</v>
      </c>
      <c r="AO8" s="24">
        <v>151.0613465184</v>
      </c>
      <c r="AP8" s="24">
        <v>100.0131385607</v>
      </c>
      <c r="AQ8" s="24">
        <v>69.6633875821</v>
      </c>
      <c r="AR8" s="5">
        <f t="shared" si="3"/>
        <v>7662.0899402040995</v>
      </c>
    </row>
    <row r="9" spans="1:48" ht="12.5">
      <c r="A9" s="91">
        <v>8</v>
      </c>
      <c r="B9" s="7" t="s">
        <v>82</v>
      </c>
      <c r="C9" s="8">
        <v>4</v>
      </c>
      <c r="D9" s="6">
        <f t="shared" si="1"/>
        <v>6829.4469063991</v>
      </c>
      <c r="E9" s="24">
        <v>270.97345040149997</v>
      </c>
      <c r="F9" s="24">
        <v>260.61416825169999</v>
      </c>
      <c r="G9" s="24">
        <v>212.8421952205</v>
      </c>
      <c r="H9" s="24">
        <v>214.59630477869999</v>
      </c>
      <c r="I9" s="24">
        <v>405.09679974670001</v>
      </c>
      <c r="J9" s="24">
        <v>353.06500974710002</v>
      </c>
      <c r="K9" s="24">
        <v>611.53429424199999</v>
      </c>
      <c r="L9" s="24">
        <v>511.98521567360001</v>
      </c>
      <c r="M9" s="24">
        <v>509.29670411260003</v>
      </c>
      <c r="N9" s="24">
        <v>722.12338953359995</v>
      </c>
      <c r="O9" s="24">
        <v>441.29858846420001</v>
      </c>
      <c r="P9" s="24">
        <v>484.69128726690002</v>
      </c>
      <c r="Q9" s="24">
        <v>395.77813790329998</v>
      </c>
      <c r="R9" s="24">
        <v>324.97080145349997</v>
      </c>
      <c r="S9" s="24">
        <v>258.83970897789999</v>
      </c>
      <c r="T9" s="24">
        <v>307.02122549770002</v>
      </c>
      <c r="U9" s="24">
        <v>246.30750426540001</v>
      </c>
      <c r="V9" s="24">
        <v>213.08379920549999</v>
      </c>
      <c r="W9" s="24">
        <v>85.328321656699998</v>
      </c>
      <c r="X9" s="6">
        <f t="shared" si="2"/>
        <v>6206.8907841549999</v>
      </c>
      <c r="Y9" s="24">
        <v>232.33350310099999</v>
      </c>
      <c r="Z9" s="24">
        <v>273.39608317170001</v>
      </c>
      <c r="AA9" s="24">
        <v>238.92044271590001</v>
      </c>
      <c r="AB9" s="24">
        <v>231.13435483710001</v>
      </c>
      <c r="AC9" s="24">
        <v>258.09193503630001</v>
      </c>
      <c r="AD9" s="24">
        <v>338.65636412179998</v>
      </c>
      <c r="AE9" s="24">
        <v>504.77202839860001</v>
      </c>
      <c r="AF9" s="24">
        <v>512.62756648729999</v>
      </c>
      <c r="AG9" s="24">
        <v>476.12697213029998</v>
      </c>
      <c r="AH9" s="24">
        <v>459.99954037480001</v>
      </c>
      <c r="AI9" s="24">
        <v>467.55477181980001</v>
      </c>
      <c r="AJ9" s="24">
        <v>310.22984791369998</v>
      </c>
      <c r="AK9" s="24">
        <v>362.06931665550002</v>
      </c>
      <c r="AL9" s="24">
        <v>249.8932391589</v>
      </c>
      <c r="AM9" s="24">
        <v>270.94137087889999</v>
      </c>
      <c r="AN9" s="24">
        <v>330.71643334629999</v>
      </c>
      <c r="AO9" s="24">
        <v>323.171995025</v>
      </c>
      <c r="AP9" s="24">
        <v>210.89143037420001</v>
      </c>
      <c r="AQ9" s="24">
        <v>155.3635886079</v>
      </c>
      <c r="AR9" s="5">
        <f t="shared" si="3"/>
        <v>13036.337690554101</v>
      </c>
      <c r="AS9" s="5"/>
    </row>
    <row r="10" spans="1:48" ht="12.5">
      <c r="A10" s="91">
        <v>9</v>
      </c>
      <c r="B10" s="7" t="s">
        <v>53</v>
      </c>
      <c r="C10" s="8">
        <v>5</v>
      </c>
      <c r="D10" s="6">
        <f t="shared" si="1"/>
        <v>16732.8615676236</v>
      </c>
      <c r="E10" s="24">
        <v>779.25849444120001</v>
      </c>
      <c r="F10" s="24">
        <v>562.27716157589998</v>
      </c>
      <c r="G10" s="24">
        <v>689.07830350050006</v>
      </c>
      <c r="H10" s="24">
        <v>715.06576386389997</v>
      </c>
      <c r="I10" s="24">
        <v>842.75429906960005</v>
      </c>
      <c r="J10" s="24">
        <v>951.36510097500002</v>
      </c>
      <c r="K10" s="24">
        <v>1344.8660329836</v>
      </c>
      <c r="L10" s="24">
        <v>1295.8577492468</v>
      </c>
      <c r="M10" s="24">
        <v>1464.0622373076001</v>
      </c>
      <c r="N10" s="24">
        <v>1411.1555379358999</v>
      </c>
      <c r="O10" s="24">
        <v>1195.615088241</v>
      </c>
      <c r="P10" s="24">
        <v>1271.3044746994999</v>
      </c>
      <c r="Q10" s="24">
        <v>876.48601754360004</v>
      </c>
      <c r="R10" s="24">
        <v>859.99737389769996</v>
      </c>
      <c r="S10" s="24">
        <v>569.35081237750001</v>
      </c>
      <c r="T10" s="24">
        <v>865.16829748099997</v>
      </c>
      <c r="U10" s="24">
        <v>553.54055472699997</v>
      </c>
      <c r="V10" s="24">
        <v>365.4117166657</v>
      </c>
      <c r="W10" s="24">
        <v>120.24655109059999</v>
      </c>
      <c r="X10" s="6">
        <f t="shared" si="2"/>
        <v>15768.158113767598</v>
      </c>
      <c r="Y10" s="24">
        <v>557.54608900059998</v>
      </c>
      <c r="Z10" s="24">
        <v>718.49596226239998</v>
      </c>
      <c r="AA10" s="24">
        <v>644.42695743759998</v>
      </c>
      <c r="AB10" s="24">
        <v>755.07510834000004</v>
      </c>
      <c r="AC10" s="24">
        <v>873.63621639519999</v>
      </c>
      <c r="AD10" s="24">
        <v>834.62369275239996</v>
      </c>
      <c r="AE10" s="24">
        <v>858.78760950490005</v>
      </c>
      <c r="AF10" s="24">
        <v>1226.8715119213</v>
      </c>
      <c r="AG10" s="24">
        <v>1125.6567963624</v>
      </c>
      <c r="AH10" s="24">
        <v>1167.8247255688</v>
      </c>
      <c r="AI10" s="24">
        <v>1250.7141799834001</v>
      </c>
      <c r="AJ10" s="24">
        <v>895.05278543290001</v>
      </c>
      <c r="AK10" s="24">
        <v>757.08251841280003</v>
      </c>
      <c r="AL10" s="24">
        <v>857.70280742080001</v>
      </c>
      <c r="AM10" s="24">
        <v>786.72279223279997</v>
      </c>
      <c r="AN10" s="24">
        <v>976.05035557719998</v>
      </c>
      <c r="AO10" s="24">
        <v>807.42066533570005</v>
      </c>
      <c r="AP10" s="24">
        <v>395.7266881946</v>
      </c>
      <c r="AQ10" s="24">
        <v>278.74065163180001</v>
      </c>
      <c r="AR10" s="5">
        <f t="shared" si="3"/>
        <v>32501.019681391197</v>
      </c>
      <c r="AS10" s="5"/>
    </row>
    <row r="11" spans="1:48" ht="12.5">
      <c r="A11" s="91">
        <v>10</v>
      </c>
      <c r="B11" s="7" t="s">
        <v>83</v>
      </c>
      <c r="C11" s="8">
        <v>6</v>
      </c>
      <c r="D11" s="6">
        <f t="shared" si="1"/>
        <v>33485.883144859006</v>
      </c>
      <c r="E11" s="24">
        <v>1910.8145280287999</v>
      </c>
      <c r="F11" s="24">
        <v>1444.8399359494999</v>
      </c>
      <c r="G11" s="24">
        <v>1635.2591943762</v>
      </c>
      <c r="H11" s="24">
        <v>1511.5220865949</v>
      </c>
      <c r="I11" s="24">
        <v>1623.2122971198</v>
      </c>
      <c r="J11" s="24">
        <v>2190.7429953075998</v>
      </c>
      <c r="K11" s="24">
        <v>2554.4966835180999</v>
      </c>
      <c r="L11" s="24">
        <v>3087.5986093317001</v>
      </c>
      <c r="M11" s="24">
        <v>2323.2187913718999</v>
      </c>
      <c r="N11" s="24">
        <v>2905.1013268956999</v>
      </c>
      <c r="O11" s="24">
        <v>2411.7036109975002</v>
      </c>
      <c r="P11" s="24">
        <v>2052.9226680719999</v>
      </c>
      <c r="Q11" s="24">
        <v>1860.4152148024</v>
      </c>
      <c r="R11" s="24">
        <v>1695.7415513863</v>
      </c>
      <c r="S11" s="24">
        <v>1123.9933429359</v>
      </c>
      <c r="T11" s="24">
        <v>1130.9690047777999</v>
      </c>
      <c r="U11" s="24">
        <v>1022.4962581802</v>
      </c>
      <c r="V11" s="24">
        <v>757.44203926709997</v>
      </c>
      <c r="W11" s="24">
        <v>243.39300594560001</v>
      </c>
      <c r="X11" s="6">
        <f t="shared" si="2"/>
        <v>34434.361112517901</v>
      </c>
      <c r="Y11" s="24">
        <v>1777.1424161389</v>
      </c>
      <c r="Z11" s="24">
        <v>1621.2702105635001</v>
      </c>
      <c r="AA11" s="24">
        <v>1312.2707993138999</v>
      </c>
      <c r="AB11" s="24">
        <v>1655.4586086284</v>
      </c>
      <c r="AC11" s="24">
        <v>1598.2245244379999</v>
      </c>
      <c r="AD11" s="24">
        <v>1884.1772062707</v>
      </c>
      <c r="AE11" s="24">
        <v>2562.8374921569998</v>
      </c>
      <c r="AF11" s="24">
        <v>2716.0705633450998</v>
      </c>
      <c r="AG11" s="24">
        <v>2368.2078479928</v>
      </c>
      <c r="AH11" s="24">
        <v>2736.5654776827</v>
      </c>
      <c r="AI11" s="24">
        <v>2362.7590936258998</v>
      </c>
      <c r="AJ11" s="24">
        <v>2336.0599631574</v>
      </c>
      <c r="AK11" s="24">
        <v>1984.3183511212001</v>
      </c>
      <c r="AL11" s="24">
        <v>1564.6704842306001</v>
      </c>
      <c r="AM11" s="24">
        <v>1165.1857296687999</v>
      </c>
      <c r="AN11" s="24">
        <v>1687.4054769290999</v>
      </c>
      <c r="AO11" s="24">
        <v>1378.1824996002999</v>
      </c>
      <c r="AP11" s="24">
        <v>1139.2020340073</v>
      </c>
      <c r="AQ11" s="24">
        <v>584.35233364630005</v>
      </c>
      <c r="AR11" s="5">
        <f t="shared" si="3"/>
        <v>67920.244257376908</v>
      </c>
      <c r="AS11" s="5"/>
    </row>
    <row r="12" spans="1:48" ht="12.5">
      <c r="A12" s="91">
        <v>11</v>
      </c>
      <c r="B12" s="7" t="s">
        <v>54</v>
      </c>
      <c r="C12" s="8">
        <v>7</v>
      </c>
      <c r="D12" s="6">
        <f t="shared" si="1"/>
        <v>12095.421239550202</v>
      </c>
      <c r="E12" s="24">
        <v>680.17715968109997</v>
      </c>
      <c r="F12" s="24">
        <v>401.07114087859998</v>
      </c>
      <c r="G12" s="24">
        <v>618.87107517020002</v>
      </c>
      <c r="H12" s="24">
        <v>487.79532179540001</v>
      </c>
      <c r="I12" s="24">
        <v>606.46435770239998</v>
      </c>
      <c r="J12" s="24">
        <v>713.26189116</v>
      </c>
      <c r="K12" s="24">
        <v>741.72844046219996</v>
      </c>
      <c r="L12" s="24">
        <v>1127.0841937916</v>
      </c>
      <c r="M12" s="24">
        <v>686.33803962939999</v>
      </c>
      <c r="N12" s="24">
        <v>1138.3249468709</v>
      </c>
      <c r="O12" s="24">
        <v>825.70471660270005</v>
      </c>
      <c r="P12" s="24">
        <v>863.02899754299995</v>
      </c>
      <c r="Q12" s="24">
        <v>798.87037129459998</v>
      </c>
      <c r="R12" s="24">
        <v>478.03577651059999</v>
      </c>
      <c r="S12" s="24">
        <v>485.44486573450001</v>
      </c>
      <c r="T12" s="24">
        <v>550.12484661459996</v>
      </c>
      <c r="U12" s="24">
        <v>473.14731173950003</v>
      </c>
      <c r="V12" s="24">
        <v>313.5872748946</v>
      </c>
      <c r="W12" s="24">
        <v>106.3605114743</v>
      </c>
      <c r="X12" s="6">
        <f t="shared" si="2"/>
        <v>12210.2314558452</v>
      </c>
      <c r="Y12" s="24">
        <v>538.64746444959997</v>
      </c>
      <c r="Z12" s="24">
        <v>547.83810306659996</v>
      </c>
      <c r="AA12" s="24">
        <v>523.72274332910001</v>
      </c>
      <c r="AB12" s="24">
        <v>554.66588372210003</v>
      </c>
      <c r="AC12" s="24">
        <v>648.33125335420004</v>
      </c>
      <c r="AD12" s="24">
        <v>693.98672059110004</v>
      </c>
      <c r="AE12" s="24">
        <v>715.76405456789996</v>
      </c>
      <c r="AF12" s="24">
        <v>893.02549591330001</v>
      </c>
      <c r="AG12" s="24">
        <v>1000.2300864895</v>
      </c>
      <c r="AH12" s="24">
        <v>781.8359221398</v>
      </c>
      <c r="AI12" s="24">
        <v>835.60329978679999</v>
      </c>
      <c r="AJ12" s="24">
        <v>756.30369015609995</v>
      </c>
      <c r="AK12" s="24">
        <v>691.46933767509995</v>
      </c>
      <c r="AL12" s="24">
        <v>499.197519559</v>
      </c>
      <c r="AM12" s="24">
        <v>458.30919676539997</v>
      </c>
      <c r="AN12" s="24">
        <v>781.73768211820004</v>
      </c>
      <c r="AO12" s="24">
        <v>689.08799477340006</v>
      </c>
      <c r="AP12" s="24">
        <v>342.87348911930002</v>
      </c>
      <c r="AQ12" s="24">
        <v>257.60151826869998</v>
      </c>
      <c r="AR12" s="5">
        <f t="shared" si="3"/>
        <v>24305.652695395402</v>
      </c>
      <c r="AS12" s="5"/>
    </row>
    <row r="13" spans="1:48" ht="12.5">
      <c r="A13" s="91">
        <v>12</v>
      </c>
      <c r="B13" s="7" t="s">
        <v>55</v>
      </c>
      <c r="C13" s="8">
        <v>8</v>
      </c>
      <c r="D13" s="6">
        <f t="shared" si="1"/>
        <v>12380.995403279598</v>
      </c>
      <c r="E13" s="24">
        <v>679.4363257837</v>
      </c>
      <c r="F13" s="24">
        <v>625.71985587189999</v>
      </c>
      <c r="G13" s="24">
        <v>523.11478080920006</v>
      </c>
      <c r="H13" s="24">
        <v>583.07673549749995</v>
      </c>
      <c r="I13" s="24">
        <v>791.09663748740002</v>
      </c>
      <c r="J13" s="24">
        <v>671.77867768570002</v>
      </c>
      <c r="K13" s="24">
        <v>853.36914380899998</v>
      </c>
      <c r="L13" s="24">
        <v>1160.2321716938</v>
      </c>
      <c r="M13" s="24">
        <v>996.00039726199998</v>
      </c>
      <c r="N13" s="24">
        <v>1071.2328232955999</v>
      </c>
      <c r="O13" s="24">
        <v>986.35586065129996</v>
      </c>
      <c r="P13" s="24">
        <v>579.61495488169999</v>
      </c>
      <c r="Q13" s="24">
        <v>545.13032091219998</v>
      </c>
      <c r="R13" s="24">
        <v>607.03727598039995</v>
      </c>
      <c r="S13" s="24">
        <v>404.39780517359998</v>
      </c>
      <c r="T13" s="24">
        <v>533.99052692170005</v>
      </c>
      <c r="U13" s="24">
        <v>385.11171999679999</v>
      </c>
      <c r="V13" s="24">
        <v>336.682846611</v>
      </c>
      <c r="W13" s="24">
        <v>47.616542955100002</v>
      </c>
      <c r="X13" s="6">
        <f t="shared" si="2"/>
        <v>11650.074477888998</v>
      </c>
      <c r="Y13" s="24">
        <v>568.05911449799999</v>
      </c>
      <c r="Z13" s="24">
        <v>502.69761750150002</v>
      </c>
      <c r="AA13" s="24">
        <v>557.81738596109994</v>
      </c>
      <c r="AB13" s="24">
        <v>539.76990349849996</v>
      </c>
      <c r="AC13" s="24">
        <v>709.20201298960001</v>
      </c>
      <c r="AD13" s="24">
        <v>566.68542126010004</v>
      </c>
      <c r="AE13" s="24">
        <v>859.15050668280003</v>
      </c>
      <c r="AF13" s="24">
        <v>829.46684339959995</v>
      </c>
      <c r="AG13" s="24">
        <v>942.91150508240003</v>
      </c>
      <c r="AH13" s="24">
        <v>867.86484883679998</v>
      </c>
      <c r="AI13" s="24">
        <v>729.18100426820001</v>
      </c>
      <c r="AJ13" s="24">
        <v>644.64617119030004</v>
      </c>
      <c r="AK13" s="24">
        <v>623.06815055070001</v>
      </c>
      <c r="AL13" s="24">
        <v>520.34552826569995</v>
      </c>
      <c r="AM13" s="24">
        <v>597.31849098279997</v>
      </c>
      <c r="AN13" s="24">
        <v>512.99477760929994</v>
      </c>
      <c r="AO13" s="24">
        <v>481.61816151630001</v>
      </c>
      <c r="AP13" s="24">
        <v>465.2487248809</v>
      </c>
      <c r="AQ13" s="24">
        <v>132.02830891439999</v>
      </c>
      <c r="AR13" s="5">
        <f t="shared" si="3"/>
        <v>24031.069881168594</v>
      </c>
      <c r="AS13" s="5"/>
    </row>
    <row r="14" spans="1:48" ht="12.5">
      <c r="A14" s="91">
        <v>13</v>
      </c>
      <c r="B14" s="7" t="s">
        <v>84</v>
      </c>
      <c r="C14" s="8">
        <v>9</v>
      </c>
      <c r="D14" s="6">
        <f t="shared" si="1"/>
        <v>9877.5267669167988</v>
      </c>
      <c r="E14" s="24">
        <v>429.20394785449997</v>
      </c>
      <c r="F14" s="24">
        <v>460.27875282579998</v>
      </c>
      <c r="G14" s="24">
        <v>496.92711599109998</v>
      </c>
      <c r="H14" s="24">
        <v>428.28937535019998</v>
      </c>
      <c r="I14" s="24">
        <v>477.47621048180002</v>
      </c>
      <c r="J14" s="24">
        <v>533.50406372969996</v>
      </c>
      <c r="K14" s="24">
        <v>784.08134765509999</v>
      </c>
      <c r="L14" s="24">
        <v>853.33612248609995</v>
      </c>
      <c r="M14" s="24">
        <v>662.24676267500001</v>
      </c>
      <c r="N14" s="24">
        <v>829.23239594480003</v>
      </c>
      <c r="O14" s="24">
        <v>639.80088238090002</v>
      </c>
      <c r="P14" s="24">
        <v>606.8142567177</v>
      </c>
      <c r="Q14" s="24">
        <v>528.61478298730003</v>
      </c>
      <c r="R14" s="24">
        <v>497.62350788869998</v>
      </c>
      <c r="S14" s="24">
        <v>468.08377132779998</v>
      </c>
      <c r="T14" s="24">
        <v>510.00427391459999</v>
      </c>
      <c r="U14" s="24">
        <v>386.95704171440002</v>
      </c>
      <c r="V14" s="24">
        <v>175.3876281858</v>
      </c>
      <c r="W14" s="24">
        <v>109.6645268055</v>
      </c>
      <c r="X14" s="6">
        <f t="shared" si="2"/>
        <v>8974.7849001107024</v>
      </c>
      <c r="Y14" s="24">
        <v>430.56166922829999</v>
      </c>
      <c r="Z14" s="24">
        <v>305.24301370939997</v>
      </c>
      <c r="AA14" s="24">
        <v>400.23505951729999</v>
      </c>
      <c r="AB14" s="24">
        <v>327.57720573850003</v>
      </c>
      <c r="AC14" s="24">
        <v>382.5303449905</v>
      </c>
      <c r="AD14" s="24">
        <v>390.40404626399999</v>
      </c>
      <c r="AE14" s="24">
        <v>579.0229531128</v>
      </c>
      <c r="AF14" s="24">
        <v>668.53780836160001</v>
      </c>
      <c r="AG14" s="24">
        <v>643.18968412230004</v>
      </c>
      <c r="AH14" s="24">
        <v>655.84925412099994</v>
      </c>
      <c r="AI14" s="24">
        <v>517.81335380639996</v>
      </c>
      <c r="AJ14" s="24">
        <v>590.32498838100003</v>
      </c>
      <c r="AK14" s="24">
        <v>515.91773589100001</v>
      </c>
      <c r="AL14" s="24">
        <v>532.24890704610004</v>
      </c>
      <c r="AM14" s="24">
        <v>524.1091163538</v>
      </c>
      <c r="AN14" s="24">
        <v>601.53788836130002</v>
      </c>
      <c r="AO14" s="24">
        <v>488.43231246319999</v>
      </c>
      <c r="AP14" s="24">
        <v>296.77536648450001</v>
      </c>
      <c r="AQ14" s="24">
        <v>124.4741921577</v>
      </c>
      <c r="AR14" s="5">
        <f t="shared" si="3"/>
        <v>18852.311667027501</v>
      </c>
      <c r="AS14" s="5"/>
    </row>
    <row r="15" spans="1:48" ht="12.5">
      <c r="A15" s="91">
        <v>14</v>
      </c>
      <c r="B15" s="7" t="s">
        <v>85</v>
      </c>
      <c r="C15" s="8">
        <v>10</v>
      </c>
      <c r="D15" s="6">
        <f t="shared" si="1"/>
        <v>10645.1257899883</v>
      </c>
      <c r="E15" s="24">
        <v>360.54809521200002</v>
      </c>
      <c r="F15" s="24">
        <v>358.29541908070001</v>
      </c>
      <c r="G15" s="24">
        <v>378.35887643389998</v>
      </c>
      <c r="H15" s="24">
        <v>416.35621161530003</v>
      </c>
      <c r="I15" s="24">
        <v>492.84425900470001</v>
      </c>
      <c r="J15" s="24">
        <v>566.96480336269997</v>
      </c>
      <c r="K15" s="24">
        <v>843.64015421800002</v>
      </c>
      <c r="L15" s="24">
        <v>643.57696792069999</v>
      </c>
      <c r="M15" s="24">
        <v>827.65203624369997</v>
      </c>
      <c r="N15" s="24">
        <v>909.76477352400002</v>
      </c>
      <c r="O15" s="24">
        <v>808.94635760849997</v>
      </c>
      <c r="P15" s="24">
        <v>756.62811286559997</v>
      </c>
      <c r="Q15" s="24">
        <v>595.47417962019995</v>
      </c>
      <c r="R15" s="24">
        <v>651.69248393860005</v>
      </c>
      <c r="S15" s="24">
        <v>524.15939504150003</v>
      </c>
      <c r="T15" s="24">
        <v>693.6803447282</v>
      </c>
      <c r="U15" s="24">
        <v>419.5327568395</v>
      </c>
      <c r="V15" s="24">
        <v>301.91898116909999</v>
      </c>
      <c r="W15" s="24">
        <v>95.091581561400005</v>
      </c>
      <c r="X15" s="6">
        <f t="shared" si="2"/>
        <v>9931.4367569495989</v>
      </c>
      <c r="Y15" s="24">
        <v>318.89799129199997</v>
      </c>
      <c r="Z15" s="24">
        <v>358.1198459963</v>
      </c>
      <c r="AA15" s="24">
        <v>405.99727817860003</v>
      </c>
      <c r="AB15" s="24">
        <v>351.76870523000002</v>
      </c>
      <c r="AC15" s="24">
        <v>544.83096471060003</v>
      </c>
      <c r="AD15" s="24">
        <v>471.3308882316</v>
      </c>
      <c r="AE15" s="24">
        <v>564.11139496429996</v>
      </c>
      <c r="AF15" s="24">
        <v>595.97702634849998</v>
      </c>
      <c r="AG15" s="24">
        <v>624.21832859999995</v>
      </c>
      <c r="AH15" s="24">
        <v>770.85245926259995</v>
      </c>
      <c r="AI15" s="24">
        <v>546.08760159220003</v>
      </c>
      <c r="AJ15" s="24">
        <v>627.0464510191</v>
      </c>
      <c r="AK15" s="24">
        <v>641.36291424299998</v>
      </c>
      <c r="AL15" s="24">
        <v>629.01369722510003</v>
      </c>
      <c r="AM15" s="24">
        <v>526.43015043189996</v>
      </c>
      <c r="AN15" s="24">
        <v>684.03245563769997</v>
      </c>
      <c r="AO15" s="24">
        <v>603.96083438940002</v>
      </c>
      <c r="AP15" s="24">
        <v>481.56338171260001</v>
      </c>
      <c r="AQ15" s="24">
        <v>185.83438788410001</v>
      </c>
      <c r="AR15" s="5">
        <f t="shared" si="3"/>
        <v>20576.562546937901</v>
      </c>
      <c r="AS15" s="5"/>
    </row>
    <row r="16" spans="1:48" ht="12.5">
      <c r="A16" s="91">
        <v>15</v>
      </c>
      <c r="B16" s="7" t="s">
        <v>86</v>
      </c>
      <c r="C16" s="8">
        <v>11</v>
      </c>
      <c r="D16" s="6">
        <f t="shared" si="1"/>
        <v>12681.546314257301</v>
      </c>
      <c r="E16" s="24">
        <v>649.6565759289</v>
      </c>
      <c r="F16" s="24">
        <v>538.6751514696</v>
      </c>
      <c r="G16" s="24">
        <v>480.56968809310001</v>
      </c>
      <c r="H16" s="24">
        <v>692.4618140947</v>
      </c>
      <c r="I16" s="24">
        <v>867.2041675383</v>
      </c>
      <c r="J16" s="24">
        <v>677.0339623182</v>
      </c>
      <c r="K16" s="24">
        <v>1025.9768624735</v>
      </c>
      <c r="L16" s="24">
        <v>1138.7149267586999</v>
      </c>
      <c r="M16" s="24">
        <v>962.52690028430004</v>
      </c>
      <c r="N16" s="24">
        <v>1077.4082923865999</v>
      </c>
      <c r="O16" s="24">
        <v>841.92665782079996</v>
      </c>
      <c r="P16" s="24">
        <v>829.9308280212</v>
      </c>
      <c r="Q16" s="24">
        <v>663.26552492819997</v>
      </c>
      <c r="R16" s="24">
        <v>493.32262741900001</v>
      </c>
      <c r="S16" s="24">
        <v>524.95656241389997</v>
      </c>
      <c r="T16" s="24">
        <v>586.97511750319995</v>
      </c>
      <c r="U16" s="24">
        <v>326.12761043</v>
      </c>
      <c r="V16" s="24">
        <v>183.54121803379999</v>
      </c>
      <c r="W16" s="24">
        <v>121.2718263413</v>
      </c>
      <c r="X16" s="6">
        <f t="shared" si="2"/>
        <v>11871.976245170501</v>
      </c>
      <c r="Y16" s="24">
        <v>436.46101608769999</v>
      </c>
      <c r="Z16" s="24">
        <v>656.44211945079996</v>
      </c>
      <c r="AA16" s="24">
        <v>486.17605885429998</v>
      </c>
      <c r="AB16" s="24">
        <v>603.53651288560002</v>
      </c>
      <c r="AC16" s="24">
        <v>743.94628716770001</v>
      </c>
      <c r="AD16" s="24">
        <v>709.67787823360004</v>
      </c>
      <c r="AE16" s="24">
        <v>790.20839235460005</v>
      </c>
      <c r="AF16" s="24">
        <v>887.07648827339995</v>
      </c>
      <c r="AG16" s="24">
        <v>878.01474607770001</v>
      </c>
      <c r="AH16" s="24">
        <v>851.17044412849998</v>
      </c>
      <c r="AI16" s="24">
        <v>866.06517774179997</v>
      </c>
      <c r="AJ16" s="24">
        <v>635.03697804080002</v>
      </c>
      <c r="AK16" s="24">
        <v>540.26733961330001</v>
      </c>
      <c r="AL16" s="24">
        <v>639.54668870779994</v>
      </c>
      <c r="AM16" s="24">
        <v>543.32761871549997</v>
      </c>
      <c r="AN16" s="24">
        <v>687.31229417930001</v>
      </c>
      <c r="AO16" s="24">
        <v>405.6249382355</v>
      </c>
      <c r="AP16" s="24">
        <v>350.12069231800001</v>
      </c>
      <c r="AQ16" s="24">
        <v>161.96457410459999</v>
      </c>
      <c r="AR16" s="5">
        <f t="shared" si="3"/>
        <v>24553.522559427802</v>
      </c>
      <c r="AS16" s="5"/>
    </row>
    <row r="17" spans="1:45" ht="12.5">
      <c r="A17" s="91">
        <v>16</v>
      </c>
      <c r="B17" s="7" t="s">
        <v>56</v>
      </c>
      <c r="C17" s="8">
        <v>12</v>
      </c>
      <c r="D17" s="6">
        <f t="shared" si="1"/>
        <v>7348.1165399150004</v>
      </c>
      <c r="E17" s="24">
        <v>337.252415171</v>
      </c>
      <c r="F17" s="24">
        <v>374.93279955470001</v>
      </c>
      <c r="G17" s="24">
        <v>377.60139570159998</v>
      </c>
      <c r="H17" s="24">
        <v>312.52873157189998</v>
      </c>
      <c r="I17" s="24">
        <v>257.83293278069999</v>
      </c>
      <c r="J17" s="24">
        <v>515.4224816446</v>
      </c>
      <c r="K17" s="24">
        <v>412.0362986376</v>
      </c>
      <c r="L17" s="24">
        <v>711.15093814329998</v>
      </c>
      <c r="M17" s="24">
        <v>661.02012011490001</v>
      </c>
      <c r="N17" s="24">
        <v>492.91752932409997</v>
      </c>
      <c r="O17" s="24">
        <v>490.25916262039999</v>
      </c>
      <c r="P17" s="24">
        <v>442.28393027940001</v>
      </c>
      <c r="Q17" s="24">
        <v>403.84117647139999</v>
      </c>
      <c r="R17" s="24">
        <v>392.21748293949997</v>
      </c>
      <c r="S17" s="24">
        <v>436.5343580091</v>
      </c>
      <c r="T17" s="24">
        <v>345.6272287736</v>
      </c>
      <c r="U17" s="24">
        <v>246.2089337738</v>
      </c>
      <c r="V17" s="24">
        <v>106.0652181936</v>
      </c>
      <c r="W17" s="24">
        <v>32.3834062098</v>
      </c>
      <c r="X17" s="6">
        <f t="shared" si="2"/>
        <v>7208.9583340739</v>
      </c>
      <c r="Y17" s="24">
        <v>313.46048625349999</v>
      </c>
      <c r="Z17" s="24">
        <v>284.84626791390002</v>
      </c>
      <c r="AA17" s="24">
        <v>334.9615586539</v>
      </c>
      <c r="AB17" s="24">
        <v>322.2295562219</v>
      </c>
      <c r="AC17" s="24">
        <v>279.55894285490001</v>
      </c>
      <c r="AD17" s="24">
        <v>473.83885251980001</v>
      </c>
      <c r="AE17" s="24">
        <v>408.19006936940002</v>
      </c>
      <c r="AF17" s="24">
        <v>618.19279377939995</v>
      </c>
      <c r="AG17" s="24">
        <v>586.17626992830003</v>
      </c>
      <c r="AH17" s="24">
        <v>446.98325478599997</v>
      </c>
      <c r="AI17" s="24">
        <v>476.2788046018</v>
      </c>
      <c r="AJ17" s="24">
        <v>348.00802213129998</v>
      </c>
      <c r="AK17" s="24">
        <v>440.714011105</v>
      </c>
      <c r="AL17" s="24">
        <v>370.12364548929997</v>
      </c>
      <c r="AM17" s="24">
        <v>406.04617923289999</v>
      </c>
      <c r="AN17" s="24">
        <v>432.44394089140002</v>
      </c>
      <c r="AO17" s="24">
        <v>347.7634039152</v>
      </c>
      <c r="AP17" s="24">
        <v>227.49955520340001</v>
      </c>
      <c r="AQ17" s="24">
        <v>91.642719222599993</v>
      </c>
      <c r="AR17" s="5">
        <f t="shared" si="3"/>
        <v>14557.0748739889</v>
      </c>
      <c r="AS17" s="5"/>
    </row>
    <row r="18" spans="1:45" ht="12.5">
      <c r="A18" s="91">
        <v>17</v>
      </c>
      <c r="B18" s="7" t="s">
        <v>57</v>
      </c>
      <c r="C18" s="8">
        <v>13</v>
      </c>
      <c r="D18" s="6">
        <f t="shared" si="1"/>
        <v>7887.9602407380007</v>
      </c>
      <c r="E18" s="24">
        <v>376.4610801979</v>
      </c>
      <c r="F18" s="24">
        <v>351.49273780999999</v>
      </c>
      <c r="G18" s="24">
        <v>374.33954687310001</v>
      </c>
      <c r="H18" s="24">
        <v>317.17760165570002</v>
      </c>
      <c r="I18" s="24">
        <v>458.84523733549997</v>
      </c>
      <c r="J18" s="24">
        <v>413.70180970259997</v>
      </c>
      <c r="K18" s="24">
        <v>612.10386982739999</v>
      </c>
      <c r="L18" s="24">
        <v>611.24488425259995</v>
      </c>
      <c r="M18" s="24">
        <v>678.92606104870003</v>
      </c>
      <c r="N18" s="24">
        <v>651.83135649040003</v>
      </c>
      <c r="O18" s="24">
        <v>503.16510419510001</v>
      </c>
      <c r="P18" s="24">
        <v>511.13402042759998</v>
      </c>
      <c r="Q18" s="24">
        <v>421.73404386449999</v>
      </c>
      <c r="R18" s="24">
        <v>423.42092346570001</v>
      </c>
      <c r="S18" s="24">
        <v>254.38035954200001</v>
      </c>
      <c r="T18" s="24">
        <v>458.91795292199998</v>
      </c>
      <c r="U18" s="24">
        <v>227.60031086149999</v>
      </c>
      <c r="V18" s="24">
        <v>139.6496066707</v>
      </c>
      <c r="W18" s="24">
        <v>101.833733595</v>
      </c>
      <c r="X18" s="6">
        <f t="shared" si="2"/>
        <v>7277.3699089963993</v>
      </c>
      <c r="Y18" s="24">
        <v>344.61869053800001</v>
      </c>
      <c r="Z18" s="24">
        <v>289.62447010509999</v>
      </c>
      <c r="AA18" s="24">
        <v>335.42776658819997</v>
      </c>
      <c r="AB18" s="24">
        <v>283.16903000730002</v>
      </c>
      <c r="AC18" s="24">
        <v>366.35437030769998</v>
      </c>
      <c r="AD18" s="24">
        <v>430.21849613099999</v>
      </c>
      <c r="AE18" s="24">
        <v>480.85442222530003</v>
      </c>
      <c r="AF18" s="24">
        <v>505.76449524690003</v>
      </c>
      <c r="AG18" s="24">
        <v>443.49405857980003</v>
      </c>
      <c r="AH18" s="24">
        <v>568.24076505779999</v>
      </c>
      <c r="AI18" s="24">
        <v>546.02179535660002</v>
      </c>
      <c r="AJ18" s="24">
        <v>323.46581387430001</v>
      </c>
      <c r="AK18" s="24">
        <v>445.58001031779997</v>
      </c>
      <c r="AL18" s="24">
        <v>349.61125743090003</v>
      </c>
      <c r="AM18" s="24">
        <v>326.89370034870001</v>
      </c>
      <c r="AN18" s="24">
        <v>383.6287994274</v>
      </c>
      <c r="AO18" s="24">
        <v>384.83192586839999</v>
      </c>
      <c r="AP18" s="24">
        <v>294.05878994109997</v>
      </c>
      <c r="AQ18" s="24">
        <v>175.51125164410001</v>
      </c>
      <c r="AR18" s="5">
        <f t="shared" si="3"/>
        <v>15165.3301497344</v>
      </c>
      <c r="AS18" s="5"/>
    </row>
    <row r="19" spans="1:45" ht="12.5">
      <c r="A19" s="91">
        <v>18</v>
      </c>
      <c r="B19" s="7" t="s">
        <v>80</v>
      </c>
      <c r="C19" s="8">
        <v>14</v>
      </c>
      <c r="D19" s="6">
        <f t="shared" si="1"/>
        <v>3839.9709414200001</v>
      </c>
      <c r="E19" s="24">
        <v>141.08736009</v>
      </c>
      <c r="F19" s="24">
        <v>153.17061284330001</v>
      </c>
      <c r="G19" s="24">
        <v>186.24561701409999</v>
      </c>
      <c r="H19" s="24">
        <v>124.75591491900001</v>
      </c>
      <c r="I19" s="24">
        <v>162.28110660339999</v>
      </c>
      <c r="J19" s="24">
        <v>215.54971938689999</v>
      </c>
      <c r="K19" s="24">
        <v>294.76281324080003</v>
      </c>
      <c r="L19" s="24">
        <v>274.35527780320001</v>
      </c>
      <c r="M19" s="24">
        <v>379.77037201159999</v>
      </c>
      <c r="N19" s="24">
        <v>271.42836401139999</v>
      </c>
      <c r="O19" s="24">
        <v>283.74642491010002</v>
      </c>
      <c r="P19" s="24">
        <v>226.3734280239</v>
      </c>
      <c r="Q19" s="24">
        <v>220.58432099500001</v>
      </c>
      <c r="R19" s="24">
        <v>201.2087124064</v>
      </c>
      <c r="S19" s="24">
        <v>238.91176980040001</v>
      </c>
      <c r="T19" s="24">
        <v>237.69370581210001</v>
      </c>
      <c r="U19" s="24">
        <v>150.08806936049999</v>
      </c>
      <c r="V19" s="24">
        <v>50.290344896299999</v>
      </c>
      <c r="W19" s="24">
        <v>27.667007291600001</v>
      </c>
      <c r="X19" s="6">
        <f t="shared" si="2"/>
        <v>3561.1237630763999</v>
      </c>
      <c r="Y19" s="24">
        <v>80.468588481699996</v>
      </c>
      <c r="Z19" s="24">
        <v>159.272087615</v>
      </c>
      <c r="AA19" s="24">
        <v>182.7473722368</v>
      </c>
      <c r="AB19" s="24">
        <v>170.6370948185</v>
      </c>
      <c r="AC19" s="24">
        <v>159.01444976089999</v>
      </c>
      <c r="AD19" s="24">
        <v>201.3650715579</v>
      </c>
      <c r="AE19" s="24">
        <v>180.4915981234</v>
      </c>
      <c r="AF19" s="24">
        <v>240.93226203910001</v>
      </c>
      <c r="AG19" s="24">
        <v>302.33184543670001</v>
      </c>
      <c r="AH19" s="24">
        <v>277.01311872399998</v>
      </c>
      <c r="AI19" s="24">
        <v>200.12971472379999</v>
      </c>
      <c r="AJ19" s="24">
        <v>265.71922620679999</v>
      </c>
      <c r="AK19" s="24">
        <v>149.20049453159999</v>
      </c>
      <c r="AL19" s="24">
        <v>230.4726125327</v>
      </c>
      <c r="AM19" s="24">
        <v>190.91085330999999</v>
      </c>
      <c r="AN19" s="24">
        <v>235.45451390029999</v>
      </c>
      <c r="AO19" s="24">
        <v>208.8614870465</v>
      </c>
      <c r="AP19" s="24">
        <v>67.981018047800006</v>
      </c>
      <c r="AQ19" s="24">
        <v>58.120353982899999</v>
      </c>
      <c r="AR19" s="5">
        <f t="shared" si="3"/>
        <v>7401.0947044963996</v>
      </c>
      <c r="AS19" s="5"/>
    </row>
    <row r="20" spans="1:45" ht="12.5">
      <c r="A20" s="91">
        <v>19</v>
      </c>
      <c r="B20" s="7" t="s">
        <v>58</v>
      </c>
      <c r="C20" s="8">
        <v>15</v>
      </c>
      <c r="D20" s="6">
        <f t="shared" si="1"/>
        <v>14287.0629132217</v>
      </c>
      <c r="E20" s="24">
        <v>764.4123960188</v>
      </c>
      <c r="F20" s="24">
        <v>747.40373495239999</v>
      </c>
      <c r="G20" s="24">
        <v>691.43816951600002</v>
      </c>
      <c r="H20" s="24">
        <v>588.03024040139996</v>
      </c>
      <c r="I20" s="24">
        <v>766.17380107990004</v>
      </c>
      <c r="J20" s="24">
        <v>873.45278090160002</v>
      </c>
      <c r="K20" s="24">
        <v>1123.2778677895999</v>
      </c>
      <c r="L20" s="24">
        <v>1384.2221681709</v>
      </c>
      <c r="M20" s="24">
        <v>1277.9842078055999</v>
      </c>
      <c r="N20" s="24">
        <v>1192.8398229423001</v>
      </c>
      <c r="O20" s="24">
        <v>1102.1801213755</v>
      </c>
      <c r="P20" s="24">
        <v>784.28763441620004</v>
      </c>
      <c r="Q20" s="24">
        <v>742.91034702230002</v>
      </c>
      <c r="R20" s="24">
        <v>549.71093524349999</v>
      </c>
      <c r="S20" s="24">
        <v>511.28805133859998</v>
      </c>
      <c r="T20" s="24">
        <v>477.09708871599997</v>
      </c>
      <c r="U20" s="24">
        <v>435.34566433880002</v>
      </c>
      <c r="V20" s="24">
        <v>210.96271488599999</v>
      </c>
      <c r="W20" s="24">
        <v>64.045166306300004</v>
      </c>
      <c r="X20" s="6">
        <f t="shared" si="2"/>
        <v>13471.798848775401</v>
      </c>
      <c r="Y20" s="24">
        <v>608.62314691400002</v>
      </c>
      <c r="Z20" s="24">
        <v>754.77689184200005</v>
      </c>
      <c r="AA20" s="24">
        <v>580.64880246220002</v>
      </c>
      <c r="AB20" s="24">
        <v>551.17857934460005</v>
      </c>
      <c r="AC20" s="24">
        <v>767.03838737420006</v>
      </c>
      <c r="AD20" s="24">
        <v>802.42432176090006</v>
      </c>
      <c r="AE20" s="24">
        <v>1121.9343934000001</v>
      </c>
      <c r="AF20" s="24">
        <v>1130.8251146168</v>
      </c>
      <c r="AG20" s="24">
        <v>954.80356259630003</v>
      </c>
      <c r="AH20" s="24">
        <v>1000.5304351229</v>
      </c>
      <c r="AI20" s="24">
        <v>903.83843785240003</v>
      </c>
      <c r="AJ20" s="24">
        <v>784.85739612509997</v>
      </c>
      <c r="AK20" s="24">
        <v>656.70858454400002</v>
      </c>
      <c r="AL20" s="24">
        <v>581.95331827730001</v>
      </c>
      <c r="AM20" s="24">
        <v>524.32829388059997</v>
      </c>
      <c r="AN20" s="24">
        <v>641.22174190249996</v>
      </c>
      <c r="AO20" s="24">
        <v>666.80767577760002</v>
      </c>
      <c r="AP20" s="24">
        <v>260.17375044139999</v>
      </c>
      <c r="AQ20" s="24">
        <v>179.12601454060001</v>
      </c>
      <c r="AR20" s="5">
        <f t="shared" si="3"/>
        <v>27758.861761997101</v>
      </c>
      <c r="AS20" s="5"/>
    </row>
    <row r="21" spans="1:45" ht="12.5">
      <c r="A21" s="91">
        <v>20</v>
      </c>
      <c r="B21" s="7" t="s">
        <v>59</v>
      </c>
      <c r="C21" s="8">
        <v>16</v>
      </c>
      <c r="D21" s="6">
        <f t="shared" si="1"/>
        <v>15587.388020572498</v>
      </c>
      <c r="E21" s="24">
        <v>845.70500604389997</v>
      </c>
      <c r="F21" s="24">
        <v>821.36972286970001</v>
      </c>
      <c r="G21" s="24">
        <v>644.92423524850005</v>
      </c>
      <c r="H21" s="24">
        <v>710.58617000920003</v>
      </c>
      <c r="I21" s="24">
        <v>881.78860629979999</v>
      </c>
      <c r="J21" s="24">
        <v>1010.6810951665</v>
      </c>
      <c r="K21" s="24">
        <v>1472.8911404075</v>
      </c>
      <c r="L21" s="24">
        <v>1493.5550570312</v>
      </c>
      <c r="M21" s="24">
        <v>1343.2659678614</v>
      </c>
      <c r="N21" s="24">
        <v>1231.7750220449</v>
      </c>
      <c r="O21" s="24">
        <v>1126.7290393390001</v>
      </c>
      <c r="P21" s="24">
        <v>699.1534208667</v>
      </c>
      <c r="Q21" s="24">
        <v>668.95417051749996</v>
      </c>
      <c r="R21" s="24">
        <v>732.05131601640005</v>
      </c>
      <c r="S21" s="24">
        <v>546.18979563829998</v>
      </c>
      <c r="T21" s="24">
        <v>632.2928874575</v>
      </c>
      <c r="U21" s="24">
        <v>394.19925093659998</v>
      </c>
      <c r="V21" s="24">
        <v>246.65336823120001</v>
      </c>
      <c r="W21" s="24">
        <v>84.622748586699998</v>
      </c>
      <c r="X21" s="6">
        <f t="shared" si="2"/>
        <v>14083.597753515</v>
      </c>
      <c r="Y21" s="24">
        <v>762.96287270749997</v>
      </c>
      <c r="Z21" s="24">
        <v>718.70005404539995</v>
      </c>
      <c r="AA21" s="24">
        <v>597.36360588050002</v>
      </c>
      <c r="AB21" s="24">
        <v>633.10031026540003</v>
      </c>
      <c r="AC21" s="24">
        <v>662.10183547420002</v>
      </c>
      <c r="AD21" s="24">
        <v>1057.2954934003999</v>
      </c>
      <c r="AE21" s="24">
        <v>1290.9349350107</v>
      </c>
      <c r="AF21" s="24">
        <v>1156.6606947927</v>
      </c>
      <c r="AG21" s="24">
        <v>1091.0929084055999</v>
      </c>
      <c r="AH21" s="24">
        <v>978.28185985269999</v>
      </c>
      <c r="AI21" s="24">
        <v>904.12822964789996</v>
      </c>
      <c r="AJ21" s="24">
        <v>643.26942828059998</v>
      </c>
      <c r="AK21" s="24">
        <v>625.93867364749997</v>
      </c>
      <c r="AL21" s="24">
        <v>592.58404359480005</v>
      </c>
      <c r="AM21" s="24">
        <v>518.88253524920003</v>
      </c>
      <c r="AN21" s="24">
        <v>633.60601690609997</v>
      </c>
      <c r="AO21" s="24">
        <v>646.00099708649998</v>
      </c>
      <c r="AP21" s="24">
        <v>379.54851232099998</v>
      </c>
      <c r="AQ21" s="24">
        <v>191.14474694629999</v>
      </c>
      <c r="AR21" s="5">
        <f t="shared" si="3"/>
        <v>29670.985774087498</v>
      </c>
      <c r="AS21" s="5"/>
    </row>
    <row r="22" spans="1:45" ht="12.5">
      <c r="A22" s="91">
        <v>21</v>
      </c>
      <c r="B22" s="7" t="s">
        <v>842</v>
      </c>
      <c r="C22" s="8">
        <v>17</v>
      </c>
      <c r="D22" s="6">
        <f t="shared" si="1"/>
        <v>366795.65272488288</v>
      </c>
      <c r="E22" s="24">
        <v>20621.301299084</v>
      </c>
      <c r="F22" s="24">
        <v>19243.188391506501</v>
      </c>
      <c r="G22" s="24">
        <v>17223.729305704801</v>
      </c>
      <c r="H22" s="24">
        <v>16934.861755841801</v>
      </c>
      <c r="I22" s="24">
        <v>19093.1064099826</v>
      </c>
      <c r="J22" s="24">
        <v>24331.836798867102</v>
      </c>
      <c r="K22" s="24">
        <v>31524.890486721401</v>
      </c>
      <c r="L22" s="24">
        <v>34690.4133720756</v>
      </c>
      <c r="M22" s="24">
        <v>31125.9078708907</v>
      </c>
      <c r="N22" s="24">
        <v>28993.858223879499</v>
      </c>
      <c r="O22" s="24">
        <v>25817.533491995699</v>
      </c>
      <c r="P22" s="24">
        <v>21641.844741513902</v>
      </c>
      <c r="Q22" s="24">
        <v>19608.873676028401</v>
      </c>
      <c r="R22" s="24">
        <v>17066.7628566647</v>
      </c>
      <c r="S22" s="24">
        <v>12071.510489193901</v>
      </c>
      <c r="T22" s="24">
        <v>12263.1947938837</v>
      </c>
      <c r="U22" s="24">
        <v>8126.8367060158998</v>
      </c>
      <c r="V22" s="24">
        <v>4584.0140779485</v>
      </c>
      <c r="W22" s="24">
        <v>1831.9879770841001</v>
      </c>
      <c r="X22" s="6">
        <f t="shared" si="2"/>
        <v>386142.90655694029</v>
      </c>
      <c r="Y22" s="24">
        <v>19522.1828686343</v>
      </c>
      <c r="Z22" s="24">
        <v>18338.7020284061</v>
      </c>
      <c r="AA22" s="24">
        <v>16117.3447395433</v>
      </c>
      <c r="AB22" s="24">
        <v>16157.351202641399</v>
      </c>
      <c r="AC22" s="24">
        <v>19068.2380565893</v>
      </c>
      <c r="AD22" s="24">
        <v>23330.599873127001</v>
      </c>
      <c r="AE22" s="24">
        <v>30540.668916549101</v>
      </c>
      <c r="AF22" s="24">
        <v>32075.6799434963</v>
      </c>
      <c r="AG22" s="24">
        <v>30499.859095476699</v>
      </c>
      <c r="AH22" s="24">
        <v>28613.339377939399</v>
      </c>
      <c r="AI22" s="24">
        <v>26815.650062332599</v>
      </c>
      <c r="AJ22" s="24">
        <v>23717.0330693668</v>
      </c>
      <c r="AK22" s="24">
        <v>21974.019125321702</v>
      </c>
      <c r="AL22" s="24">
        <v>19357.573751169301</v>
      </c>
      <c r="AM22" s="24">
        <v>14837.837371331199</v>
      </c>
      <c r="AN22" s="24">
        <v>17627.113853876599</v>
      </c>
      <c r="AO22" s="24">
        <v>13806.0211709082</v>
      </c>
      <c r="AP22" s="24">
        <v>8851.2015545115992</v>
      </c>
      <c r="AQ22" s="24">
        <v>4892.4904957194003</v>
      </c>
      <c r="AR22" s="5">
        <f t="shared" si="3"/>
        <v>752938.55928182323</v>
      </c>
      <c r="AS22" s="5"/>
    </row>
    <row r="23" spans="1:45" ht="12.5">
      <c r="A23" s="91">
        <v>22</v>
      </c>
      <c r="B23" s="7" t="s">
        <v>60</v>
      </c>
      <c r="C23" s="8">
        <v>18</v>
      </c>
      <c r="D23" s="6">
        <f t="shared" si="1"/>
        <v>4798.6019625453</v>
      </c>
      <c r="E23" s="24">
        <v>205.7165818686</v>
      </c>
      <c r="F23" s="24">
        <v>205.02730984140001</v>
      </c>
      <c r="G23" s="24">
        <v>218.31552425469999</v>
      </c>
      <c r="H23" s="24">
        <v>207.05032738720001</v>
      </c>
      <c r="I23" s="24">
        <v>217.12830324020001</v>
      </c>
      <c r="J23" s="24">
        <v>309.89048968600002</v>
      </c>
      <c r="K23" s="24">
        <v>267.15310395789999</v>
      </c>
      <c r="L23" s="24">
        <v>362.4700169761</v>
      </c>
      <c r="M23" s="24">
        <v>362.98885333560003</v>
      </c>
      <c r="N23" s="24">
        <v>357.95965408529997</v>
      </c>
      <c r="O23" s="24">
        <v>419.49594478239999</v>
      </c>
      <c r="P23" s="24">
        <v>324.95920929329998</v>
      </c>
      <c r="Q23" s="24">
        <v>300.60849659349998</v>
      </c>
      <c r="R23" s="24">
        <v>197.3778389748</v>
      </c>
      <c r="S23" s="24">
        <v>253.18031153539999</v>
      </c>
      <c r="T23" s="24">
        <v>286.93605967100001</v>
      </c>
      <c r="U23" s="24">
        <v>183.50123450230001</v>
      </c>
      <c r="V23" s="24">
        <v>77.142347946699999</v>
      </c>
      <c r="W23" s="24">
        <v>41.7003546129</v>
      </c>
      <c r="X23" s="6">
        <f t="shared" si="2"/>
        <v>4566.1080249053985</v>
      </c>
      <c r="Y23" s="24">
        <v>209.496829082</v>
      </c>
      <c r="Z23" s="24">
        <v>150.67287816370001</v>
      </c>
      <c r="AA23" s="24">
        <v>183.0095677681</v>
      </c>
      <c r="AB23" s="24">
        <v>214.06661598080001</v>
      </c>
      <c r="AC23" s="24">
        <v>201.14996260699999</v>
      </c>
      <c r="AD23" s="24">
        <v>244.31629144530001</v>
      </c>
      <c r="AE23" s="24">
        <v>340.71839975900002</v>
      </c>
      <c r="AF23" s="24">
        <v>283.81844129569998</v>
      </c>
      <c r="AG23" s="24">
        <v>277.23024367990001</v>
      </c>
      <c r="AH23" s="24">
        <v>342.90033719920001</v>
      </c>
      <c r="AI23" s="24">
        <v>340.53257126850002</v>
      </c>
      <c r="AJ23" s="24">
        <v>296.7655052097</v>
      </c>
      <c r="AK23" s="24">
        <v>224.07240885280001</v>
      </c>
      <c r="AL23" s="24">
        <v>224.4080067559</v>
      </c>
      <c r="AM23" s="24">
        <v>239.80264462970001</v>
      </c>
      <c r="AN23" s="24">
        <v>374.10243153390002</v>
      </c>
      <c r="AO23" s="24">
        <v>185.71147776309999</v>
      </c>
      <c r="AP23" s="24">
        <v>163.79053538619999</v>
      </c>
      <c r="AQ23" s="24">
        <v>69.542876524899995</v>
      </c>
      <c r="AR23" s="5">
        <f t="shared" si="3"/>
        <v>9364.7099874506985</v>
      </c>
      <c r="AS23" s="5"/>
    </row>
    <row r="24" spans="1:45" ht="12.5">
      <c r="A24" s="91">
        <v>23</v>
      </c>
      <c r="B24" s="7" t="s">
        <v>87</v>
      </c>
      <c r="C24" s="8">
        <v>19</v>
      </c>
      <c r="D24" s="6">
        <f t="shared" si="1"/>
        <v>7845.0187291201992</v>
      </c>
      <c r="E24" s="24">
        <v>387.4922759314</v>
      </c>
      <c r="F24" s="24">
        <v>371.260607967</v>
      </c>
      <c r="G24" s="24">
        <v>294.33960065129997</v>
      </c>
      <c r="H24" s="24">
        <v>398.517673978</v>
      </c>
      <c r="I24" s="24">
        <v>372.33951198170001</v>
      </c>
      <c r="J24" s="24">
        <v>570.41225707549995</v>
      </c>
      <c r="K24" s="24">
        <v>729.95594554649995</v>
      </c>
      <c r="L24" s="24">
        <v>666.95089790459997</v>
      </c>
      <c r="M24" s="24">
        <v>659.10881948769998</v>
      </c>
      <c r="N24" s="24">
        <v>504.40103259080001</v>
      </c>
      <c r="O24" s="24">
        <v>557.51023213919996</v>
      </c>
      <c r="P24" s="24">
        <v>408.40635951410002</v>
      </c>
      <c r="Q24" s="24">
        <v>496.38259571380001</v>
      </c>
      <c r="R24" s="24">
        <v>290.52581016340002</v>
      </c>
      <c r="S24" s="24">
        <v>297.62410598899999</v>
      </c>
      <c r="T24" s="24">
        <v>382.99702624179997</v>
      </c>
      <c r="U24" s="24">
        <v>299.15948961560002</v>
      </c>
      <c r="V24" s="24">
        <v>101.8444134722</v>
      </c>
      <c r="W24" s="24">
        <v>55.790073156600002</v>
      </c>
      <c r="X24" s="6">
        <f t="shared" si="2"/>
        <v>7089.3855542140009</v>
      </c>
      <c r="Y24" s="24">
        <v>385.46033503370001</v>
      </c>
      <c r="Z24" s="24">
        <v>267.45120312429998</v>
      </c>
      <c r="AA24" s="24">
        <v>320.85974907010001</v>
      </c>
      <c r="AB24" s="24">
        <v>292.14930093700002</v>
      </c>
      <c r="AC24" s="24">
        <v>358.14570881790002</v>
      </c>
      <c r="AD24" s="24">
        <v>457.10285426180002</v>
      </c>
      <c r="AE24" s="24">
        <v>545.79648417730004</v>
      </c>
      <c r="AF24" s="24">
        <v>485.48015627699999</v>
      </c>
      <c r="AG24" s="24">
        <v>442.7160498371</v>
      </c>
      <c r="AH24" s="24">
        <v>460.05969580039999</v>
      </c>
      <c r="AI24" s="24">
        <v>350.2306082879</v>
      </c>
      <c r="AJ24" s="24">
        <v>478.42208616530002</v>
      </c>
      <c r="AK24" s="24">
        <v>382.63673094090001</v>
      </c>
      <c r="AL24" s="24">
        <v>418.01184795749998</v>
      </c>
      <c r="AM24" s="24">
        <v>363.53316370099998</v>
      </c>
      <c r="AN24" s="24">
        <v>391.17377771500003</v>
      </c>
      <c r="AO24" s="24">
        <v>339.30193940020001</v>
      </c>
      <c r="AP24" s="24">
        <v>224.52964928579999</v>
      </c>
      <c r="AQ24" s="24">
        <v>126.3242134238</v>
      </c>
      <c r="AR24" s="5">
        <f t="shared" si="3"/>
        <v>14934.404283334199</v>
      </c>
      <c r="AS24" s="5"/>
    </row>
    <row r="25" spans="1:45" ht="12.5">
      <c r="A25" s="91">
        <v>24</v>
      </c>
      <c r="B25" s="7" t="s">
        <v>61</v>
      </c>
      <c r="C25" s="8">
        <v>20</v>
      </c>
      <c r="D25" s="6">
        <f t="shared" si="1"/>
        <v>21014.699738874198</v>
      </c>
      <c r="E25" s="24">
        <v>829.54852075459996</v>
      </c>
      <c r="F25" s="24">
        <v>872.64036474809996</v>
      </c>
      <c r="G25" s="24">
        <v>883.30282031889999</v>
      </c>
      <c r="H25" s="24">
        <v>847.09234875250002</v>
      </c>
      <c r="I25" s="24">
        <v>1183.4569256765001</v>
      </c>
      <c r="J25" s="24">
        <v>1300.4005827777</v>
      </c>
      <c r="K25" s="24">
        <v>1512.9497955949</v>
      </c>
      <c r="L25" s="24">
        <v>1594.385242672</v>
      </c>
      <c r="M25" s="24">
        <v>1838.3486724785</v>
      </c>
      <c r="N25" s="24">
        <v>1614.9201309924999</v>
      </c>
      <c r="O25" s="24">
        <v>1407.7253379524</v>
      </c>
      <c r="P25" s="24">
        <v>1220.6579833347</v>
      </c>
      <c r="Q25" s="24">
        <v>1026.4158952188</v>
      </c>
      <c r="R25" s="24">
        <v>1079.8085920839001</v>
      </c>
      <c r="S25" s="24">
        <v>1039.0922649624999</v>
      </c>
      <c r="T25" s="24">
        <v>1192.9131060268001</v>
      </c>
      <c r="U25" s="24">
        <v>851.42989057479997</v>
      </c>
      <c r="V25" s="24">
        <v>568.74394044200005</v>
      </c>
      <c r="W25" s="24">
        <v>150.8673235121</v>
      </c>
      <c r="X25" s="6">
        <f t="shared" si="2"/>
        <v>19914.619939177297</v>
      </c>
      <c r="Y25" s="24">
        <v>747.72251911399997</v>
      </c>
      <c r="Z25" s="24">
        <v>816.57050981860004</v>
      </c>
      <c r="AA25" s="24">
        <v>710.40283402110003</v>
      </c>
      <c r="AB25" s="24">
        <v>791.65327247979997</v>
      </c>
      <c r="AC25" s="24">
        <v>942.21567192559996</v>
      </c>
      <c r="AD25" s="24">
        <v>1164.7905972939</v>
      </c>
      <c r="AE25" s="24">
        <v>1294.0457789763</v>
      </c>
      <c r="AF25" s="24">
        <v>1326.3301680253001</v>
      </c>
      <c r="AG25" s="24">
        <v>1455.6159715888</v>
      </c>
      <c r="AH25" s="24">
        <v>1437.7660459307001</v>
      </c>
      <c r="AI25" s="24">
        <v>1278.1547943347</v>
      </c>
      <c r="AJ25" s="24">
        <v>967.21698987959996</v>
      </c>
      <c r="AK25" s="24">
        <v>1064.7331924063001</v>
      </c>
      <c r="AL25" s="24">
        <v>1112.3131328596</v>
      </c>
      <c r="AM25" s="24">
        <v>1050.3412047513</v>
      </c>
      <c r="AN25" s="24">
        <v>1357.8781981377999</v>
      </c>
      <c r="AO25" s="24">
        <v>1320.2328931773</v>
      </c>
      <c r="AP25" s="24">
        <v>709.75541550840001</v>
      </c>
      <c r="AQ25" s="24">
        <v>366.88074894819999</v>
      </c>
      <c r="AR25" s="5">
        <f t="shared" si="3"/>
        <v>40929.319678051499</v>
      </c>
      <c r="AS25" s="5"/>
    </row>
    <row r="26" spans="1:45" ht="12.5">
      <c r="A26" s="91">
        <v>25</v>
      </c>
      <c r="B26" s="7" t="s">
        <v>62</v>
      </c>
      <c r="C26" s="8">
        <v>21</v>
      </c>
      <c r="D26" s="6">
        <f t="shared" si="1"/>
        <v>5881.4555150578999</v>
      </c>
      <c r="E26" s="24">
        <v>231.11644970259999</v>
      </c>
      <c r="F26" s="24">
        <v>139.16148277240001</v>
      </c>
      <c r="G26" s="24">
        <v>247.9686986753</v>
      </c>
      <c r="H26" s="24">
        <v>246.42996322990001</v>
      </c>
      <c r="I26" s="24">
        <v>377.74645553260001</v>
      </c>
      <c r="J26" s="24">
        <v>483.16324509970002</v>
      </c>
      <c r="K26" s="24">
        <v>494.6821472689</v>
      </c>
      <c r="L26" s="24">
        <v>403.60198702939999</v>
      </c>
      <c r="M26" s="24">
        <v>502.489143297</v>
      </c>
      <c r="N26" s="24">
        <v>404.54093913589998</v>
      </c>
      <c r="O26" s="24">
        <v>420.49197090950003</v>
      </c>
      <c r="P26" s="24">
        <v>410.78062395749998</v>
      </c>
      <c r="Q26" s="24">
        <v>309.57902552640002</v>
      </c>
      <c r="R26" s="24">
        <v>333.28327792919998</v>
      </c>
      <c r="S26" s="24">
        <v>185.11350483460001</v>
      </c>
      <c r="T26" s="24">
        <v>241.6942869387</v>
      </c>
      <c r="U26" s="24">
        <v>298.35751620650001</v>
      </c>
      <c r="V26" s="24">
        <v>120.20145144040001</v>
      </c>
      <c r="W26" s="24">
        <v>31.053345571400001</v>
      </c>
      <c r="X26" s="6">
        <f t="shared" si="2"/>
        <v>5169.1173076805017</v>
      </c>
      <c r="Y26" s="24">
        <v>199.35632045829999</v>
      </c>
      <c r="Z26" s="24">
        <v>227.42756638220001</v>
      </c>
      <c r="AA26" s="24">
        <v>155.02751381350001</v>
      </c>
      <c r="AB26" s="24">
        <v>273.4335943236</v>
      </c>
      <c r="AC26" s="24">
        <v>306.6910831811</v>
      </c>
      <c r="AD26" s="24">
        <v>289.9967586569</v>
      </c>
      <c r="AE26" s="24">
        <v>344.60927490850003</v>
      </c>
      <c r="AF26" s="24">
        <v>326.1794011728</v>
      </c>
      <c r="AG26" s="24">
        <v>347.25437763280001</v>
      </c>
      <c r="AH26" s="24">
        <v>314.30615087400002</v>
      </c>
      <c r="AI26" s="24">
        <v>394.72622468930001</v>
      </c>
      <c r="AJ26" s="24">
        <v>315.67191594820002</v>
      </c>
      <c r="AK26" s="24">
        <v>240.24256218350001</v>
      </c>
      <c r="AL26" s="24">
        <v>262.14814471839998</v>
      </c>
      <c r="AM26" s="24">
        <v>183.3547601949</v>
      </c>
      <c r="AN26" s="24">
        <v>362.99763704100002</v>
      </c>
      <c r="AO26" s="24">
        <v>372.3324840313</v>
      </c>
      <c r="AP26" s="24">
        <v>157.09603720850001</v>
      </c>
      <c r="AQ26" s="24">
        <v>96.265500261699998</v>
      </c>
      <c r="AR26" s="5">
        <f t="shared" si="3"/>
        <v>11050.572822738402</v>
      </c>
      <c r="AS26" s="5"/>
    </row>
    <row r="27" spans="1:45" ht="12.5">
      <c r="A27" s="91">
        <v>26</v>
      </c>
      <c r="B27" s="7" t="s">
        <v>63</v>
      </c>
      <c r="C27" s="8">
        <v>22</v>
      </c>
      <c r="D27" s="6">
        <f t="shared" si="1"/>
        <v>2805.8634200951001</v>
      </c>
      <c r="E27" s="24">
        <v>124.1643017331</v>
      </c>
      <c r="F27" s="24">
        <v>80.312279957200005</v>
      </c>
      <c r="G27" s="24">
        <v>52.817075629000001</v>
      </c>
      <c r="H27" s="24">
        <v>76.399306106799997</v>
      </c>
      <c r="I27" s="24">
        <v>129.04772751199999</v>
      </c>
      <c r="J27" s="24">
        <v>143.2656323711</v>
      </c>
      <c r="K27" s="24">
        <v>168.30979302079999</v>
      </c>
      <c r="L27" s="24">
        <v>239.35724385349999</v>
      </c>
      <c r="M27" s="24">
        <v>175.33016193149999</v>
      </c>
      <c r="N27" s="24">
        <v>270.53624336450002</v>
      </c>
      <c r="O27" s="24">
        <v>166.943145824</v>
      </c>
      <c r="P27" s="24">
        <v>172.29892142590001</v>
      </c>
      <c r="Q27" s="24">
        <v>175.982385604</v>
      </c>
      <c r="R27" s="24">
        <v>175.82775431909999</v>
      </c>
      <c r="S27" s="24">
        <v>169.06394915129999</v>
      </c>
      <c r="T27" s="24">
        <v>223.28771381070001</v>
      </c>
      <c r="U27" s="24">
        <v>172.9451622885</v>
      </c>
      <c r="V27" s="24">
        <v>72.068475965000005</v>
      </c>
      <c r="W27" s="24">
        <v>17.906146227099999</v>
      </c>
      <c r="X27" s="6">
        <f t="shared" si="2"/>
        <v>2392.6765033707998</v>
      </c>
      <c r="Y27" s="24">
        <v>39.426831615899999</v>
      </c>
      <c r="Z27" s="24">
        <v>74.5051276712</v>
      </c>
      <c r="AA27" s="24">
        <v>93.379821772300005</v>
      </c>
      <c r="AB27" s="24">
        <v>56.708540433400003</v>
      </c>
      <c r="AC27" s="24">
        <v>97.857944654299999</v>
      </c>
      <c r="AD27" s="24">
        <v>129.33835319440001</v>
      </c>
      <c r="AE27" s="24">
        <v>111.6981608145</v>
      </c>
      <c r="AF27" s="24">
        <v>126.48758677230001</v>
      </c>
      <c r="AG27" s="24">
        <v>170.47031189840001</v>
      </c>
      <c r="AH27" s="24">
        <v>144.82077990330001</v>
      </c>
      <c r="AI27" s="24">
        <v>121.91430144429999</v>
      </c>
      <c r="AJ27" s="24">
        <v>129.96126400790001</v>
      </c>
      <c r="AK27" s="24">
        <v>143.1831586788</v>
      </c>
      <c r="AL27" s="24">
        <v>176.1413064935</v>
      </c>
      <c r="AM27" s="24">
        <v>180.21686529889999</v>
      </c>
      <c r="AN27" s="24">
        <v>244.8640769168</v>
      </c>
      <c r="AO27" s="24">
        <v>214.2779237236</v>
      </c>
      <c r="AP27" s="24">
        <v>76.747490961500006</v>
      </c>
      <c r="AQ27" s="24">
        <v>60.676657115499999</v>
      </c>
      <c r="AR27" s="5">
        <f t="shared" si="3"/>
        <v>5198.5399234658998</v>
      </c>
      <c r="AS27" s="5"/>
    </row>
    <row r="28" spans="1:45" ht="12.5">
      <c r="A28" s="91">
        <v>27</v>
      </c>
      <c r="B28" s="7" t="s">
        <v>64</v>
      </c>
      <c r="C28" s="8">
        <v>23</v>
      </c>
      <c r="D28" s="6">
        <f t="shared" si="1"/>
        <v>3528.1336974290998</v>
      </c>
      <c r="E28" s="24">
        <v>94.358810077200005</v>
      </c>
      <c r="F28" s="24">
        <v>126.3041719145</v>
      </c>
      <c r="G28" s="24">
        <v>124.5784593831</v>
      </c>
      <c r="H28" s="24">
        <v>181.13619611710001</v>
      </c>
      <c r="I28" s="24">
        <v>221.5396041109</v>
      </c>
      <c r="J28" s="24">
        <v>153.64893950539999</v>
      </c>
      <c r="K28" s="24">
        <v>259.78237002729998</v>
      </c>
      <c r="L28" s="24">
        <v>261.27189934530003</v>
      </c>
      <c r="M28" s="24">
        <v>211.9680219569</v>
      </c>
      <c r="N28" s="24">
        <v>256.49668035560001</v>
      </c>
      <c r="O28" s="24">
        <v>283.81043813479999</v>
      </c>
      <c r="P28" s="24">
        <v>222.9404914413</v>
      </c>
      <c r="Q28" s="24">
        <v>203.91455976820001</v>
      </c>
      <c r="R28" s="24">
        <v>157.68366676350001</v>
      </c>
      <c r="S28" s="24">
        <v>188.64041593370001</v>
      </c>
      <c r="T28" s="24">
        <v>263.65245169849999</v>
      </c>
      <c r="U28" s="24">
        <v>196.23990337949999</v>
      </c>
      <c r="V28" s="24">
        <v>101.4422349333</v>
      </c>
      <c r="W28" s="24">
        <v>18.724382583000001</v>
      </c>
      <c r="X28" s="6">
        <f t="shared" si="2"/>
        <v>3402.7430105915005</v>
      </c>
      <c r="Y28" s="24">
        <v>146.2598882138</v>
      </c>
      <c r="Z28" s="24">
        <v>104.5708604878</v>
      </c>
      <c r="AA28" s="24">
        <v>87.446208695600006</v>
      </c>
      <c r="AB28" s="24">
        <v>168.39139943789999</v>
      </c>
      <c r="AC28" s="24">
        <v>214.62354995749999</v>
      </c>
      <c r="AD28" s="24">
        <v>91.825732874699995</v>
      </c>
      <c r="AE28" s="24">
        <v>206.34366680420001</v>
      </c>
      <c r="AF28" s="24">
        <v>217.27916706350001</v>
      </c>
      <c r="AG28" s="24">
        <v>147.3245928696</v>
      </c>
      <c r="AH28" s="24">
        <v>283.3907847497</v>
      </c>
      <c r="AI28" s="24">
        <v>218.737538903</v>
      </c>
      <c r="AJ28" s="24">
        <v>153.0356775779</v>
      </c>
      <c r="AK28" s="24">
        <v>202.04976080340001</v>
      </c>
      <c r="AL28" s="24">
        <v>234.16729313350001</v>
      </c>
      <c r="AM28" s="24">
        <v>197.603011044</v>
      </c>
      <c r="AN28" s="24">
        <v>289.35952995100001</v>
      </c>
      <c r="AO28" s="24">
        <v>233.48348475079999</v>
      </c>
      <c r="AP28" s="24">
        <v>164.6621527044</v>
      </c>
      <c r="AQ28" s="24">
        <v>42.188710569199998</v>
      </c>
      <c r="AR28" s="5">
        <f t="shared" si="3"/>
        <v>6930.8767080205998</v>
      </c>
      <c r="AS28" s="5"/>
    </row>
    <row r="29" spans="1:45" ht="12.5">
      <c r="A29" s="91">
        <v>28</v>
      </c>
      <c r="B29" s="7" t="s">
        <v>65</v>
      </c>
      <c r="C29" s="8">
        <v>24</v>
      </c>
      <c r="D29" s="6">
        <f t="shared" si="1"/>
        <v>3302.0333594673998</v>
      </c>
      <c r="E29" s="24">
        <v>73.213350403299998</v>
      </c>
      <c r="F29" s="24">
        <v>83.5347058774</v>
      </c>
      <c r="G29" s="24">
        <v>96.160940804399999</v>
      </c>
      <c r="H29" s="24">
        <v>104.5353840475</v>
      </c>
      <c r="I29" s="24">
        <v>142.33033040359999</v>
      </c>
      <c r="J29" s="24">
        <v>130.60816182470001</v>
      </c>
      <c r="K29" s="24">
        <v>189.14551725679999</v>
      </c>
      <c r="L29" s="24">
        <v>205.65179715080001</v>
      </c>
      <c r="M29" s="24">
        <v>233.38137044250001</v>
      </c>
      <c r="N29" s="24">
        <v>300.3570905327</v>
      </c>
      <c r="O29" s="24">
        <v>262.35492750830002</v>
      </c>
      <c r="P29" s="24">
        <v>239.3618977834</v>
      </c>
      <c r="Q29" s="24">
        <v>176.57126307269999</v>
      </c>
      <c r="R29" s="24">
        <v>268.8586169408</v>
      </c>
      <c r="S29" s="24">
        <v>176.62662813700001</v>
      </c>
      <c r="T29" s="24">
        <v>273.3116518315</v>
      </c>
      <c r="U29" s="24">
        <v>214.8233287944</v>
      </c>
      <c r="V29" s="24">
        <v>100.7577523936</v>
      </c>
      <c r="W29" s="24">
        <v>30.448644261999998</v>
      </c>
      <c r="X29" s="6">
        <f t="shared" si="2"/>
        <v>2900.8584255889996</v>
      </c>
      <c r="Y29" s="24">
        <v>90.075294744199994</v>
      </c>
      <c r="Z29" s="24">
        <v>63.279204216499998</v>
      </c>
      <c r="AA29" s="24">
        <v>85.286536075599997</v>
      </c>
      <c r="AB29" s="24">
        <v>108.9052417215</v>
      </c>
      <c r="AC29" s="24">
        <v>99.097261276300003</v>
      </c>
      <c r="AD29" s="24">
        <v>166.9275204059</v>
      </c>
      <c r="AE29" s="24">
        <v>115.5909707941</v>
      </c>
      <c r="AF29" s="24">
        <v>166.9500887403</v>
      </c>
      <c r="AG29" s="24">
        <v>156.81658438650001</v>
      </c>
      <c r="AH29" s="24">
        <v>181.82003779030001</v>
      </c>
      <c r="AI29" s="24">
        <v>203.75170093880001</v>
      </c>
      <c r="AJ29" s="24">
        <v>145.2832891633</v>
      </c>
      <c r="AK29" s="24">
        <v>195.74147220500001</v>
      </c>
      <c r="AL29" s="24">
        <v>182.7673177492</v>
      </c>
      <c r="AM29" s="24">
        <v>180.26163941089999</v>
      </c>
      <c r="AN29" s="24">
        <v>315.59456185929997</v>
      </c>
      <c r="AO29" s="24">
        <v>235.1937093935</v>
      </c>
      <c r="AP29" s="24">
        <v>125.6617321021</v>
      </c>
      <c r="AQ29" s="24">
        <v>81.854262615699994</v>
      </c>
      <c r="AR29" s="5">
        <f t="shared" si="3"/>
        <v>6202.8917850563994</v>
      </c>
      <c r="AS29" s="5"/>
    </row>
    <row r="30" spans="1:45" ht="12.5">
      <c r="A30" s="91">
        <v>29</v>
      </c>
      <c r="B30" s="7" t="s">
        <v>88</v>
      </c>
      <c r="C30" s="8">
        <v>25</v>
      </c>
      <c r="D30" s="6">
        <f t="shared" si="1"/>
        <v>7086.0762076822984</v>
      </c>
      <c r="E30" s="24">
        <v>297.5166685767</v>
      </c>
      <c r="F30" s="24">
        <v>205.79887445529999</v>
      </c>
      <c r="G30" s="24">
        <v>266.37106306890001</v>
      </c>
      <c r="H30" s="24">
        <v>268.55770187889999</v>
      </c>
      <c r="I30" s="24">
        <v>378.72704253969999</v>
      </c>
      <c r="J30" s="24">
        <v>364.15187403570002</v>
      </c>
      <c r="K30" s="24">
        <v>423.10748381119998</v>
      </c>
      <c r="L30" s="24">
        <v>539.41584283539999</v>
      </c>
      <c r="M30" s="24">
        <v>536.35553794370003</v>
      </c>
      <c r="N30" s="24">
        <v>530.46297968110002</v>
      </c>
      <c r="O30" s="24">
        <v>568.40094510209997</v>
      </c>
      <c r="P30" s="24">
        <v>374.67954731280003</v>
      </c>
      <c r="Q30" s="24">
        <v>395.74345596789999</v>
      </c>
      <c r="R30" s="24">
        <v>410.39708619459998</v>
      </c>
      <c r="S30" s="24">
        <v>380.82294400550001</v>
      </c>
      <c r="T30" s="24">
        <v>511.63562981979999</v>
      </c>
      <c r="U30" s="24">
        <v>388.66414872019999</v>
      </c>
      <c r="V30" s="24">
        <v>207.3423949331</v>
      </c>
      <c r="W30" s="24">
        <v>37.924986799700001</v>
      </c>
      <c r="X30" s="6">
        <f t="shared" si="2"/>
        <v>6503.1224690734007</v>
      </c>
      <c r="Y30" s="24">
        <v>256.75575581409998</v>
      </c>
      <c r="Z30" s="24">
        <v>205.60432954589999</v>
      </c>
      <c r="AA30" s="24">
        <v>288.25878923620002</v>
      </c>
      <c r="AB30" s="24">
        <v>260.03393295730001</v>
      </c>
      <c r="AC30" s="24">
        <v>326.73296679269998</v>
      </c>
      <c r="AD30" s="24">
        <v>296.69189302180001</v>
      </c>
      <c r="AE30" s="24">
        <v>332.30929741490002</v>
      </c>
      <c r="AF30" s="24">
        <v>390.24959206779999</v>
      </c>
      <c r="AG30" s="24">
        <v>436.63233150010001</v>
      </c>
      <c r="AH30" s="24">
        <v>435.65392666420001</v>
      </c>
      <c r="AI30" s="24">
        <v>341.81235597450001</v>
      </c>
      <c r="AJ30" s="24">
        <v>383.65223750429999</v>
      </c>
      <c r="AK30" s="24">
        <v>288.87587662819999</v>
      </c>
      <c r="AL30" s="24">
        <v>404.27776807190003</v>
      </c>
      <c r="AM30" s="24">
        <v>427.26787898610002</v>
      </c>
      <c r="AN30" s="24">
        <v>528.01073913259995</v>
      </c>
      <c r="AO30" s="24">
        <v>461.76167402480002</v>
      </c>
      <c r="AP30" s="24">
        <v>303.65569716819999</v>
      </c>
      <c r="AQ30" s="24">
        <v>134.88542656780001</v>
      </c>
      <c r="AR30" s="5">
        <f t="shared" si="3"/>
        <v>13589.198676755699</v>
      </c>
      <c r="AS30" s="5"/>
    </row>
    <row r="31" spans="1:45" ht="12.5">
      <c r="A31" s="91">
        <v>30</v>
      </c>
      <c r="B31" s="7" t="s">
        <v>66</v>
      </c>
      <c r="C31" s="8">
        <v>26</v>
      </c>
      <c r="D31" s="6">
        <f t="shared" si="1"/>
        <v>4746.6952853265993</v>
      </c>
      <c r="E31" s="24">
        <v>156.47694328809999</v>
      </c>
      <c r="F31" s="24">
        <v>184.20067923080001</v>
      </c>
      <c r="G31" s="24">
        <v>186.87550567490001</v>
      </c>
      <c r="H31" s="24">
        <v>203.20366214239999</v>
      </c>
      <c r="I31" s="24">
        <v>347.98212454729997</v>
      </c>
      <c r="J31" s="24">
        <v>206.6625021751</v>
      </c>
      <c r="K31" s="24">
        <v>431.7198383562</v>
      </c>
      <c r="L31" s="24">
        <v>307.96192044809999</v>
      </c>
      <c r="M31" s="24">
        <v>304.76197523770003</v>
      </c>
      <c r="N31" s="24">
        <v>444.66490379189997</v>
      </c>
      <c r="O31" s="24">
        <v>410.27547991199998</v>
      </c>
      <c r="P31" s="24">
        <v>335.02354125839997</v>
      </c>
      <c r="Q31" s="24">
        <v>214.69570568110001</v>
      </c>
      <c r="R31" s="24">
        <v>243.03337540870001</v>
      </c>
      <c r="S31" s="24">
        <v>228.78930057470001</v>
      </c>
      <c r="T31" s="24">
        <v>263.41475147160003</v>
      </c>
      <c r="U31" s="24">
        <v>170.53682295830001</v>
      </c>
      <c r="V31" s="24">
        <v>89.779037632300003</v>
      </c>
      <c r="W31" s="24">
        <v>16.637215536999999</v>
      </c>
      <c r="X31" s="6">
        <f t="shared" si="2"/>
        <v>4135.4154501085004</v>
      </c>
      <c r="Y31" s="24">
        <v>153.39003626690001</v>
      </c>
      <c r="Z31" s="24">
        <v>183.82170109660001</v>
      </c>
      <c r="AA31" s="24">
        <v>133.90314088420001</v>
      </c>
      <c r="AB31" s="24">
        <v>210.74446433060001</v>
      </c>
      <c r="AC31" s="24">
        <v>204.5178947887</v>
      </c>
      <c r="AD31" s="24">
        <v>310.9473692551</v>
      </c>
      <c r="AE31" s="24">
        <v>242.74675099359999</v>
      </c>
      <c r="AF31" s="24">
        <v>243.29033691149999</v>
      </c>
      <c r="AG31" s="24">
        <v>277.87992506670003</v>
      </c>
      <c r="AH31" s="24">
        <v>332.83742454079999</v>
      </c>
      <c r="AI31" s="24">
        <v>271.05946894599998</v>
      </c>
      <c r="AJ31" s="24">
        <v>208.4911629822</v>
      </c>
      <c r="AK31" s="24">
        <v>250.0883472802</v>
      </c>
      <c r="AL31" s="24">
        <v>200.82077008030001</v>
      </c>
      <c r="AM31" s="24">
        <v>280.72049475889997</v>
      </c>
      <c r="AN31" s="24">
        <v>246.34104005110001</v>
      </c>
      <c r="AO31" s="24">
        <v>212.8380277686</v>
      </c>
      <c r="AP31" s="24">
        <v>113.32151944420001</v>
      </c>
      <c r="AQ31" s="24">
        <v>57.655574662299998</v>
      </c>
      <c r="AR31" s="5">
        <f t="shared" si="3"/>
        <v>8882.1107354351007</v>
      </c>
      <c r="AS31" s="5"/>
    </row>
    <row r="32" spans="1:45" ht="12.5">
      <c r="A32" s="91">
        <v>31</v>
      </c>
      <c r="B32" s="7" t="s">
        <v>67</v>
      </c>
      <c r="C32" s="8">
        <v>27</v>
      </c>
      <c r="D32" s="6">
        <f t="shared" si="1"/>
        <v>5798.6733617067994</v>
      </c>
      <c r="E32" s="24">
        <v>210.1908335869</v>
      </c>
      <c r="F32" s="24">
        <v>222.19056706570001</v>
      </c>
      <c r="G32" s="24">
        <v>233.32462868970001</v>
      </c>
      <c r="H32" s="24">
        <v>324.05850513339999</v>
      </c>
      <c r="I32" s="24">
        <v>436.0642861714</v>
      </c>
      <c r="J32" s="24">
        <v>345.00721276709999</v>
      </c>
      <c r="K32" s="24">
        <v>460.14380948100001</v>
      </c>
      <c r="L32" s="24">
        <v>385.19860235879997</v>
      </c>
      <c r="M32" s="24">
        <v>437.33201234469999</v>
      </c>
      <c r="N32" s="24">
        <v>486.37217400359998</v>
      </c>
      <c r="O32" s="24">
        <v>547.37113646659998</v>
      </c>
      <c r="P32" s="24">
        <v>337.65277684500001</v>
      </c>
      <c r="Q32" s="24">
        <v>335.97594289530002</v>
      </c>
      <c r="R32" s="24">
        <v>190.23781145039999</v>
      </c>
      <c r="S32" s="24">
        <v>205.69117208060001</v>
      </c>
      <c r="T32" s="24">
        <v>254.7559284733</v>
      </c>
      <c r="U32" s="24">
        <v>227.9170641087</v>
      </c>
      <c r="V32" s="24">
        <v>79.652585988699997</v>
      </c>
      <c r="W32" s="24">
        <v>79.536311795900005</v>
      </c>
      <c r="X32" s="6">
        <f t="shared" si="2"/>
        <v>5410.0319823957989</v>
      </c>
      <c r="Y32" s="24">
        <v>273.65524016270001</v>
      </c>
      <c r="Z32" s="24">
        <v>149.62514089530001</v>
      </c>
      <c r="AA32" s="24">
        <v>260.15698783319999</v>
      </c>
      <c r="AB32" s="24">
        <v>281.43075179779999</v>
      </c>
      <c r="AC32" s="24">
        <v>358.04865488939998</v>
      </c>
      <c r="AD32" s="24">
        <v>290.62097792359998</v>
      </c>
      <c r="AE32" s="24">
        <v>271.54335853399999</v>
      </c>
      <c r="AF32" s="24">
        <v>382.3700846314</v>
      </c>
      <c r="AG32" s="24">
        <v>418.04450184379999</v>
      </c>
      <c r="AH32" s="24">
        <v>473.72531991189999</v>
      </c>
      <c r="AI32" s="24">
        <v>389.9475915301</v>
      </c>
      <c r="AJ32" s="24">
        <v>346.24395131940003</v>
      </c>
      <c r="AK32" s="24">
        <v>211.46096284820001</v>
      </c>
      <c r="AL32" s="24">
        <v>253.3950809191</v>
      </c>
      <c r="AM32" s="24">
        <v>137.84426472530001</v>
      </c>
      <c r="AN32" s="24">
        <v>375.48060269939998</v>
      </c>
      <c r="AO32" s="24">
        <v>326.60032683510002</v>
      </c>
      <c r="AP32" s="24">
        <v>121.3064660719</v>
      </c>
      <c r="AQ32" s="24">
        <v>88.531717024200006</v>
      </c>
      <c r="AR32" s="5">
        <f t="shared" si="3"/>
        <v>11208.705344102598</v>
      </c>
      <c r="AS32" s="5"/>
    </row>
    <row r="33" spans="1:45" ht="12.5">
      <c r="A33" s="91">
        <v>32</v>
      </c>
      <c r="B33" s="7" t="s">
        <v>68</v>
      </c>
      <c r="C33" s="8">
        <v>28</v>
      </c>
      <c r="D33" s="6">
        <f t="shared" si="1"/>
        <v>15235.562308466802</v>
      </c>
      <c r="E33" s="24">
        <v>853.13827379040004</v>
      </c>
      <c r="F33" s="24">
        <v>687.46477141189996</v>
      </c>
      <c r="G33" s="24">
        <v>874.00505892139995</v>
      </c>
      <c r="H33" s="24">
        <v>639.79873382439996</v>
      </c>
      <c r="I33" s="24">
        <v>908.39443325399998</v>
      </c>
      <c r="J33" s="24">
        <v>905.59126209659996</v>
      </c>
      <c r="K33" s="24">
        <v>1214.1545669396</v>
      </c>
      <c r="L33" s="24">
        <v>1331.7337612316001</v>
      </c>
      <c r="M33" s="24">
        <v>1287.8719932194999</v>
      </c>
      <c r="N33" s="24">
        <v>1114.9526851025</v>
      </c>
      <c r="O33" s="24">
        <v>1136.7405082971</v>
      </c>
      <c r="P33" s="24">
        <v>834.82310833240001</v>
      </c>
      <c r="Q33" s="24">
        <v>674.5467407351</v>
      </c>
      <c r="R33" s="24">
        <v>694.41286963649998</v>
      </c>
      <c r="S33" s="24">
        <v>569.90952406350004</v>
      </c>
      <c r="T33" s="24">
        <v>626.09269481199999</v>
      </c>
      <c r="U33" s="24">
        <v>538.92044453510005</v>
      </c>
      <c r="V33" s="24">
        <v>204.6212494806</v>
      </c>
      <c r="W33" s="24">
        <v>138.3896287826</v>
      </c>
      <c r="X33" s="6">
        <f t="shared" si="2"/>
        <v>14800.122644411798</v>
      </c>
      <c r="Y33" s="24">
        <v>721.89400618189995</v>
      </c>
      <c r="Z33" s="24">
        <v>763.72864977610004</v>
      </c>
      <c r="AA33" s="24">
        <v>579.42880372239995</v>
      </c>
      <c r="AB33" s="24">
        <v>770.4834749959</v>
      </c>
      <c r="AC33" s="24">
        <v>961.04304335439997</v>
      </c>
      <c r="AD33" s="24">
        <v>761.48800678459997</v>
      </c>
      <c r="AE33" s="24">
        <v>981.63051287129997</v>
      </c>
      <c r="AF33" s="24">
        <v>1185.7315565581</v>
      </c>
      <c r="AG33" s="24">
        <v>1101.6267372483001</v>
      </c>
      <c r="AH33" s="24">
        <v>1120.8544535184999</v>
      </c>
      <c r="AI33" s="24">
        <v>1065.1046488983</v>
      </c>
      <c r="AJ33" s="24">
        <v>685.43118823990005</v>
      </c>
      <c r="AK33" s="24">
        <v>733.68281549380004</v>
      </c>
      <c r="AL33" s="24">
        <v>645.64227135210001</v>
      </c>
      <c r="AM33" s="24">
        <v>737.83412886140002</v>
      </c>
      <c r="AN33" s="24">
        <v>859.79752601680002</v>
      </c>
      <c r="AO33" s="24">
        <v>573.93697677140005</v>
      </c>
      <c r="AP33" s="24">
        <v>372.2645015324</v>
      </c>
      <c r="AQ33" s="24">
        <v>178.5193422342</v>
      </c>
      <c r="AR33" s="5">
        <f t="shared" si="3"/>
        <v>30035.684952878601</v>
      </c>
      <c r="AS33" s="5"/>
    </row>
    <row r="34" spans="1:45" ht="12.5">
      <c r="A34" s="91">
        <v>33</v>
      </c>
      <c r="B34" s="7" t="s">
        <v>89</v>
      </c>
      <c r="C34" s="8">
        <v>29</v>
      </c>
      <c r="D34" s="6">
        <f t="shared" si="1"/>
        <v>23348.580217730498</v>
      </c>
      <c r="E34" s="24">
        <v>1166.9031773049001</v>
      </c>
      <c r="F34" s="24">
        <v>1018.8448469648999</v>
      </c>
      <c r="G34" s="24">
        <v>1147.0654583800001</v>
      </c>
      <c r="H34" s="24">
        <v>1222.9712785429999</v>
      </c>
      <c r="I34" s="24">
        <v>1392.9578731678</v>
      </c>
      <c r="J34" s="24">
        <v>1393.5391108045001</v>
      </c>
      <c r="K34" s="24">
        <v>2061.1675257494999</v>
      </c>
      <c r="L34" s="24">
        <v>1458.4205907036001</v>
      </c>
      <c r="M34" s="24">
        <v>1787.0530475942001</v>
      </c>
      <c r="N34" s="24">
        <v>1891.2877228489001</v>
      </c>
      <c r="O34" s="24">
        <v>1776.3428163366</v>
      </c>
      <c r="P34" s="24">
        <v>1499.0143464072</v>
      </c>
      <c r="Q34" s="24">
        <v>1122.1433241418999</v>
      </c>
      <c r="R34" s="24">
        <v>1036.6341534498999</v>
      </c>
      <c r="S34" s="24">
        <v>746.29123258300001</v>
      </c>
      <c r="T34" s="24">
        <v>1075.9042862035001</v>
      </c>
      <c r="U34" s="24">
        <v>920.89794974569998</v>
      </c>
      <c r="V34" s="24">
        <v>442.15514825949998</v>
      </c>
      <c r="W34" s="24">
        <v>188.98632854190001</v>
      </c>
      <c r="X34" s="6">
        <f t="shared" si="2"/>
        <v>23714.946665683103</v>
      </c>
      <c r="Y34" s="24">
        <v>1078.4780525239</v>
      </c>
      <c r="Z34" s="24">
        <v>982.98320054409999</v>
      </c>
      <c r="AA34" s="24">
        <v>1073.2193381407001</v>
      </c>
      <c r="AB34" s="24">
        <v>1185.0199618192</v>
      </c>
      <c r="AC34" s="24">
        <v>1300.9934236545</v>
      </c>
      <c r="AD34" s="24">
        <v>1417.0377339269</v>
      </c>
      <c r="AE34" s="24">
        <v>1682.7827842300001</v>
      </c>
      <c r="AF34" s="24">
        <v>1572.5789515301001</v>
      </c>
      <c r="AG34" s="24">
        <v>1707.8232508962001</v>
      </c>
      <c r="AH34" s="24">
        <v>1880.1308259918001</v>
      </c>
      <c r="AI34" s="24">
        <v>1750.8742084365001</v>
      </c>
      <c r="AJ34" s="24">
        <v>1321.6417811921001</v>
      </c>
      <c r="AK34" s="24">
        <v>1043.5728863014999</v>
      </c>
      <c r="AL34" s="24">
        <v>1163.8190921276</v>
      </c>
      <c r="AM34" s="24">
        <v>1083.9473622536</v>
      </c>
      <c r="AN34" s="24">
        <v>1232.7297608966001</v>
      </c>
      <c r="AO34" s="24">
        <v>1116.3598596039001</v>
      </c>
      <c r="AP34" s="24">
        <v>765.47504132150004</v>
      </c>
      <c r="AQ34" s="24">
        <v>355.47915029239999</v>
      </c>
      <c r="AR34" s="5">
        <f t="shared" si="3"/>
        <v>47063.5268834136</v>
      </c>
      <c r="AS34" s="5"/>
    </row>
    <row r="35" spans="1:45" ht="12.5">
      <c r="A35" s="91">
        <v>34</v>
      </c>
      <c r="B35" s="7" t="s">
        <v>69</v>
      </c>
      <c r="C35" s="8">
        <v>30</v>
      </c>
      <c r="D35" s="6">
        <f t="shared" si="1"/>
        <v>1926.4485085506999</v>
      </c>
      <c r="E35" s="24">
        <v>85.174933496500003</v>
      </c>
      <c r="F35" s="24">
        <v>47.534837452600001</v>
      </c>
      <c r="G35" s="24">
        <v>60.095987823999998</v>
      </c>
      <c r="H35" s="24">
        <v>63.104224548799998</v>
      </c>
      <c r="I35" s="24">
        <v>109.05772083719999</v>
      </c>
      <c r="J35" s="24">
        <v>106.1936298582</v>
      </c>
      <c r="K35" s="24">
        <v>119.17035383229999</v>
      </c>
      <c r="L35" s="24">
        <v>159.30777061329999</v>
      </c>
      <c r="M35" s="24">
        <v>133.31571806310001</v>
      </c>
      <c r="N35" s="24">
        <v>179.2390446574</v>
      </c>
      <c r="O35" s="24">
        <v>138.18566823809999</v>
      </c>
      <c r="P35" s="24">
        <v>109.32417251210001</v>
      </c>
      <c r="Q35" s="24">
        <v>126.31007100390001</v>
      </c>
      <c r="R35" s="24">
        <v>97.8025656011</v>
      </c>
      <c r="S35" s="24">
        <v>115.35311996679999</v>
      </c>
      <c r="T35" s="24">
        <v>108.1383016106</v>
      </c>
      <c r="U35" s="24">
        <v>114.44019970639999</v>
      </c>
      <c r="V35" s="24">
        <v>45.242112650800003</v>
      </c>
      <c r="W35" s="24">
        <v>9.4580760774999995</v>
      </c>
      <c r="X35" s="6">
        <f t="shared" si="2"/>
        <v>1650.9974942469998</v>
      </c>
      <c r="Y35" s="24">
        <v>42.165103805199998</v>
      </c>
      <c r="Z35" s="24">
        <v>65.105997223299994</v>
      </c>
      <c r="AA35" s="24">
        <v>64.563706186499999</v>
      </c>
      <c r="AB35" s="24">
        <v>68.330219577500003</v>
      </c>
      <c r="AC35" s="24">
        <v>74.325629004700005</v>
      </c>
      <c r="AD35" s="24">
        <v>116.7525394174</v>
      </c>
      <c r="AE35" s="24">
        <v>71.239060645799995</v>
      </c>
      <c r="AF35" s="24">
        <v>100.5020252625</v>
      </c>
      <c r="AG35" s="24">
        <v>114.82564305690001</v>
      </c>
      <c r="AH35" s="24">
        <v>118.2989476437</v>
      </c>
      <c r="AI35" s="24">
        <v>114.4679003002</v>
      </c>
      <c r="AJ35" s="24">
        <v>100.0802677252</v>
      </c>
      <c r="AK35" s="24">
        <v>80.528329915800001</v>
      </c>
      <c r="AL35" s="24">
        <v>84.031735040699999</v>
      </c>
      <c r="AM35" s="24">
        <v>108.9791841983</v>
      </c>
      <c r="AN35" s="24">
        <v>141.0186346914</v>
      </c>
      <c r="AO35" s="24">
        <v>102.78458363110001</v>
      </c>
      <c r="AP35" s="24">
        <v>63.336462487799999</v>
      </c>
      <c r="AQ35" s="24">
        <v>19.661524433</v>
      </c>
      <c r="AR35" s="5">
        <f t="shared" si="3"/>
        <v>3577.4460027976997</v>
      </c>
      <c r="AS35" s="5"/>
    </row>
    <row r="36" spans="1:45" ht="12.5">
      <c r="A36" s="91">
        <v>35</v>
      </c>
      <c r="B36" s="7" t="s">
        <v>90</v>
      </c>
      <c r="C36" s="8">
        <v>31</v>
      </c>
      <c r="D36" s="6">
        <f t="shared" si="1"/>
        <v>2692.0098920034002</v>
      </c>
      <c r="E36" s="24">
        <v>87.940174889299996</v>
      </c>
      <c r="F36" s="24">
        <v>57.227988448700003</v>
      </c>
      <c r="G36" s="24">
        <v>93.951081104400004</v>
      </c>
      <c r="H36" s="24">
        <v>97.039654785400003</v>
      </c>
      <c r="I36" s="24">
        <v>162.0922069774</v>
      </c>
      <c r="J36" s="24">
        <v>98.795974340200004</v>
      </c>
      <c r="K36" s="24">
        <v>209.78130651710001</v>
      </c>
      <c r="L36" s="24">
        <v>164.5150290476</v>
      </c>
      <c r="M36" s="24">
        <v>182.5787835097</v>
      </c>
      <c r="N36" s="24">
        <v>250.3766400925</v>
      </c>
      <c r="O36" s="24">
        <v>191.24479348169999</v>
      </c>
      <c r="P36" s="24">
        <v>215.3700422183</v>
      </c>
      <c r="Q36" s="24">
        <v>149.05443562650001</v>
      </c>
      <c r="R36" s="24">
        <v>164.3864467523</v>
      </c>
      <c r="S36" s="24">
        <v>140.59134454350001</v>
      </c>
      <c r="T36" s="24">
        <v>169.38419802370001</v>
      </c>
      <c r="U36" s="24">
        <v>177.30692092289999</v>
      </c>
      <c r="V36" s="24">
        <v>58.450768902100002</v>
      </c>
      <c r="W36" s="24">
        <v>21.9221018201</v>
      </c>
      <c r="X36" s="6">
        <f t="shared" si="2"/>
        <v>2222.5180568911001</v>
      </c>
      <c r="Y36" s="24">
        <v>84.599915643100005</v>
      </c>
      <c r="Z36" s="24">
        <v>73.309027880599999</v>
      </c>
      <c r="AA36" s="24">
        <v>77.541533729099996</v>
      </c>
      <c r="AB36" s="24">
        <v>71.419355700699995</v>
      </c>
      <c r="AC36" s="24">
        <v>108.8420086795</v>
      </c>
      <c r="AD36" s="24">
        <v>90.926419027400001</v>
      </c>
      <c r="AE36" s="24">
        <v>139.4918152361</v>
      </c>
      <c r="AF36" s="24">
        <v>132.63341919289999</v>
      </c>
      <c r="AG36" s="24">
        <v>138.25693431689999</v>
      </c>
      <c r="AH36" s="24">
        <v>158.1980708518</v>
      </c>
      <c r="AI36" s="24">
        <v>158.16926405780001</v>
      </c>
      <c r="AJ36" s="24">
        <v>109.58398633829999</v>
      </c>
      <c r="AK36" s="24">
        <v>135.90182396040001</v>
      </c>
      <c r="AL36" s="24">
        <v>115.05430553870001</v>
      </c>
      <c r="AM36" s="24">
        <v>169.01521399520001</v>
      </c>
      <c r="AN36" s="24">
        <v>201.8133970147</v>
      </c>
      <c r="AO36" s="24">
        <v>152.1954123209</v>
      </c>
      <c r="AP36" s="24">
        <v>77.457886371900003</v>
      </c>
      <c r="AQ36" s="24">
        <v>28.108267035099999</v>
      </c>
      <c r="AR36" s="5">
        <f t="shared" si="3"/>
        <v>4914.5279488944998</v>
      </c>
      <c r="AS36" s="5"/>
    </row>
    <row r="37" spans="1:45" ht="12.5">
      <c r="A37" s="91">
        <v>36</v>
      </c>
      <c r="B37" s="7" t="s">
        <v>70</v>
      </c>
      <c r="C37" s="8">
        <v>32</v>
      </c>
      <c r="D37" s="6">
        <f t="shared" si="1"/>
        <v>4460.0381950867995</v>
      </c>
      <c r="E37" s="24">
        <v>189.09545448290001</v>
      </c>
      <c r="F37" s="24">
        <v>142.96363407819999</v>
      </c>
      <c r="G37" s="24">
        <v>159.8722574841</v>
      </c>
      <c r="H37" s="24">
        <v>161.05413779189999</v>
      </c>
      <c r="I37" s="24">
        <v>290.4142444217</v>
      </c>
      <c r="J37" s="24">
        <v>273.00990595820002</v>
      </c>
      <c r="K37" s="24">
        <v>327.83337651149998</v>
      </c>
      <c r="L37" s="24">
        <v>392.98629630419998</v>
      </c>
      <c r="M37" s="24">
        <v>316.44300740879999</v>
      </c>
      <c r="N37" s="24">
        <v>380.80335635239999</v>
      </c>
      <c r="O37" s="24">
        <v>332.43312052139999</v>
      </c>
      <c r="P37" s="24">
        <v>249.97588599669999</v>
      </c>
      <c r="Q37" s="24">
        <v>283.89823602119998</v>
      </c>
      <c r="R37" s="24">
        <v>178.48597316249999</v>
      </c>
      <c r="S37" s="24">
        <v>172.16663475550001</v>
      </c>
      <c r="T37" s="24">
        <v>247.77928337930001</v>
      </c>
      <c r="U37" s="24">
        <v>212.7566256552</v>
      </c>
      <c r="V37" s="24">
        <v>100.1117723202</v>
      </c>
      <c r="W37" s="24">
        <v>47.954992480900003</v>
      </c>
      <c r="X37" s="6">
        <f t="shared" si="2"/>
        <v>3816.6543552428989</v>
      </c>
      <c r="Y37" s="24">
        <v>159.23963123429999</v>
      </c>
      <c r="Z37" s="24">
        <v>183.94085834489999</v>
      </c>
      <c r="AA37" s="24">
        <v>160.3817226324</v>
      </c>
      <c r="AB37" s="24">
        <v>214.24601962489999</v>
      </c>
      <c r="AC37" s="24">
        <v>213.38112565279999</v>
      </c>
      <c r="AD37" s="24">
        <v>216.22518618429999</v>
      </c>
      <c r="AE37" s="24">
        <v>231.44307877470001</v>
      </c>
      <c r="AF37" s="24">
        <v>295.80008175739999</v>
      </c>
      <c r="AG37" s="24">
        <v>217.07972848520001</v>
      </c>
      <c r="AH37" s="24">
        <v>305.96820745240001</v>
      </c>
      <c r="AI37" s="24">
        <v>253.20843326089999</v>
      </c>
      <c r="AJ37" s="24">
        <v>200.08285488870001</v>
      </c>
      <c r="AK37" s="24">
        <v>159.53061638060001</v>
      </c>
      <c r="AL37" s="24">
        <v>192.1317043789</v>
      </c>
      <c r="AM37" s="24">
        <v>178.65442483449999</v>
      </c>
      <c r="AN37" s="24">
        <v>214.8002492199</v>
      </c>
      <c r="AO37" s="24">
        <v>231.6396253911</v>
      </c>
      <c r="AP37" s="24">
        <v>130.85680009929999</v>
      </c>
      <c r="AQ37" s="24">
        <v>58.044006645700001</v>
      </c>
      <c r="AR37" s="5">
        <f t="shared" si="3"/>
        <v>8276.6925503296989</v>
      </c>
      <c r="AS37" s="5"/>
    </row>
    <row r="38" spans="1:45" ht="12.5">
      <c r="A38" s="91">
        <v>37</v>
      </c>
      <c r="B38" s="7" t="s">
        <v>71</v>
      </c>
      <c r="C38" s="8">
        <v>33</v>
      </c>
      <c r="D38" s="6">
        <f t="shared" si="1"/>
        <v>4568.6452524425004</v>
      </c>
      <c r="E38" s="24">
        <v>205.1381046825</v>
      </c>
      <c r="F38" s="24">
        <v>139.9076671768</v>
      </c>
      <c r="G38" s="24">
        <v>152.17537427799999</v>
      </c>
      <c r="H38" s="24">
        <v>196.2856842795</v>
      </c>
      <c r="I38" s="24">
        <v>295.12403897169997</v>
      </c>
      <c r="J38" s="24">
        <v>207.0713184857</v>
      </c>
      <c r="K38" s="24">
        <v>302.9510020857</v>
      </c>
      <c r="L38" s="24">
        <v>312.1558255315</v>
      </c>
      <c r="M38" s="24">
        <v>347.72083636569999</v>
      </c>
      <c r="N38" s="24">
        <v>373.42377212510002</v>
      </c>
      <c r="O38" s="24">
        <v>318.17441154419998</v>
      </c>
      <c r="P38" s="24">
        <v>314.08340967729998</v>
      </c>
      <c r="Q38" s="24">
        <v>258.24785540729999</v>
      </c>
      <c r="R38" s="24">
        <v>249.2870284368</v>
      </c>
      <c r="S38" s="24">
        <v>234.25855784460001</v>
      </c>
      <c r="T38" s="24">
        <v>274.92072758149999</v>
      </c>
      <c r="U38" s="24">
        <v>211.81919789139999</v>
      </c>
      <c r="V38" s="24">
        <v>141.0861341998</v>
      </c>
      <c r="W38" s="24">
        <v>34.814305877400002</v>
      </c>
      <c r="X38" s="6">
        <f t="shared" si="2"/>
        <v>4114.5732837568003</v>
      </c>
      <c r="Y38" s="24">
        <v>182.9059676764</v>
      </c>
      <c r="Z38" s="24">
        <v>116.5243885627</v>
      </c>
      <c r="AA38" s="24">
        <v>160.49968453619999</v>
      </c>
      <c r="AB38" s="24">
        <v>186.9224687546</v>
      </c>
      <c r="AC38" s="24">
        <v>215.6695967567</v>
      </c>
      <c r="AD38" s="24">
        <v>179.317017601</v>
      </c>
      <c r="AE38" s="24">
        <v>272.27421423480001</v>
      </c>
      <c r="AF38" s="24">
        <v>238.9762921402</v>
      </c>
      <c r="AG38" s="24">
        <v>238.69021026510001</v>
      </c>
      <c r="AH38" s="24">
        <v>301.11735419299998</v>
      </c>
      <c r="AI38" s="24">
        <v>296.76234576690001</v>
      </c>
      <c r="AJ38" s="24">
        <v>245.8659138573</v>
      </c>
      <c r="AK38" s="24">
        <v>247.0053180658</v>
      </c>
      <c r="AL38" s="24">
        <v>184.0004792698</v>
      </c>
      <c r="AM38" s="24">
        <v>256.55708324890003</v>
      </c>
      <c r="AN38" s="24">
        <v>275.87948925950002</v>
      </c>
      <c r="AO38" s="24">
        <v>265.13726051269998</v>
      </c>
      <c r="AP38" s="24">
        <v>160.65136741079999</v>
      </c>
      <c r="AQ38" s="24">
        <v>89.816831644399997</v>
      </c>
      <c r="AR38" s="5">
        <f t="shared" si="3"/>
        <v>8683.2185361992997</v>
      </c>
      <c r="AS38" s="5"/>
    </row>
    <row r="39" spans="1:45" ht="12.5">
      <c r="A39" s="91">
        <v>38</v>
      </c>
      <c r="B39" s="92" t="s">
        <v>6</v>
      </c>
      <c r="C39" s="8" t="s">
        <v>437</v>
      </c>
      <c r="D39" s="6">
        <f t="shared" ref="D39:D63" si="4">(SUM(E39:W39))+0</f>
        <v>328320.48874091048</v>
      </c>
      <c r="E39" s="26">
        <v>17788.347542138501</v>
      </c>
      <c r="F39" s="26">
        <v>16681.315241627301</v>
      </c>
      <c r="G39" s="26">
        <v>15323.4830373115</v>
      </c>
      <c r="H39" s="26">
        <v>15322.631684832</v>
      </c>
      <c r="I39" s="26">
        <v>17473.986223273099</v>
      </c>
      <c r="J39" s="26">
        <v>21747.6048194996</v>
      </c>
      <c r="K39" s="26">
        <v>27474.033376603398</v>
      </c>
      <c r="L39" s="26">
        <v>30162.6429731239</v>
      </c>
      <c r="M39" s="26">
        <v>27402.178218350498</v>
      </c>
      <c r="N39" s="26">
        <v>25770.484731812201</v>
      </c>
      <c r="O39" s="26">
        <v>23380.402946605001</v>
      </c>
      <c r="P39" s="26">
        <v>19767.221432767801</v>
      </c>
      <c r="Q39" s="26">
        <v>18105.458114836001</v>
      </c>
      <c r="R39" s="26">
        <v>15850.3695449021</v>
      </c>
      <c r="S39" s="26">
        <v>11291.7014235061</v>
      </c>
      <c r="T39" s="26">
        <v>11374.3621917899</v>
      </c>
      <c r="U39" s="26">
        <v>7497.9426796120997</v>
      </c>
      <c r="V39" s="26">
        <v>4240.3477283229004</v>
      </c>
      <c r="W39" s="26">
        <v>1665.9748299966</v>
      </c>
      <c r="X39" s="6">
        <f t="shared" ref="X39:X63" si="5">(SUM(Y39:AQ39))+0</f>
        <v>349793.63183331414</v>
      </c>
      <c r="Y39" s="26">
        <v>16689.268688692398</v>
      </c>
      <c r="Z39" s="26">
        <v>16041.604156845</v>
      </c>
      <c r="AA39" s="26">
        <v>14324.4696057406</v>
      </c>
      <c r="AB39" s="26">
        <v>14697.6989350153</v>
      </c>
      <c r="AC39" s="26">
        <v>17224.955814816902</v>
      </c>
      <c r="AD39" s="26">
        <v>20907.084292101801</v>
      </c>
      <c r="AE39" s="26">
        <v>26510.6092271772</v>
      </c>
      <c r="AF39" s="26">
        <v>28187.303257919801</v>
      </c>
      <c r="AG39" s="26">
        <v>27110.9360735066</v>
      </c>
      <c r="AH39" s="26">
        <v>26025.346738489501</v>
      </c>
      <c r="AI39" s="26">
        <v>24827.3953967858</v>
      </c>
      <c r="AJ39" s="26">
        <v>22030.084760682399</v>
      </c>
      <c r="AK39" s="26">
        <v>20536.958515026101</v>
      </c>
      <c r="AL39" s="26">
        <v>18285.9598782467</v>
      </c>
      <c r="AM39" s="26">
        <v>14111.3983233091</v>
      </c>
      <c r="AN39" s="26">
        <v>16503.0634723945</v>
      </c>
      <c r="AO39" s="26">
        <v>13005.7542357286</v>
      </c>
      <c r="AP39" s="26">
        <v>8237.7722007568991</v>
      </c>
      <c r="AQ39" s="26">
        <v>4535.9682600790002</v>
      </c>
      <c r="AR39" s="5">
        <f t="shared" ref="AR39:AR63" si="6">D39+X39</f>
        <v>678114.12057422462</v>
      </c>
      <c r="AS39" s="5"/>
    </row>
    <row r="40" spans="1:45" ht="12.5">
      <c r="A40" s="91">
        <v>39</v>
      </c>
      <c r="B40" s="92" t="s">
        <v>828</v>
      </c>
      <c r="C40" s="8" t="s">
        <v>221</v>
      </c>
      <c r="D40" s="6">
        <f t="shared" si="4"/>
        <v>25093.5418643757</v>
      </c>
      <c r="E40" s="26">
        <v>1588.213894128</v>
      </c>
      <c r="F40" s="26">
        <v>1157.2587459839999</v>
      </c>
      <c r="G40" s="26">
        <v>1352.2874712452001</v>
      </c>
      <c r="H40" s="26">
        <v>1224.8662123659001</v>
      </c>
      <c r="I40" s="26">
        <v>1255.0503623162999</v>
      </c>
      <c r="J40" s="26">
        <v>1868.7321260261999</v>
      </c>
      <c r="K40" s="26">
        <v>1945.2007291622001</v>
      </c>
      <c r="L40" s="26">
        <v>2324.2977705020999</v>
      </c>
      <c r="M40" s="26">
        <v>1717.9697119258001</v>
      </c>
      <c r="N40" s="26">
        <v>2180.9364886405001</v>
      </c>
      <c r="O40" s="26">
        <v>1776.4129318180001</v>
      </c>
      <c r="P40" s="26">
        <v>1523.2899277985</v>
      </c>
      <c r="Q40" s="26">
        <v>1238.2146413495</v>
      </c>
      <c r="R40" s="26">
        <v>1171.5483355327001</v>
      </c>
      <c r="S40" s="26">
        <v>761.43776162400002</v>
      </c>
      <c r="T40" s="26">
        <v>668.45098366410002</v>
      </c>
      <c r="U40" s="26">
        <v>652.90501204609996</v>
      </c>
      <c r="V40" s="26">
        <v>519.1277046056</v>
      </c>
      <c r="W40" s="26">
        <v>167.341053641</v>
      </c>
      <c r="X40" s="6">
        <f t="shared" si="5"/>
        <v>26937.085980772397</v>
      </c>
      <c r="Y40" s="26">
        <v>1401.3872661813</v>
      </c>
      <c r="Z40" s="26">
        <v>1316.1997240800999</v>
      </c>
      <c r="AA40" s="26">
        <v>1059.6805162802</v>
      </c>
      <c r="AB40" s="26">
        <v>1440.3774251082</v>
      </c>
      <c r="AC40" s="26">
        <v>1343.3293122397999</v>
      </c>
      <c r="AD40" s="26">
        <v>1576.4131258044999</v>
      </c>
      <c r="AE40" s="26">
        <v>2025.602775433</v>
      </c>
      <c r="AF40" s="26">
        <v>2085.1902499110001</v>
      </c>
      <c r="AG40" s="26">
        <v>1861.9798257965001</v>
      </c>
      <c r="AH40" s="26">
        <v>2196.2348579155</v>
      </c>
      <c r="AI40" s="26">
        <v>1843.6112925483999</v>
      </c>
      <c r="AJ40" s="26">
        <v>1839.6213810869999</v>
      </c>
      <c r="AK40" s="26">
        <v>1555.0286904622999</v>
      </c>
      <c r="AL40" s="26">
        <v>1139.5581843251</v>
      </c>
      <c r="AM40" s="26">
        <v>864.28724172960005</v>
      </c>
      <c r="AN40" s="26">
        <v>1135.9316651587999</v>
      </c>
      <c r="AO40" s="26">
        <v>992.07990530929999</v>
      </c>
      <c r="AP40" s="26">
        <v>848.6113453918</v>
      </c>
      <c r="AQ40" s="26">
        <v>411.96119600999998</v>
      </c>
      <c r="AR40" s="5">
        <f t="shared" si="6"/>
        <v>52030.627845148098</v>
      </c>
      <c r="AS40" s="5"/>
    </row>
    <row r="41" spans="1:45" ht="12.5">
      <c r="A41" s="91">
        <v>40</v>
      </c>
      <c r="B41" s="92" t="s">
        <v>834</v>
      </c>
      <c r="C41" s="8" t="s">
        <v>729</v>
      </c>
      <c r="D41" s="6">
        <f t="shared" si="4"/>
        <v>17266.962869301595</v>
      </c>
      <c r="E41" s="26">
        <v>969.09520580009996</v>
      </c>
      <c r="F41" s="26">
        <v>860.46057365419995</v>
      </c>
      <c r="G41" s="26">
        <v>958.45576959250002</v>
      </c>
      <c r="H41" s="26">
        <v>974.14623728070001</v>
      </c>
      <c r="I41" s="26">
        <v>1046.2362372352</v>
      </c>
      <c r="J41" s="26">
        <v>1131.6152848214999</v>
      </c>
      <c r="K41" s="26">
        <v>1648.590196958</v>
      </c>
      <c r="L41" s="26">
        <v>1067.2458977189001</v>
      </c>
      <c r="M41" s="26">
        <v>1350.8407183748</v>
      </c>
      <c r="N41" s="26">
        <v>1419.5539299070999</v>
      </c>
      <c r="O41" s="26">
        <v>1338.3600733965</v>
      </c>
      <c r="P41" s="26">
        <v>1127.3345970943999</v>
      </c>
      <c r="Q41" s="26">
        <v>761.82826971370002</v>
      </c>
      <c r="R41" s="26">
        <v>681.66727269440003</v>
      </c>
      <c r="S41" s="26">
        <v>423.57873011290002</v>
      </c>
      <c r="T41" s="26">
        <v>619.88140839109997</v>
      </c>
      <c r="U41" s="26">
        <v>514.60646162830005</v>
      </c>
      <c r="V41" s="26">
        <v>243.67317668070001</v>
      </c>
      <c r="W41" s="26">
        <v>129.79282824660001</v>
      </c>
      <c r="X41" s="6">
        <f t="shared" si="5"/>
        <v>18392.727835206202</v>
      </c>
      <c r="Y41" s="26">
        <v>912.35542295899995</v>
      </c>
      <c r="Z41" s="26">
        <v>840.13443952839998</v>
      </c>
      <c r="AA41" s="26">
        <v>873.11080929110005</v>
      </c>
      <c r="AB41" s="26">
        <v>1002.0890798766</v>
      </c>
      <c r="AC41" s="26">
        <v>1027.9684024021001</v>
      </c>
      <c r="AD41" s="26">
        <v>1127.5398757002999</v>
      </c>
      <c r="AE41" s="26">
        <v>1413.6948323941001</v>
      </c>
      <c r="AF41" s="26">
        <v>1248.4557205000001</v>
      </c>
      <c r="AG41" s="26">
        <v>1433.1734319569</v>
      </c>
      <c r="AH41" s="26">
        <v>1568.0594227614999</v>
      </c>
      <c r="AI41" s="26">
        <v>1367.0282425384</v>
      </c>
      <c r="AJ41" s="26">
        <v>1082.788345685</v>
      </c>
      <c r="AK41" s="26">
        <v>742.66595425469995</v>
      </c>
      <c r="AL41" s="26">
        <v>851.98942195910001</v>
      </c>
      <c r="AM41" s="26">
        <v>679.971663369</v>
      </c>
      <c r="AN41" s="26">
        <v>723.72886652340003</v>
      </c>
      <c r="AO41" s="26">
        <v>687.55256825909998</v>
      </c>
      <c r="AP41" s="26">
        <v>537.71603614809999</v>
      </c>
      <c r="AQ41" s="26">
        <v>272.70529909940001</v>
      </c>
      <c r="AR41" s="5">
        <f t="shared" si="6"/>
        <v>35659.690704507797</v>
      </c>
      <c r="AS41" s="5"/>
    </row>
    <row r="42" spans="1:45" ht="12.5">
      <c r="A42" s="91">
        <v>41</v>
      </c>
      <c r="B42" s="92" t="s">
        <v>838</v>
      </c>
      <c r="C42" s="8" t="s">
        <v>469</v>
      </c>
      <c r="D42" s="6">
        <f t="shared" si="4"/>
        <v>10573.726468508799</v>
      </c>
      <c r="E42" s="26">
        <v>567.31322765469997</v>
      </c>
      <c r="F42" s="26">
        <v>525.43683565189997</v>
      </c>
      <c r="G42" s="26">
        <v>522.97812519449997</v>
      </c>
      <c r="H42" s="26">
        <v>501.27036945690003</v>
      </c>
      <c r="I42" s="26">
        <v>694.5836172045</v>
      </c>
      <c r="J42" s="26">
        <v>775.61976606040002</v>
      </c>
      <c r="K42" s="26">
        <v>935.47082535469997</v>
      </c>
      <c r="L42" s="26">
        <v>898.08227513270003</v>
      </c>
      <c r="M42" s="26">
        <v>967.54114244319999</v>
      </c>
      <c r="N42" s="26">
        <v>814.30074339719999</v>
      </c>
      <c r="O42" s="26">
        <v>737.0715383388</v>
      </c>
      <c r="P42" s="26">
        <v>586.87314475719995</v>
      </c>
      <c r="Q42" s="26">
        <v>451.08082997819997</v>
      </c>
      <c r="R42" s="26">
        <v>375.43239319100002</v>
      </c>
      <c r="S42" s="26">
        <v>310.95352807019998</v>
      </c>
      <c r="T42" s="26">
        <v>431.03659596390003</v>
      </c>
      <c r="U42" s="26">
        <v>185.4483262503</v>
      </c>
      <c r="V42" s="26">
        <v>247.48784164240001</v>
      </c>
      <c r="W42" s="26">
        <v>45.745342766100002</v>
      </c>
      <c r="X42" s="6">
        <f t="shared" si="5"/>
        <v>10690.298052170199</v>
      </c>
      <c r="Y42" s="26">
        <v>517.39151939040005</v>
      </c>
      <c r="Z42" s="26">
        <v>520.72381626159995</v>
      </c>
      <c r="AA42" s="26">
        <v>454.61169086950002</v>
      </c>
      <c r="AB42" s="26">
        <v>473.5823881394</v>
      </c>
      <c r="AC42" s="26">
        <v>579.3427386546</v>
      </c>
      <c r="AD42" s="26">
        <v>727.75273913080002</v>
      </c>
      <c r="AE42" s="26">
        <v>818.28853380709995</v>
      </c>
      <c r="AF42" s="26">
        <v>823.52723654459999</v>
      </c>
      <c r="AG42" s="26">
        <v>877.267465206</v>
      </c>
      <c r="AH42" s="26">
        <v>804.85889143019995</v>
      </c>
      <c r="AI42" s="26">
        <v>729.24359337179999</v>
      </c>
      <c r="AJ42" s="26">
        <v>542.13109619629995</v>
      </c>
      <c r="AK42" s="26">
        <v>503.15614475720002</v>
      </c>
      <c r="AL42" s="26">
        <v>463.2557616304</v>
      </c>
      <c r="AM42" s="26">
        <v>402.04041567579998</v>
      </c>
      <c r="AN42" s="26">
        <v>543.34051926580003</v>
      </c>
      <c r="AO42" s="26">
        <v>528.10931279450006</v>
      </c>
      <c r="AP42" s="26">
        <v>230.82134416650001</v>
      </c>
      <c r="AQ42" s="26">
        <v>150.85284487769999</v>
      </c>
      <c r="AR42" s="5">
        <f t="shared" si="6"/>
        <v>21264.024520678999</v>
      </c>
      <c r="AS42" s="5"/>
    </row>
    <row r="43" spans="1:45" ht="12.5">
      <c r="A43" s="91">
        <v>42</v>
      </c>
      <c r="B43" s="92" t="s">
        <v>5</v>
      </c>
      <c r="C43" s="8" t="s">
        <v>434</v>
      </c>
      <c r="D43" s="6">
        <f t="shared" si="4"/>
        <v>9211.3449628384988</v>
      </c>
      <c r="E43" s="26">
        <v>733.02302044769999</v>
      </c>
      <c r="F43" s="26">
        <v>689.76164187259997</v>
      </c>
      <c r="G43" s="26">
        <v>467.400198042</v>
      </c>
      <c r="H43" s="26">
        <v>470.32073666870002</v>
      </c>
      <c r="I43" s="26">
        <v>421.83983766900002</v>
      </c>
      <c r="J43" s="26">
        <v>576.73868912329999</v>
      </c>
      <c r="K43" s="26">
        <v>863.66474869299998</v>
      </c>
      <c r="L43" s="26">
        <v>1179.4994901461</v>
      </c>
      <c r="M43" s="26">
        <v>843.8055271275</v>
      </c>
      <c r="N43" s="26">
        <v>822.84400373760002</v>
      </c>
      <c r="O43" s="26">
        <v>609.68210758529995</v>
      </c>
      <c r="P43" s="26">
        <v>430.36268582230002</v>
      </c>
      <c r="Q43" s="26">
        <v>378.85568931339998</v>
      </c>
      <c r="R43" s="26">
        <v>249.189103706</v>
      </c>
      <c r="S43" s="26">
        <v>161.480937759</v>
      </c>
      <c r="T43" s="26">
        <v>125.279961341</v>
      </c>
      <c r="U43" s="26">
        <v>93.549137105</v>
      </c>
      <c r="V43" s="26">
        <v>50.706454082999997</v>
      </c>
      <c r="W43" s="26">
        <v>43.340992596</v>
      </c>
      <c r="X43" s="6">
        <f t="shared" si="5"/>
        <v>8968.2583977073009</v>
      </c>
      <c r="Y43" s="26">
        <v>710.77685189370004</v>
      </c>
      <c r="Z43" s="26">
        <v>597.03778211619999</v>
      </c>
      <c r="AA43" s="26">
        <v>527.10105888589999</v>
      </c>
      <c r="AB43" s="26">
        <v>354.69392833000001</v>
      </c>
      <c r="AC43" s="26">
        <v>557.07697918199995</v>
      </c>
      <c r="AD43" s="26">
        <v>454.10558119630002</v>
      </c>
      <c r="AE43" s="26">
        <v>932.07107141840004</v>
      </c>
      <c r="AF43" s="26">
        <v>1100.3083219821999</v>
      </c>
      <c r="AG43" s="26">
        <v>867.49357261529997</v>
      </c>
      <c r="AH43" s="26">
        <v>664.11133773639995</v>
      </c>
      <c r="AI43" s="26">
        <v>537.79525485869999</v>
      </c>
      <c r="AJ43" s="26">
        <v>432.43132570519998</v>
      </c>
      <c r="AK43" s="26">
        <v>268.29594772600001</v>
      </c>
      <c r="AL43" s="26">
        <v>308.98185464080001</v>
      </c>
      <c r="AM43" s="26">
        <v>89.496557662300006</v>
      </c>
      <c r="AN43" s="26">
        <v>209.07149812200001</v>
      </c>
      <c r="AO43" s="26">
        <v>120.85791180450001</v>
      </c>
      <c r="AP43" s="26">
        <v>126.9835514313</v>
      </c>
      <c r="AQ43" s="26">
        <v>109.56801040009999</v>
      </c>
      <c r="AR43" s="5">
        <f t="shared" si="6"/>
        <v>18179.6033605458</v>
      </c>
    </row>
    <row r="44" spans="1:45" ht="12.5">
      <c r="A44" s="91">
        <v>43</v>
      </c>
      <c r="B44" s="92" t="s">
        <v>830</v>
      </c>
      <c r="C44" s="8" t="s">
        <v>279</v>
      </c>
      <c r="D44" s="6">
        <f t="shared" si="4"/>
        <v>8809.1925454555003</v>
      </c>
      <c r="E44" s="26">
        <v>544.96071541109995</v>
      </c>
      <c r="F44" s="26">
        <v>510.18064479430001</v>
      </c>
      <c r="G44" s="26">
        <v>383.92423742469998</v>
      </c>
      <c r="H44" s="26">
        <v>472.1416746795</v>
      </c>
      <c r="I44" s="26">
        <v>541.2964921171</v>
      </c>
      <c r="J44" s="26">
        <v>448.70754634330001</v>
      </c>
      <c r="K44" s="26">
        <v>577.57725480199997</v>
      </c>
      <c r="L44" s="26">
        <v>873.35146477190005</v>
      </c>
      <c r="M44" s="26">
        <v>784.66154681900002</v>
      </c>
      <c r="N44" s="26">
        <v>768.00345175200005</v>
      </c>
      <c r="O44" s="26">
        <v>734.32624957840005</v>
      </c>
      <c r="P44" s="26">
        <v>358.56500520719999</v>
      </c>
      <c r="Q44" s="26">
        <v>359.61810668139998</v>
      </c>
      <c r="R44" s="26">
        <v>408.00109801010001</v>
      </c>
      <c r="S44" s="26">
        <v>239.60390955899999</v>
      </c>
      <c r="T44" s="26">
        <v>301.75950914750001</v>
      </c>
      <c r="U44" s="26">
        <v>223.2780066789</v>
      </c>
      <c r="V44" s="26">
        <v>255.64334004049999</v>
      </c>
      <c r="W44" s="26">
        <v>23.592291637599999</v>
      </c>
      <c r="X44" s="6">
        <f t="shared" si="5"/>
        <v>8334.6706170917987</v>
      </c>
      <c r="Y44" s="26">
        <v>450.60427820130002</v>
      </c>
      <c r="Z44" s="26">
        <v>398.647818836</v>
      </c>
      <c r="AA44" s="26">
        <v>408.15984569130001</v>
      </c>
      <c r="AB44" s="26">
        <v>399.19910151200003</v>
      </c>
      <c r="AC44" s="26">
        <v>489.03868309339998</v>
      </c>
      <c r="AD44" s="26">
        <v>410.93750088529998</v>
      </c>
      <c r="AE44" s="26">
        <v>650.38971093860005</v>
      </c>
      <c r="AF44" s="26">
        <v>635.87380925970001</v>
      </c>
      <c r="AG44" s="26">
        <v>686.09136006120002</v>
      </c>
      <c r="AH44" s="26">
        <v>650.99730612250005</v>
      </c>
      <c r="AI44" s="26">
        <v>546.31993898220003</v>
      </c>
      <c r="AJ44" s="26">
        <v>435.22070510499998</v>
      </c>
      <c r="AK44" s="26">
        <v>442.31759658930002</v>
      </c>
      <c r="AL44" s="26">
        <v>322.81108252230001</v>
      </c>
      <c r="AM44" s="26">
        <v>410.62849840720003</v>
      </c>
      <c r="AN44" s="26">
        <v>316.2653921543</v>
      </c>
      <c r="AO44" s="26">
        <v>314.28299050150002</v>
      </c>
      <c r="AP44" s="26">
        <v>287.4116063367</v>
      </c>
      <c r="AQ44" s="26">
        <v>79.473391891999995</v>
      </c>
      <c r="AR44" s="5">
        <f t="shared" si="6"/>
        <v>17143.863162547299</v>
      </c>
    </row>
    <row r="45" spans="1:45" ht="12.5">
      <c r="A45" s="91">
        <v>44</v>
      </c>
      <c r="B45" s="92" t="s">
        <v>825</v>
      </c>
      <c r="C45" s="8" t="s">
        <v>249</v>
      </c>
      <c r="D45" s="6">
        <f t="shared" si="4"/>
        <v>8439.5629622340002</v>
      </c>
      <c r="E45" s="26">
        <v>599.35404332789994</v>
      </c>
      <c r="F45" s="26">
        <v>335.56084275619997</v>
      </c>
      <c r="G45" s="26">
        <v>493.74573409179999</v>
      </c>
      <c r="H45" s="26">
        <v>375.66038882309999</v>
      </c>
      <c r="I45" s="26">
        <v>461.98990816840001</v>
      </c>
      <c r="J45" s="26">
        <v>529.01334235540003</v>
      </c>
      <c r="K45" s="26">
        <v>497.2347185127</v>
      </c>
      <c r="L45" s="26">
        <v>882.34821081250004</v>
      </c>
      <c r="M45" s="26">
        <v>415.17745808590001</v>
      </c>
      <c r="N45" s="26">
        <v>860.92368584489998</v>
      </c>
      <c r="O45" s="26">
        <v>539.5093877841</v>
      </c>
      <c r="P45" s="26">
        <v>576.72607374419999</v>
      </c>
      <c r="Q45" s="26">
        <v>533.14807719780003</v>
      </c>
      <c r="R45" s="26">
        <v>274.0786583615</v>
      </c>
      <c r="S45" s="26">
        <v>331.70886771750003</v>
      </c>
      <c r="T45" s="26">
        <v>270.49196669560001</v>
      </c>
      <c r="U45" s="26">
        <v>244.58361725220001</v>
      </c>
      <c r="V45" s="26">
        <v>162.5656507235</v>
      </c>
      <c r="W45" s="26">
        <v>55.742329978800001</v>
      </c>
      <c r="X45" s="6">
        <f t="shared" si="5"/>
        <v>8775.2822549031989</v>
      </c>
      <c r="Y45" s="26">
        <v>415.98299926599998</v>
      </c>
      <c r="Z45" s="26">
        <v>454.30126482819998</v>
      </c>
      <c r="AA45" s="26">
        <v>438.10460416069998</v>
      </c>
      <c r="AB45" s="26">
        <v>413.13683654620002</v>
      </c>
      <c r="AC45" s="26">
        <v>488.7763905109</v>
      </c>
      <c r="AD45" s="26">
        <v>512.46471137410003</v>
      </c>
      <c r="AE45" s="26">
        <v>544.17853516349999</v>
      </c>
      <c r="AF45" s="26">
        <v>727.42630502140003</v>
      </c>
      <c r="AG45" s="26">
        <v>788.7386171887</v>
      </c>
      <c r="AH45" s="26">
        <v>530.37395625759996</v>
      </c>
      <c r="AI45" s="26">
        <v>596.0789457198</v>
      </c>
      <c r="AJ45" s="26">
        <v>550.94473230120002</v>
      </c>
      <c r="AK45" s="26">
        <v>510.97335738959998</v>
      </c>
      <c r="AL45" s="26">
        <v>294.19164798520001</v>
      </c>
      <c r="AM45" s="26">
        <v>231.66424155300001</v>
      </c>
      <c r="AN45" s="26">
        <v>502.98434625150003</v>
      </c>
      <c r="AO45" s="26">
        <v>422.4583554267</v>
      </c>
      <c r="AP45" s="26">
        <v>185.0603572919</v>
      </c>
      <c r="AQ45" s="26">
        <v>167.44205066699999</v>
      </c>
      <c r="AR45" s="5">
        <f t="shared" si="6"/>
        <v>17214.845217137197</v>
      </c>
    </row>
    <row r="46" spans="1:45" ht="12.5">
      <c r="A46" s="91">
        <v>45</v>
      </c>
      <c r="B46" s="92" t="s">
        <v>841</v>
      </c>
      <c r="C46" s="8" t="s">
        <v>179</v>
      </c>
      <c r="D46" s="6">
        <f t="shared" si="4"/>
        <v>8823.0590672783001</v>
      </c>
      <c r="E46" s="26">
        <v>534.17015535509995</v>
      </c>
      <c r="F46" s="26">
        <v>276.56823990980001</v>
      </c>
      <c r="G46" s="26">
        <v>339.28264280799999</v>
      </c>
      <c r="H46" s="26">
        <v>443.49017104389998</v>
      </c>
      <c r="I46" s="26">
        <v>575.63224251099996</v>
      </c>
      <c r="J46" s="26">
        <v>491.52570352100003</v>
      </c>
      <c r="K46" s="26">
        <v>828.24346410639998</v>
      </c>
      <c r="L46" s="26">
        <v>726.28292427439999</v>
      </c>
      <c r="M46" s="26">
        <v>824.50443119689999</v>
      </c>
      <c r="N46" s="26">
        <v>702.45039813519998</v>
      </c>
      <c r="O46" s="26">
        <v>625.39949010559997</v>
      </c>
      <c r="P46" s="26">
        <v>602.96483840129997</v>
      </c>
      <c r="Q46" s="26">
        <v>516.84964272360003</v>
      </c>
      <c r="R46" s="26">
        <v>336.38423117299999</v>
      </c>
      <c r="S46" s="26">
        <v>214.45419059899999</v>
      </c>
      <c r="T46" s="26">
        <v>402.64361816590002</v>
      </c>
      <c r="U46" s="26">
        <v>201.43687026410001</v>
      </c>
      <c r="V46" s="26">
        <v>132.86992858409999</v>
      </c>
      <c r="W46" s="26">
        <v>47.905884399999998</v>
      </c>
      <c r="X46" s="6">
        <f t="shared" si="5"/>
        <v>8245.5447324093002</v>
      </c>
      <c r="Y46" s="26">
        <v>330.9743323134</v>
      </c>
      <c r="Z46" s="26">
        <v>464.37008638899999</v>
      </c>
      <c r="AA46" s="26">
        <v>293.65938350110002</v>
      </c>
      <c r="AB46" s="26">
        <v>449.69410648029998</v>
      </c>
      <c r="AC46" s="26">
        <v>491.23917341740002</v>
      </c>
      <c r="AD46" s="26">
        <v>529.00621886199997</v>
      </c>
      <c r="AE46" s="26">
        <v>479.27423990469998</v>
      </c>
      <c r="AF46" s="26">
        <v>716.10049756839999</v>
      </c>
      <c r="AG46" s="26">
        <v>660.45540433580004</v>
      </c>
      <c r="AH46" s="26">
        <v>621.46404818710005</v>
      </c>
      <c r="AI46" s="26">
        <v>615.86398388099997</v>
      </c>
      <c r="AJ46" s="26">
        <v>473.15670474349997</v>
      </c>
      <c r="AK46" s="26">
        <v>376.35614469400002</v>
      </c>
      <c r="AL46" s="26">
        <v>396.30467625839998</v>
      </c>
      <c r="AM46" s="26">
        <v>364.94523327370001</v>
      </c>
      <c r="AN46" s="26">
        <v>405.43337661959998</v>
      </c>
      <c r="AO46" s="26">
        <v>321.153096124</v>
      </c>
      <c r="AP46" s="26">
        <v>143.2546922665</v>
      </c>
      <c r="AQ46" s="26">
        <v>112.8393335894</v>
      </c>
      <c r="AR46" s="5">
        <f t="shared" si="6"/>
        <v>17068.6037996876</v>
      </c>
    </row>
    <row r="47" spans="1:45" ht="12.5">
      <c r="A47" s="91">
        <v>46</v>
      </c>
      <c r="B47" s="92" t="s">
        <v>832</v>
      </c>
      <c r="C47" s="8" t="s">
        <v>675</v>
      </c>
      <c r="D47" s="6">
        <f t="shared" si="4"/>
        <v>8237.1987805796016</v>
      </c>
      <c r="E47" s="26">
        <v>556.07893845859996</v>
      </c>
      <c r="F47" s="26">
        <v>433.84914543600001</v>
      </c>
      <c r="G47" s="26">
        <v>537.03890772850002</v>
      </c>
      <c r="H47" s="26">
        <v>331.20268763399997</v>
      </c>
      <c r="I47" s="26">
        <v>463.97734458299999</v>
      </c>
      <c r="J47" s="26">
        <v>560.32455140989998</v>
      </c>
      <c r="K47" s="26">
        <v>689.90619365090004</v>
      </c>
      <c r="L47" s="26">
        <v>754.43500371790003</v>
      </c>
      <c r="M47" s="26">
        <v>702.30569536530004</v>
      </c>
      <c r="N47" s="26">
        <v>608.98978827309998</v>
      </c>
      <c r="O47" s="26">
        <v>575.35383073239996</v>
      </c>
      <c r="P47" s="26">
        <v>450.88694570280001</v>
      </c>
      <c r="Q47" s="26">
        <v>334.09018514230002</v>
      </c>
      <c r="R47" s="26">
        <v>352.94293176719998</v>
      </c>
      <c r="S47" s="26">
        <v>282.20922559540003</v>
      </c>
      <c r="T47" s="26">
        <v>236.2764696118</v>
      </c>
      <c r="U47" s="26">
        <v>240.11755274110001</v>
      </c>
      <c r="V47" s="26">
        <v>43.010708215199998</v>
      </c>
      <c r="W47" s="26">
        <v>84.202674814199995</v>
      </c>
      <c r="X47" s="6">
        <f t="shared" si="5"/>
        <v>8164.5600646942012</v>
      </c>
      <c r="Y47" s="26">
        <v>443.28522573100003</v>
      </c>
      <c r="Z47" s="26">
        <v>509.4183708114</v>
      </c>
      <c r="AA47" s="26">
        <v>332.73646840599997</v>
      </c>
      <c r="AB47" s="26">
        <v>415.63984420600002</v>
      </c>
      <c r="AC47" s="26">
        <v>547.77098613700002</v>
      </c>
      <c r="AD47" s="26">
        <v>432.33260157059999</v>
      </c>
      <c r="AE47" s="26">
        <v>527.13135863499997</v>
      </c>
      <c r="AF47" s="26">
        <v>780.43086936190002</v>
      </c>
      <c r="AG47" s="26">
        <v>603.5755068615</v>
      </c>
      <c r="AH47" s="26">
        <v>638.0821467605</v>
      </c>
      <c r="AI47" s="26">
        <v>631.61434494929995</v>
      </c>
      <c r="AJ47" s="26">
        <v>343.64053173000002</v>
      </c>
      <c r="AK47" s="26">
        <v>377.51544950689998</v>
      </c>
      <c r="AL47" s="26">
        <v>342.41704294269999</v>
      </c>
      <c r="AM47" s="26">
        <v>349.7527938284</v>
      </c>
      <c r="AN47" s="26">
        <v>446.17217002939998</v>
      </c>
      <c r="AO47" s="26">
        <v>239.95133991680001</v>
      </c>
      <c r="AP47" s="26">
        <v>139.95441613969999</v>
      </c>
      <c r="AQ47" s="26">
        <v>63.138597170099999</v>
      </c>
      <c r="AR47" s="5">
        <f t="shared" si="6"/>
        <v>16401.758845273802</v>
      </c>
    </row>
    <row r="48" spans="1:45" ht="12.5">
      <c r="A48" s="91">
        <v>47</v>
      </c>
      <c r="B48" s="92" t="s">
        <v>827</v>
      </c>
      <c r="C48" s="8" t="s">
        <v>331</v>
      </c>
      <c r="D48" s="6">
        <f t="shared" si="4"/>
        <v>7504.0016527173993</v>
      </c>
      <c r="E48" s="26">
        <v>459.20581603839997</v>
      </c>
      <c r="F48" s="26">
        <v>369.79347894339998</v>
      </c>
      <c r="G48" s="26">
        <v>279.2912446126</v>
      </c>
      <c r="H48" s="26">
        <v>485.65605108540001</v>
      </c>
      <c r="I48" s="26">
        <v>488.18251655850003</v>
      </c>
      <c r="J48" s="26">
        <v>452.51612512209999</v>
      </c>
      <c r="K48" s="26">
        <v>691.98644597500004</v>
      </c>
      <c r="L48" s="26">
        <v>748.45530445899999</v>
      </c>
      <c r="M48" s="26">
        <v>647.86826591399995</v>
      </c>
      <c r="N48" s="26">
        <v>581.2083334253</v>
      </c>
      <c r="O48" s="26">
        <v>447.45702762889999</v>
      </c>
      <c r="P48" s="26">
        <v>470.5429724777</v>
      </c>
      <c r="Q48" s="26">
        <v>372.3966394368</v>
      </c>
      <c r="R48" s="26">
        <v>239.1287398488</v>
      </c>
      <c r="S48" s="26">
        <v>207.01567255800001</v>
      </c>
      <c r="T48" s="26">
        <v>301.56084510570003</v>
      </c>
      <c r="U48" s="26">
        <v>127.9677532593</v>
      </c>
      <c r="V48" s="26">
        <v>76.882245509399993</v>
      </c>
      <c r="W48" s="26">
        <v>56.886174759100001</v>
      </c>
      <c r="X48" s="6">
        <f t="shared" si="5"/>
        <v>7038.9653704587008</v>
      </c>
      <c r="Y48" s="26">
        <v>275.50030839290002</v>
      </c>
      <c r="Z48" s="26">
        <v>431.91149088340001</v>
      </c>
      <c r="AA48" s="26">
        <v>309.34406254189997</v>
      </c>
      <c r="AB48" s="26">
        <v>359.66093044199999</v>
      </c>
      <c r="AC48" s="26">
        <v>506.22766595270002</v>
      </c>
      <c r="AD48" s="26">
        <v>410.43895963040001</v>
      </c>
      <c r="AE48" s="26">
        <v>559.25033066399999</v>
      </c>
      <c r="AF48" s="26">
        <v>563.9616051639</v>
      </c>
      <c r="AG48" s="26">
        <v>564.38080156219996</v>
      </c>
      <c r="AH48" s="26">
        <v>497.4124059463</v>
      </c>
      <c r="AI48" s="26">
        <v>533.44804957830002</v>
      </c>
      <c r="AJ48" s="26">
        <v>330.24390876759998</v>
      </c>
      <c r="AK48" s="26">
        <v>304.2149156607</v>
      </c>
      <c r="AL48" s="26">
        <v>344.83584247390002</v>
      </c>
      <c r="AM48" s="26">
        <v>266.88782080049998</v>
      </c>
      <c r="AN48" s="26">
        <v>349.97678686220002</v>
      </c>
      <c r="AO48" s="26">
        <v>175.62688153639999</v>
      </c>
      <c r="AP48" s="26">
        <v>167.0633670096</v>
      </c>
      <c r="AQ48" s="26">
        <v>88.579236589800004</v>
      </c>
      <c r="AR48" s="5">
        <f t="shared" si="6"/>
        <v>14542.967023176101</v>
      </c>
    </row>
    <row r="49" spans="1:44" ht="12.5">
      <c r="A49" s="91">
        <v>48</v>
      </c>
      <c r="B49" s="92" t="s">
        <v>840</v>
      </c>
      <c r="C49" s="8" t="s">
        <v>423</v>
      </c>
      <c r="D49" s="6">
        <f t="shared" si="4"/>
        <v>5316.726087377001</v>
      </c>
      <c r="E49" s="26">
        <v>504.11069852830002</v>
      </c>
      <c r="F49" s="26">
        <v>441.13058700490001</v>
      </c>
      <c r="G49" s="26">
        <v>298.25018400739998</v>
      </c>
      <c r="H49" s="26">
        <v>118.9808655249</v>
      </c>
      <c r="I49" s="26">
        <v>225.0061938563</v>
      </c>
      <c r="J49" s="26">
        <v>366.16013334759998</v>
      </c>
      <c r="K49" s="26">
        <v>885.17320085810002</v>
      </c>
      <c r="L49" s="26">
        <v>759.37483608699995</v>
      </c>
      <c r="M49" s="26">
        <v>559.04856289190002</v>
      </c>
      <c r="N49" s="26">
        <v>413.44679993160003</v>
      </c>
      <c r="O49" s="26">
        <v>262.42410420559997</v>
      </c>
      <c r="P49" s="26">
        <v>157.3113051185</v>
      </c>
      <c r="Q49" s="26">
        <v>77.481290685399998</v>
      </c>
      <c r="R49" s="26">
        <v>111.8273227114</v>
      </c>
      <c r="S49" s="26">
        <v>51.485663560399999</v>
      </c>
      <c r="T49" s="26">
        <v>34.033350908300001</v>
      </c>
      <c r="U49" s="26">
        <v>14.192557684900001</v>
      </c>
      <c r="V49" s="26">
        <v>29.960365810999999</v>
      </c>
      <c r="W49" s="26">
        <v>7.3280646535000002</v>
      </c>
      <c r="X49" s="6">
        <f t="shared" si="5"/>
        <v>4892.5173548327994</v>
      </c>
      <c r="Y49" s="26">
        <v>602.83232989270005</v>
      </c>
      <c r="Z49" s="26">
        <v>310.64079788309999</v>
      </c>
      <c r="AA49" s="26">
        <v>212.94889271490001</v>
      </c>
      <c r="AB49" s="26">
        <v>172.2653278503</v>
      </c>
      <c r="AC49" s="26">
        <v>179.90663382069999</v>
      </c>
      <c r="AD49" s="26">
        <v>490.43110346259999</v>
      </c>
      <c r="AE49" s="26">
        <v>951.60296962569998</v>
      </c>
      <c r="AF49" s="26">
        <v>528.94064479040003</v>
      </c>
      <c r="AG49" s="26">
        <v>391.34503955759999</v>
      </c>
      <c r="AH49" s="26">
        <v>350.6549604434</v>
      </c>
      <c r="AI49" s="26">
        <v>150.63857465149999</v>
      </c>
      <c r="AJ49" s="26">
        <v>209.14762709479999</v>
      </c>
      <c r="AK49" s="26">
        <v>128.482392258</v>
      </c>
      <c r="AL49" s="26">
        <v>58.3296801093</v>
      </c>
      <c r="AM49" s="26">
        <v>23.2236039627</v>
      </c>
      <c r="AN49" s="26">
        <v>29.308083482499999</v>
      </c>
      <c r="AO49" s="26">
        <v>51.722443162300003</v>
      </c>
      <c r="AP49" s="26">
        <v>21.9995641945</v>
      </c>
      <c r="AQ49" s="26">
        <v>28.096685875799999</v>
      </c>
      <c r="AR49" s="5">
        <f t="shared" si="6"/>
        <v>10209.243442209801</v>
      </c>
    </row>
    <row r="50" spans="1:44" ht="12.5">
      <c r="A50" s="91">
        <v>49</v>
      </c>
      <c r="B50" s="92" t="s">
        <v>829</v>
      </c>
      <c r="C50" s="8" t="s">
        <v>101</v>
      </c>
      <c r="D50" s="6">
        <f t="shared" si="4"/>
        <v>6382.3033326557997</v>
      </c>
      <c r="E50" s="26">
        <v>314.92202147469999</v>
      </c>
      <c r="F50" s="26">
        <v>274.60855375829999</v>
      </c>
      <c r="G50" s="26">
        <v>436.82294359790001</v>
      </c>
      <c r="H50" s="26">
        <v>193.0518949966</v>
      </c>
      <c r="I50" s="26">
        <v>330.61424777460002</v>
      </c>
      <c r="J50" s="26">
        <v>458.23544365330002</v>
      </c>
      <c r="K50" s="26">
        <v>415.51357108809998</v>
      </c>
      <c r="L50" s="26">
        <v>673.3717378563</v>
      </c>
      <c r="M50" s="26">
        <v>601.01080855910004</v>
      </c>
      <c r="N50" s="26">
        <v>485.14649166869998</v>
      </c>
      <c r="O50" s="26">
        <v>454.87769024170001</v>
      </c>
      <c r="P50" s="26">
        <v>460.639400636</v>
      </c>
      <c r="Q50" s="26">
        <v>285.25990178339998</v>
      </c>
      <c r="R50" s="26">
        <v>253.2445474928</v>
      </c>
      <c r="S50" s="26">
        <v>135.2801522593</v>
      </c>
      <c r="T50" s="26">
        <v>220.84544947449999</v>
      </c>
      <c r="U50" s="26">
        <v>162.92149671609999</v>
      </c>
      <c r="V50" s="26">
        <v>158.70679237690001</v>
      </c>
      <c r="W50" s="26">
        <v>67.230187247499998</v>
      </c>
      <c r="X50" s="6">
        <f t="shared" si="5"/>
        <v>6474.6985697549007</v>
      </c>
      <c r="Y50" s="26">
        <v>384.58272534169998</v>
      </c>
      <c r="Z50" s="26">
        <v>262.92945991990001</v>
      </c>
      <c r="AA50" s="26">
        <v>365.13641891089998</v>
      </c>
      <c r="AB50" s="26">
        <v>212.42987909460001</v>
      </c>
      <c r="AC50" s="26">
        <v>376.10976781599999</v>
      </c>
      <c r="AD50" s="26">
        <v>250.53908229519999</v>
      </c>
      <c r="AE50" s="26">
        <v>613.68142829620001</v>
      </c>
      <c r="AF50" s="26">
        <v>440.18597003870002</v>
      </c>
      <c r="AG50" s="26">
        <v>558.30340925899998</v>
      </c>
      <c r="AH50" s="26">
        <v>536.69192639259995</v>
      </c>
      <c r="AI50" s="26">
        <v>383.5848206659</v>
      </c>
      <c r="AJ50" s="26">
        <v>407.14954459</v>
      </c>
      <c r="AK50" s="26">
        <v>326.51416868720003</v>
      </c>
      <c r="AL50" s="26">
        <v>264.85290888520001</v>
      </c>
      <c r="AM50" s="26">
        <v>244.44800248760001</v>
      </c>
      <c r="AN50" s="26">
        <v>307.17442418230002</v>
      </c>
      <c r="AO50" s="26">
        <v>234.25684465800001</v>
      </c>
      <c r="AP50" s="26">
        <v>250.6473465043</v>
      </c>
      <c r="AQ50" s="26">
        <v>55.480441729600003</v>
      </c>
      <c r="AR50" s="5">
        <f t="shared" si="6"/>
        <v>12857.0019024107</v>
      </c>
    </row>
    <row r="51" spans="1:44" ht="12.5">
      <c r="A51" s="91">
        <v>50</v>
      </c>
      <c r="B51" s="92" t="s">
        <v>3</v>
      </c>
      <c r="C51" s="8" t="s">
        <v>349</v>
      </c>
      <c r="D51" s="6">
        <f t="shared" si="4"/>
        <v>5400.6655490060011</v>
      </c>
      <c r="E51" s="26">
        <v>271.3277664954</v>
      </c>
      <c r="F51" s="26">
        <v>309.97806721640001</v>
      </c>
      <c r="G51" s="26">
        <v>313.42668591609998</v>
      </c>
      <c r="H51" s="26">
        <v>236.821712832</v>
      </c>
      <c r="I51" s="26">
        <v>173.60480353470001</v>
      </c>
      <c r="J51" s="26">
        <v>429.06655338420001</v>
      </c>
      <c r="K51" s="26">
        <v>293.29920429570001</v>
      </c>
      <c r="L51" s="26">
        <v>542.82347987790001</v>
      </c>
      <c r="M51" s="26">
        <v>521.72203219070002</v>
      </c>
      <c r="N51" s="26">
        <v>357.13161694159999</v>
      </c>
      <c r="O51" s="26">
        <v>352.24227097839997</v>
      </c>
      <c r="P51" s="26">
        <v>311.35226624910001</v>
      </c>
      <c r="Q51" s="26">
        <v>289.26578570279997</v>
      </c>
      <c r="R51" s="26">
        <v>257.34757210539999</v>
      </c>
      <c r="S51" s="26">
        <v>325.192422056</v>
      </c>
      <c r="T51" s="26">
        <v>189.26905170129999</v>
      </c>
      <c r="U51" s="26">
        <v>162.54866675829999</v>
      </c>
      <c r="V51" s="26">
        <v>45.736448748599997</v>
      </c>
      <c r="W51" s="26">
        <v>18.509142021399999</v>
      </c>
      <c r="X51" s="6">
        <f t="shared" si="5"/>
        <v>5558.6254881204986</v>
      </c>
      <c r="Y51" s="26">
        <v>260.86244473459999</v>
      </c>
      <c r="Z51" s="26">
        <v>246.14805255549999</v>
      </c>
      <c r="AA51" s="26">
        <v>292.9738944206</v>
      </c>
      <c r="AB51" s="26">
        <v>249.3703630217</v>
      </c>
      <c r="AC51" s="26">
        <v>207.4095826981</v>
      </c>
      <c r="AD51" s="26">
        <v>391.86253714150001</v>
      </c>
      <c r="AE51" s="26">
        <v>312.20075195880003</v>
      </c>
      <c r="AF51" s="26">
        <v>502.11027789219997</v>
      </c>
      <c r="AG51" s="26">
        <v>463.35725804160001</v>
      </c>
      <c r="AH51" s="26">
        <v>336.44540071210002</v>
      </c>
      <c r="AI51" s="26">
        <v>378.88632535340003</v>
      </c>
      <c r="AJ51" s="26">
        <v>254.38280763660001</v>
      </c>
      <c r="AK51" s="26">
        <v>350.85321052709998</v>
      </c>
      <c r="AL51" s="26">
        <v>267.72531691730001</v>
      </c>
      <c r="AM51" s="26">
        <v>329.63478636460002</v>
      </c>
      <c r="AN51" s="26">
        <v>279.54829133499999</v>
      </c>
      <c r="AO51" s="26">
        <v>230.19862236020001</v>
      </c>
      <c r="AP51" s="26">
        <v>154.1246290901</v>
      </c>
      <c r="AQ51" s="26">
        <v>50.530935359499999</v>
      </c>
      <c r="AR51" s="5">
        <f t="shared" si="6"/>
        <v>10959.291037126499</v>
      </c>
    </row>
    <row r="52" spans="1:44" ht="12.5">
      <c r="A52" s="91">
        <v>51</v>
      </c>
      <c r="B52" s="92" t="s">
        <v>839</v>
      </c>
      <c r="C52" s="8" t="s">
        <v>449</v>
      </c>
      <c r="D52" s="6">
        <f t="shared" si="4"/>
        <v>5102.2330783018006</v>
      </c>
      <c r="E52" s="26">
        <v>280.98433803469999</v>
      </c>
      <c r="F52" s="26">
        <v>264.92394857390002</v>
      </c>
      <c r="G52" s="26">
        <v>210.91680597729999</v>
      </c>
      <c r="H52" s="26">
        <v>298.2621004687</v>
      </c>
      <c r="I52" s="26">
        <v>283.17198571390003</v>
      </c>
      <c r="J52" s="26">
        <v>368.90502706720002</v>
      </c>
      <c r="K52" s="26">
        <v>480.54844388290002</v>
      </c>
      <c r="L52" s="26">
        <v>421.92991608390003</v>
      </c>
      <c r="M52" s="26">
        <v>449.94159963300001</v>
      </c>
      <c r="N52" s="26">
        <v>352.03128565050002</v>
      </c>
      <c r="O52" s="26">
        <v>358.73258726850003</v>
      </c>
      <c r="P52" s="26">
        <v>269.16951115400002</v>
      </c>
      <c r="Q52" s="26">
        <v>307.48511564030002</v>
      </c>
      <c r="R52" s="26">
        <v>155.7100319194</v>
      </c>
      <c r="S52" s="26">
        <v>206.93508911230001</v>
      </c>
      <c r="T52" s="26">
        <v>186.661891873</v>
      </c>
      <c r="U52" s="26">
        <v>158.24319800539999</v>
      </c>
      <c r="V52" s="26">
        <v>33.318730607799999</v>
      </c>
      <c r="W52" s="26">
        <v>14.361471635099999</v>
      </c>
      <c r="X52" s="6">
        <f t="shared" si="5"/>
        <v>4694.9790122302011</v>
      </c>
      <c r="Y52" s="26">
        <v>292.80007960450001</v>
      </c>
      <c r="Z52" s="26">
        <v>170.23395012520001</v>
      </c>
      <c r="AA52" s="26">
        <v>249.71783505019999</v>
      </c>
      <c r="AB52" s="26">
        <v>211.64243011759999</v>
      </c>
      <c r="AC52" s="26">
        <v>239.10834231039999</v>
      </c>
      <c r="AD52" s="26">
        <v>326.60031562440003</v>
      </c>
      <c r="AE52" s="26">
        <v>381.05294962189998</v>
      </c>
      <c r="AF52" s="26">
        <v>327.20798489079999</v>
      </c>
      <c r="AG52" s="26">
        <v>335.07827693280001</v>
      </c>
      <c r="AH52" s="26">
        <v>309.74004007650001</v>
      </c>
      <c r="AI52" s="26">
        <v>207.15160769400001</v>
      </c>
      <c r="AJ52" s="26">
        <v>344.70239014549998</v>
      </c>
      <c r="AK52" s="26">
        <v>198.20895874679999</v>
      </c>
      <c r="AL52" s="26">
        <v>289.79229837840001</v>
      </c>
      <c r="AM52" s="26">
        <v>196.77815819860001</v>
      </c>
      <c r="AN52" s="26">
        <v>181.14389034230001</v>
      </c>
      <c r="AO52" s="26">
        <v>226.71674866890001</v>
      </c>
      <c r="AP52" s="26">
        <v>130.6381509375</v>
      </c>
      <c r="AQ52" s="26">
        <v>76.664604763900002</v>
      </c>
      <c r="AR52" s="5">
        <f t="shared" si="6"/>
        <v>9797.2120905320007</v>
      </c>
    </row>
    <row r="53" spans="1:44" ht="12.5">
      <c r="A53" s="91">
        <v>52</v>
      </c>
      <c r="B53" s="92" t="s">
        <v>826</v>
      </c>
      <c r="C53" s="8" t="s">
        <v>288</v>
      </c>
      <c r="D53" s="108">
        <f>(SUM(E53:W53))+0</f>
        <v>4934.9452554542986</v>
      </c>
      <c r="E53" s="109">
        <v>262.40337929629999</v>
      </c>
      <c r="F53" s="109">
        <v>289.9142577065</v>
      </c>
      <c r="G53" s="109">
        <v>305.86017459549998</v>
      </c>
      <c r="H53" s="109">
        <v>212.98543609079999</v>
      </c>
      <c r="I53" s="109">
        <v>259.03986195369998</v>
      </c>
      <c r="J53" s="109">
        <v>302.93983260499999</v>
      </c>
      <c r="K53" s="109">
        <v>400.79329851990002</v>
      </c>
      <c r="L53" s="109">
        <v>502.57065952559998</v>
      </c>
      <c r="M53" s="109">
        <v>322.09661550509998</v>
      </c>
      <c r="N53" s="109">
        <v>435.96729621610001</v>
      </c>
      <c r="O53" s="109">
        <v>310.5573810491</v>
      </c>
      <c r="P53" s="109">
        <v>279.4426189518</v>
      </c>
      <c r="Q53" s="109">
        <v>236.86359313349999</v>
      </c>
      <c r="R53" s="109">
        <v>199.13640725120001</v>
      </c>
      <c r="S53" s="109">
        <v>184.7116172492</v>
      </c>
      <c r="T53" s="109">
        <v>223.02156168560001</v>
      </c>
      <c r="U53" s="109">
        <v>131.70187669129999</v>
      </c>
      <c r="V53" s="109">
        <v>32.806013043699998</v>
      </c>
      <c r="W53" s="109">
        <v>42.1333743844</v>
      </c>
      <c r="X53" s="108">
        <f>(SUM(Y53:AQ53))+0</f>
        <v>4489.2767137614992</v>
      </c>
      <c r="Y53" s="109">
        <v>257.58298591319999</v>
      </c>
      <c r="Z53" s="109">
        <v>158.83165736730001</v>
      </c>
      <c r="AA53" s="109">
        <v>231.98022675530001</v>
      </c>
      <c r="AB53" s="109">
        <v>192.2237475693</v>
      </c>
      <c r="AC53" s="109">
        <v>205.1182808225</v>
      </c>
      <c r="AD53" s="109">
        <v>267.20208931280001</v>
      </c>
      <c r="AE53" s="109">
        <v>282.1313283508</v>
      </c>
      <c r="AF53" s="109">
        <v>389.49726595319999</v>
      </c>
      <c r="AG53" s="109">
        <v>365.45756178020002</v>
      </c>
      <c r="AH53" s="109">
        <v>336.54243822159998</v>
      </c>
      <c r="AI53" s="109">
        <v>243.44974733399999</v>
      </c>
      <c r="AJ53" s="109">
        <v>305.65634027589999</v>
      </c>
      <c r="AK53" s="109">
        <v>201.08092803439999</v>
      </c>
      <c r="AL53" s="109">
        <v>226.52211599250001</v>
      </c>
      <c r="AM53" s="109">
        <v>210.72567682370001</v>
      </c>
      <c r="AN53" s="109">
        <v>294.63604965820002</v>
      </c>
      <c r="AO53" s="109">
        <v>207.66930284239999</v>
      </c>
      <c r="AP53" s="109">
        <v>106.37385203869999</v>
      </c>
      <c r="AQ53" s="109">
        <v>6.5951187155</v>
      </c>
      <c r="AR53" s="110">
        <f>D53+X53</f>
        <v>9424.2219692157978</v>
      </c>
    </row>
    <row r="54" spans="1:44" s="111" customFormat="1" ht="12.5">
      <c r="A54" s="105">
        <v>53</v>
      </c>
      <c r="B54" s="106" t="s">
        <v>831</v>
      </c>
      <c r="C54" s="107" t="s">
        <v>116</v>
      </c>
      <c r="D54" s="6">
        <f t="shared" ref="D54" si="7">(SUM(E54:W54))+0</f>
        <v>5153.9006068270992</v>
      </c>
      <c r="E54" s="26">
        <v>369.62322511500003</v>
      </c>
      <c r="F54" s="26">
        <v>107.35287832989999</v>
      </c>
      <c r="G54" s="26">
        <v>246.89527584690001</v>
      </c>
      <c r="H54" s="26">
        <v>220.19667243489999</v>
      </c>
      <c r="I54" s="26">
        <v>214.99130888900001</v>
      </c>
      <c r="J54" s="26">
        <v>372.9633733261</v>
      </c>
      <c r="K54" s="26">
        <v>476.95254933389998</v>
      </c>
      <c r="L54" s="26">
        <v>382.8060216065</v>
      </c>
      <c r="M54" s="26">
        <v>452.21042336390002</v>
      </c>
      <c r="N54" s="26">
        <v>455.45982967100002</v>
      </c>
      <c r="O54" s="26">
        <v>445.23206851050003</v>
      </c>
      <c r="P54" s="26">
        <v>278.70286706960002</v>
      </c>
      <c r="Q54" s="26">
        <v>230.5169543037</v>
      </c>
      <c r="R54" s="26">
        <v>209.83994343059999</v>
      </c>
      <c r="S54" s="26">
        <v>128.2821710099</v>
      </c>
      <c r="T54" s="26">
        <v>220.1811264589</v>
      </c>
      <c r="U54" s="26">
        <v>203.41128425100001</v>
      </c>
      <c r="V54" s="26">
        <v>108.31580489460001</v>
      </c>
      <c r="W54" s="26">
        <v>29.966828981199999</v>
      </c>
      <c r="X54" s="6">
        <f t="shared" ref="X54" si="8">(SUM(Y54:AQ54))+0</f>
        <v>5010.4629708063003</v>
      </c>
      <c r="Y54" s="26">
        <v>313.39746547239997</v>
      </c>
      <c r="Z54" s="26">
        <v>140.2179960691</v>
      </c>
      <c r="AA54" s="26">
        <v>180.24138601999999</v>
      </c>
      <c r="AB54" s="26">
        <v>250.6064425077</v>
      </c>
      <c r="AC54" s="26">
        <v>241.020269461</v>
      </c>
      <c r="AD54" s="26">
        <v>337.80779997180002</v>
      </c>
      <c r="AE54" s="26">
        <v>429.04871674420002</v>
      </c>
      <c r="AF54" s="26">
        <v>315.9873119655</v>
      </c>
      <c r="AG54" s="26">
        <v>396.81203242679999</v>
      </c>
      <c r="AH54" s="26">
        <v>377.81031656800002</v>
      </c>
      <c r="AI54" s="26">
        <v>336.93174896509998</v>
      </c>
      <c r="AJ54" s="26">
        <v>367.96236348759999</v>
      </c>
      <c r="AK54" s="26">
        <v>151.46701347749999</v>
      </c>
      <c r="AL54" s="26">
        <v>285.27461622449999</v>
      </c>
      <c r="AM54" s="26">
        <v>189.4340011857</v>
      </c>
      <c r="AN54" s="26">
        <v>194.17074402430001</v>
      </c>
      <c r="AO54" s="26">
        <v>279.18783381980001</v>
      </c>
      <c r="AP54" s="26">
        <v>135.1203814438</v>
      </c>
      <c r="AQ54" s="26">
        <v>87.964530971499997</v>
      </c>
      <c r="AR54" s="5">
        <f t="shared" ref="AR54" si="9">D54+X54</f>
        <v>10164.363577633399</v>
      </c>
    </row>
    <row r="55" spans="1:44" ht="12.5">
      <c r="A55" s="91">
        <v>54</v>
      </c>
      <c r="B55" s="92" t="s">
        <v>7</v>
      </c>
      <c r="C55" s="8" t="s">
        <v>438</v>
      </c>
      <c r="D55" s="6">
        <f t="shared" si="4"/>
        <v>4241.4049442829009</v>
      </c>
      <c r="E55" s="26">
        <v>173.17785515899999</v>
      </c>
      <c r="F55" s="26">
        <v>164.9863837629</v>
      </c>
      <c r="G55" s="26">
        <v>170.50960011039999</v>
      </c>
      <c r="H55" s="26">
        <v>238.1421914435</v>
      </c>
      <c r="I55" s="26">
        <v>328.15966935509999</v>
      </c>
      <c r="J55" s="26">
        <v>312.16793810659999</v>
      </c>
      <c r="K55" s="26">
        <v>364.55680845329999</v>
      </c>
      <c r="L55" s="26">
        <v>285.90283473810001</v>
      </c>
      <c r="M55" s="26">
        <v>324.30262682270001</v>
      </c>
      <c r="N55" s="26">
        <v>341.74921613070001</v>
      </c>
      <c r="O55" s="26">
        <v>455.99395947810001</v>
      </c>
      <c r="P55" s="26">
        <v>239.2144849012</v>
      </c>
      <c r="Q55" s="26">
        <v>228.09976736510001</v>
      </c>
      <c r="R55" s="26">
        <v>116.0839849876</v>
      </c>
      <c r="S55" s="26">
        <v>130.0578257295</v>
      </c>
      <c r="T55" s="26">
        <v>151.9218315366</v>
      </c>
      <c r="U55" s="26">
        <v>127.0668075446</v>
      </c>
      <c r="V55" s="26">
        <v>29.216516825199999</v>
      </c>
      <c r="W55" s="26">
        <v>60.094641832699999</v>
      </c>
      <c r="X55" s="6">
        <f t="shared" si="5"/>
        <v>3971.0690325395994</v>
      </c>
      <c r="Y55" s="26">
        <v>226.79670791620001</v>
      </c>
      <c r="Z55" s="26">
        <v>115.5807540015</v>
      </c>
      <c r="AA55" s="26">
        <v>213.79280137020001</v>
      </c>
      <c r="AB55" s="26">
        <v>208.0982814544</v>
      </c>
      <c r="AC55" s="26">
        <v>263.0588911712</v>
      </c>
      <c r="AD55" s="26">
        <v>245.24221023690001</v>
      </c>
      <c r="AE55" s="26">
        <v>219.74021238349999</v>
      </c>
      <c r="AF55" s="26">
        <v>319.81493044230001</v>
      </c>
      <c r="AG55" s="26">
        <v>306.43051024490001</v>
      </c>
      <c r="AH55" s="26">
        <v>346.68081751459999</v>
      </c>
      <c r="AI55" s="26">
        <v>310.42166933689998</v>
      </c>
      <c r="AJ55" s="26">
        <v>259.2247185526</v>
      </c>
      <c r="AK55" s="26">
        <v>141.47842332260001</v>
      </c>
      <c r="AL55" s="26">
        <v>188.29217197240001</v>
      </c>
      <c r="AM55" s="26">
        <v>60.049581306</v>
      </c>
      <c r="AN55" s="26">
        <v>232.25572116009999</v>
      </c>
      <c r="AO55" s="26">
        <v>201.02627047230001</v>
      </c>
      <c r="AP55" s="26">
        <v>54.130320507699999</v>
      </c>
      <c r="AQ55" s="26">
        <v>58.954039173300004</v>
      </c>
      <c r="AR55" s="5">
        <f t="shared" si="6"/>
        <v>8212.4739768225008</v>
      </c>
    </row>
    <row r="56" spans="1:44" ht="12.5">
      <c r="A56" s="91">
        <v>55</v>
      </c>
      <c r="B56" s="92" t="s">
        <v>836</v>
      </c>
      <c r="C56" s="8" t="s">
        <v>403</v>
      </c>
      <c r="D56" s="6">
        <f t="shared" si="4"/>
        <v>4053.2808763379999</v>
      </c>
      <c r="E56" s="26">
        <v>329.14010896629998</v>
      </c>
      <c r="F56" s="26">
        <v>170.6838793675</v>
      </c>
      <c r="G56" s="26">
        <v>244.23802361029999</v>
      </c>
      <c r="H56" s="26">
        <v>149.26963946660001</v>
      </c>
      <c r="I56" s="26">
        <v>277.2727483502</v>
      </c>
      <c r="J56" s="26">
        <v>257.58368197200002</v>
      </c>
      <c r="K56" s="26">
        <v>341.75195972239999</v>
      </c>
      <c r="L56" s="26">
        <v>381.96311947060002</v>
      </c>
      <c r="M56" s="26">
        <v>455.32864417719998</v>
      </c>
      <c r="N56" s="26">
        <v>271.83754953030001</v>
      </c>
      <c r="O56" s="26">
        <v>274.04704247799998</v>
      </c>
      <c r="P56" s="26">
        <v>231.16447783890001</v>
      </c>
      <c r="Q56" s="26">
        <v>92.040327739199995</v>
      </c>
      <c r="R56" s="26">
        <v>206.95967226190001</v>
      </c>
      <c r="S56" s="26">
        <v>122.09202956750001</v>
      </c>
      <c r="T56" s="26">
        <v>90.869625492699996</v>
      </c>
      <c r="U56" s="26">
        <v>100.9458729159</v>
      </c>
      <c r="V56" s="26">
        <v>40.395661955599998</v>
      </c>
      <c r="W56" s="26">
        <v>15.696811454900001</v>
      </c>
      <c r="X56" s="6">
        <f t="shared" si="5"/>
        <v>3764.7234302368001</v>
      </c>
      <c r="Y56" s="26">
        <v>181.73037547920001</v>
      </c>
      <c r="Z56" s="26">
        <v>224.60761868309999</v>
      </c>
      <c r="AA56" s="26">
        <v>161.04372782740001</v>
      </c>
      <c r="AB56" s="26">
        <v>211.48708054670001</v>
      </c>
      <c r="AC56" s="26">
        <v>129.82655077550001</v>
      </c>
      <c r="AD56" s="26">
        <v>348.27849629719998</v>
      </c>
      <c r="AE56" s="26">
        <v>261.04413244490001</v>
      </c>
      <c r="AF56" s="26">
        <v>403.53873945620001</v>
      </c>
      <c r="AG56" s="26">
        <v>310.55359197799999</v>
      </c>
      <c r="AH56" s="26">
        <v>317.25332086349999</v>
      </c>
      <c r="AI56" s="26">
        <v>254.81409889829999</v>
      </c>
      <c r="AJ56" s="26">
        <v>143.7827900254</v>
      </c>
      <c r="AK56" s="26">
        <v>158.82232933789999</v>
      </c>
      <c r="AL56" s="26">
        <v>131.12849971290001</v>
      </c>
      <c r="AM56" s="26">
        <v>106.8713742937</v>
      </c>
      <c r="AN56" s="26">
        <v>125.47922921430001</v>
      </c>
      <c r="AO56" s="26">
        <v>169.49991038069999</v>
      </c>
      <c r="AP56" s="26">
        <v>78.763225433800002</v>
      </c>
      <c r="AQ56" s="26">
        <v>46.1983385881</v>
      </c>
      <c r="AR56" s="5">
        <f t="shared" si="6"/>
        <v>7818.0043065747996</v>
      </c>
    </row>
    <row r="57" spans="1:44" ht="12.5">
      <c r="A57" s="91">
        <v>56</v>
      </c>
      <c r="B57" s="92" t="s">
        <v>833</v>
      </c>
      <c r="C57" s="8" t="s">
        <v>667</v>
      </c>
      <c r="D57" s="6">
        <f t="shared" si="4"/>
        <v>3959.1866194681006</v>
      </c>
      <c r="E57" s="26">
        <v>256.57558150699998</v>
      </c>
      <c r="F57" s="26">
        <v>127.65688987350001</v>
      </c>
      <c r="G57" s="26">
        <v>190.32393516849999</v>
      </c>
      <c r="H57" s="26">
        <v>210.70095892180001</v>
      </c>
      <c r="I57" s="26">
        <v>164.7302352687</v>
      </c>
      <c r="J57" s="26">
        <v>348.67688797509999</v>
      </c>
      <c r="K57" s="26">
        <v>375.06656998530002</v>
      </c>
      <c r="L57" s="26">
        <v>395.93290427429997</v>
      </c>
      <c r="M57" s="26">
        <v>332.53179288640001</v>
      </c>
      <c r="N57" s="26">
        <v>303.7253666684</v>
      </c>
      <c r="O57" s="26">
        <v>281.49885088510001</v>
      </c>
      <c r="P57" s="26">
        <v>229.2995450345</v>
      </c>
      <c r="Q57" s="26">
        <v>162.1434846205</v>
      </c>
      <c r="R57" s="26">
        <v>169.9491727919</v>
      </c>
      <c r="S57" s="26">
        <v>137.02126156610001</v>
      </c>
      <c r="T57" s="26">
        <v>109.1027348108</v>
      </c>
      <c r="U57" s="26">
        <v>96.687005432399999</v>
      </c>
      <c r="V57" s="26">
        <v>52.293998763399998</v>
      </c>
      <c r="W57" s="26">
        <v>15.2694430344</v>
      </c>
      <c r="X57" s="6">
        <f t="shared" si="5"/>
        <v>3723.8056770560001</v>
      </c>
      <c r="Y57" s="26">
        <v>257.1077430181</v>
      </c>
      <c r="Z57" s="26">
        <v>145.13593778489999</v>
      </c>
      <c r="AA57" s="26">
        <v>135.7480693807</v>
      </c>
      <c r="AB57" s="26">
        <v>200.53168633769999</v>
      </c>
      <c r="AC57" s="26">
        <v>224.2556841565</v>
      </c>
      <c r="AD57" s="26">
        <v>289.51469158139997</v>
      </c>
      <c r="AE57" s="26">
        <v>350.50751450199999</v>
      </c>
      <c r="AF57" s="26">
        <v>298.65246480439998</v>
      </c>
      <c r="AG57" s="26">
        <v>320.17530864140002</v>
      </c>
      <c r="AH57" s="26">
        <v>247.32849608570001</v>
      </c>
      <c r="AI57" s="26">
        <v>220.88360647580001</v>
      </c>
      <c r="AJ57" s="26">
        <v>212.62053412520001</v>
      </c>
      <c r="AK57" s="26">
        <v>178.60167698539999</v>
      </c>
      <c r="AL57" s="26">
        <v>127.6969158996</v>
      </c>
      <c r="AM57" s="26">
        <v>129.90382253799999</v>
      </c>
      <c r="AN57" s="26">
        <v>143.29359754020001</v>
      </c>
      <c r="AO57" s="26">
        <v>103.41513916540001</v>
      </c>
      <c r="AP57" s="26">
        <v>120.9547547872</v>
      </c>
      <c r="AQ57" s="26">
        <v>17.478033246399999</v>
      </c>
      <c r="AR57" s="5">
        <f t="shared" si="6"/>
        <v>7682.9922965241003</v>
      </c>
    </row>
    <row r="58" spans="1:44" ht="12.5">
      <c r="A58" s="91">
        <v>57</v>
      </c>
      <c r="B58" s="92" t="s">
        <v>835</v>
      </c>
      <c r="C58" s="8" t="s">
        <v>385</v>
      </c>
      <c r="D58" s="6">
        <f t="shared" si="4"/>
        <v>3686.2380687287</v>
      </c>
      <c r="E58" s="26">
        <v>179.7550924075</v>
      </c>
      <c r="F58" s="26">
        <v>172.6587376402</v>
      </c>
      <c r="G58" s="26">
        <v>182.46460014569999</v>
      </c>
      <c r="H58" s="26">
        <v>143.2735488719</v>
      </c>
      <c r="I58" s="26">
        <v>134.04054514480001</v>
      </c>
      <c r="J58" s="26">
        <v>284.09072797670001</v>
      </c>
      <c r="K58" s="26">
        <v>245.40649758289999</v>
      </c>
      <c r="L58" s="26">
        <v>293.6845920646</v>
      </c>
      <c r="M58" s="26">
        <v>294.55018018269999</v>
      </c>
      <c r="N58" s="26">
        <v>347.41010098629999</v>
      </c>
      <c r="O58" s="26">
        <v>247.2901896157</v>
      </c>
      <c r="P58" s="26">
        <v>315.73325639749999</v>
      </c>
      <c r="Q58" s="26">
        <v>109.58666746820001</v>
      </c>
      <c r="R58" s="26">
        <v>232.50291826450001</v>
      </c>
      <c r="S58" s="26">
        <v>124.1504700166</v>
      </c>
      <c r="T58" s="26">
        <v>148.30308236330001</v>
      </c>
      <c r="U58" s="26">
        <v>105.4609879775</v>
      </c>
      <c r="V58" s="26">
        <v>99.989704374300004</v>
      </c>
      <c r="W58" s="26">
        <v>25.886169247800002</v>
      </c>
      <c r="X58" s="6">
        <f t="shared" si="5"/>
        <v>3656.9958327170007</v>
      </c>
      <c r="Y58" s="26">
        <v>169.16449881279999</v>
      </c>
      <c r="Z58" s="26">
        <v>140.02602614470001</v>
      </c>
      <c r="AA58" s="26">
        <v>184.85024274680001</v>
      </c>
      <c r="AB58" s="26">
        <v>148.4043275057</v>
      </c>
      <c r="AC58" s="26">
        <v>219.96075885069999</v>
      </c>
      <c r="AD58" s="26">
        <v>173.85641038060001</v>
      </c>
      <c r="AE58" s="26">
        <v>184.50897524920001</v>
      </c>
      <c r="AF58" s="26">
        <v>315.25991341190002</v>
      </c>
      <c r="AG58" s="26">
        <v>252.4245191853</v>
      </c>
      <c r="AH58" s="26">
        <v>305.31320427819998</v>
      </c>
      <c r="AI58" s="26">
        <v>358.3764903933</v>
      </c>
      <c r="AJ58" s="26">
        <v>119.62350960800001</v>
      </c>
      <c r="AK58" s="26">
        <v>171.32122967180001</v>
      </c>
      <c r="AL58" s="26">
        <v>194.0729147001</v>
      </c>
      <c r="AM58" s="26">
        <v>215.6466393325</v>
      </c>
      <c r="AN58" s="26">
        <v>227.96988677499999</v>
      </c>
      <c r="AO58" s="26">
        <v>153.7621927568</v>
      </c>
      <c r="AP58" s="26">
        <v>68.919576035800006</v>
      </c>
      <c r="AQ58" s="26">
        <v>53.534516877800002</v>
      </c>
      <c r="AR58" s="5">
        <f t="shared" si="6"/>
        <v>7343.2339014457011</v>
      </c>
    </row>
    <row r="59" spans="1:44" ht="12.5">
      <c r="A59" s="91">
        <v>58</v>
      </c>
      <c r="B59" s="92" t="s">
        <v>4</v>
      </c>
      <c r="C59" s="8" t="s">
        <v>197</v>
      </c>
      <c r="D59" s="6">
        <f t="shared" si="4"/>
        <v>3613.7878973239999</v>
      </c>
      <c r="E59" s="26">
        <v>170.0400514289</v>
      </c>
      <c r="F59" s="26">
        <v>244.9153551181</v>
      </c>
      <c r="G59" s="26">
        <v>137.1853232034</v>
      </c>
      <c r="H59" s="26">
        <v>197.57039308860001</v>
      </c>
      <c r="I59" s="26">
        <v>175.38770571020001</v>
      </c>
      <c r="J59" s="26">
        <v>259.96399879210003</v>
      </c>
      <c r="K59" s="26">
        <v>301.42282902509999</v>
      </c>
      <c r="L59" s="26">
        <v>341.23074456360001</v>
      </c>
      <c r="M59" s="26">
        <v>360.3094620544</v>
      </c>
      <c r="N59" s="26">
        <v>273.94995851149997</v>
      </c>
      <c r="O59" s="26">
        <v>303.9448133583</v>
      </c>
      <c r="P59" s="26">
        <v>166.96122282619999</v>
      </c>
      <c r="Q59" s="26">
        <v>241.91336111300001</v>
      </c>
      <c r="R59" s="26">
        <v>86.086638886499998</v>
      </c>
      <c r="S59" s="26">
        <v>139.12838755780001</v>
      </c>
      <c r="T59" s="26">
        <v>86.553526261599998</v>
      </c>
      <c r="U59" s="26">
        <v>74.276838243499995</v>
      </c>
      <c r="V59" s="26">
        <v>42.124837704800001</v>
      </c>
      <c r="W59" s="26">
        <v>10.8224498764</v>
      </c>
      <c r="X59" s="6">
        <f t="shared" si="5"/>
        <v>3539.3426816197989</v>
      </c>
      <c r="Y59" s="26">
        <v>92.341222129299993</v>
      </c>
      <c r="Z59" s="26">
        <v>287.45827006799999</v>
      </c>
      <c r="AA59" s="26">
        <v>150.8069499769</v>
      </c>
      <c r="AB59" s="26">
        <v>145.46061931759999</v>
      </c>
      <c r="AC59" s="26">
        <v>274.61938252649998</v>
      </c>
      <c r="AD59" s="26">
        <v>131.7827485995</v>
      </c>
      <c r="AE59" s="26">
        <v>310.2136326177</v>
      </c>
      <c r="AF59" s="26">
        <v>296.7633905344</v>
      </c>
      <c r="AG59" s="26">
        <v>298.17039310920001</v>
      </c>
      <c r="AH59" s="26">
        <v>254.1006177232</v>
      </c>
      <c r="AI59" s="26">
        <v>151.88217142120001</v>
      </c>
      <c r="AJ59" s="26">
        <v>298.9285919317</v>
      </c>
      <c r="AK59" s="26">
        <v>181.3040785737</v>
      </c>
      <c r="AL59" s="26">
        <v>128.7924965043</v>
      </c>
      <c r="AM59" s="26">
        <v>153.1438254304</v>
      </c>
      <c r="AN59" s="26">
        <v>133.4059392819</v>
      </c>
      <c r="AO59" s="26">
        <v>145.55610135480001</v>
      </c>
      <c r="AP59" s="26">
        <v>59.125464924799999</v>
      </c>
      <c r="AQ59" s="26">
        <v>45.486785594700002</v>
      </c>
      <c r="AR59" s="5">
        <f t="shared" si="6"/>
        <v>7153.1305789437993</v>
      </c>
    </row>
    <row r="60" spans="1:44" ht="12.5">
      <c r="A60" s="91">
        <v>59</v>
      </c>
      <c r="B60" s="92" t="s">
        <v>2</v>
      </c>
      <c r="C60" s="8" t="s">
        <v>432</v>
      </c>
      <c r="D60" s="6">
        <f t="shared" si="4"/>
        <v>2890.1826617809998</v>
      </c>
      <c r="E60" s="26">
        <v>358.47607558009997</v>
      </c>
      <c r="F60" s="26">
        <v>158.70322713409999</v>
      </c>
      <c r="G60" s="26">
        <v>116.2693814566</v>
      </c>
      <c r="H60" s="26">
        <v>104.6653870475</v>
      </c>
      <c r="I60" s="26">
        <v>72.155190868000005</v>
      </c>
      <c r="J60" s="26">
        <v>228.49719029639999</v>
      </c>
      <c r="K60" s="26">
        <v>384.12558822950001</v>
      </c>
      <c r="L60" s="26">
        <v>423.98278585750001</v>
      </c>
      <c r="M60" s="26">
        <v>336.37622124540002</v>
      </c>
      <c r="N60" s="26">
        <v>210.89159998720001</v>
      </c>
      <c r="O60" s="26">
        <v>140.1017012895</v>
      </c>
      <c r="P60" s="26">
        <v>103.7591410129</v>
      </c>
      <c r="Q60" s="26">
        <v>90.800441407600005</v>
      </c>
      <c r="R60" s="26">
        <v>45.378730059799999</v>
      </c>
      <c r="S60" s="26">
        <v>11.143735097</v>
      </c>
      <c r="T60" s="26">
        <v>79.208660118599994</v>
      </c>
      <c r="U60" s="26">
        <v>14.1763125456</v>
      </c>
      <c r="V60" s="26">
        <v>11.471292547699999</v>
      </c>
      <c r="W60" s="26">
        <v>0</v>
      </c>
      <c r="X60" s="6">
        <f t="shared" si="5"/>
        <v>2662.4765357144997</v>
      </c>
      <c r="Y60" s="26">
        <v>212.11031010190001</v>
      </c>
      <c r="Z60" s="26">
        <v>256.4969442634</v>
      </c>
      <c r="AA60" s="26">
        <v>109.8787525978</v>
      </c>
      <c r="AB60" s="26">
        <v>122.7097111067</v>
      </c>
      <c r="AC60" s="26">
        <v>133.87060092370001</v>
      </c>
      <c r="AD60" s="26">
        <v>190.5374657815</v>
      </c>
      <c r="AE60" s="26">
        <v>313.93392228739998</v>
      </c>
      <c r="AF60" s="26">
        <v>423.78554193830001</v>
      </c>
      <c r="AG60" s="26">
        <v>238.30351006289999</v>
      </c>
      <c r="AH60" s="26">
        <v>164.68655478630001</v>
      </c>
      <c r="AI60" s="26">
        <v>88.887696773000002</v>
      </c>
      <c r="AJ60" s="26">
        <v>103.97131104330001</v>
      </c>
      <c r="AK60" s="26">
        <v>93.500798259500002</v>
      </c>
      <c r="AL60" s="26">
        <v>42.89737899</v>
      </c>
      <c r="AM60" s="26">
        <v>54.111429041000001</v>
      </c>
      <c r="AN60" s="26">
        <v>69.110014195299996</v>
      </c>
      <c r="AO60" s="26">
        <v>16.986998123999999</v>
      </c>
      <c r="AP60" s="26">
        <v>26.697595438499999</v>
      </c>
      <c r="AQ60" s="26">
        <v>0</v>
      </c>
      <c r="AR60" s="5">
        <f t="shared" si="6"/>
        <v>5552.659197495499</v>
      </c>
    </row>
    <row r="61" spans="1:44" ht="12.5">
      <c r="A61" s="91">
        <v>60</v>
      </c>
      <c r="B61" s="92" t="s">
        <v>0</v>
      </c>
      <c r="C61" s="8" t="s">
        <v>426</v>
      </c>
      <c r="D61" s="6">
        <f t="shared" si="4"/>
        <v>2701.9654056999998</v>
      </c>
      <c r="E61" s="26">
        <v>273.31684672339998</v>
      </c>
      <c r="F61" s="26">
        <v>241.72323774820001</v>
      </c>
      <c r="G61" s="26">
        <v>76.537875370999998</v>
      </c>
      <c r="H61" s="26">
        <v>133.99587208209999</v>
      </c>
      <c r="I61" s="26">
        <v>98.815185721899994</v>
      </c>
      <c r="J61" s="26">
        <v>170.39303891910001</v>
      </c>
      <c r="K61" s="26">
        <v>343.5776161567</v>
      </c>
      <c r="L61" s="26">
        <v>401.297328521</v>
      </c>
      <c r="M61" s="26">
        <v>288.1495013581</v>
      </c>
      <c r="N61" s="26">
        <v>238.1141095374</v>
      </c>
      <c r="O61" s="26">
        <v>119.5033433505</v>
      </c>
      <c r="P61" s="26">
        <v>91.496656649499997</v>
      </c>
      <c r="Q61" s="26">
        <v>78.061341365100006</v>
      </c>
      <c r="R61" s="26">
        <v>47.983451501700003</v>
      </c>
      <c r="S61" s="26">
        <v>16.878903446500001</v>
      </c>
      <c r="T61" s="26">
        <v>15.355734308300001</v>
      </c>
      <c r="U61" s="26">
        <v>50.682130630300001</v>
      </c>
      <c r="V61" s="26">
        <v>8.0416161545999998</v>
      </c>
      <c r="W61" s="26">
        <v>8.0416161545999998</v>
      </c>
      <c r="X61" s="6">
        <f t="shared" si="5"/>
        <v>2506.3604576288003</v>
      </c>
      <c r="Y61" s="26">
        <v>328.24489763060001</v>
      </c>
      <c r="Z61" s="26">
        <v>156.83150536549999</v>
      </c>
      <c r="AA61" s="26">
        <v>128.9096440726</v>
      </c>
      <c r="AB61" s="26">
        <v>78.952469408300004</v>
      </c>
      <c r="AC61" s="26">
        <v>51.248020029099997</v>
      </c>
      <c r="AD61" s="26">
        <v>191.8808673682</v>
      </c>
      <c r="AE61" s="26">
        <v>365.78655456569999</v>
      </c>
      <c r="AF61" s="26">
        <v>352.52729660450001</v>
      </c>
      <c r="AG61" s="26">
        <v>264.42104063660003</v>
      </c>
      <c r="AH61" s="26">
        <v>162.90278145170001</v>
      </c>
      <c r="AI61" s="26">
        <v>92.818891560500006</v>
      </c>
      <c r="AJ61" s="26">
        <v>74.311108955799995</v>
      </c>
      <c r="AK61" s="26">
        <v>76.826931692499997</v>
      </c>
      <c r="AL61" s="26">
        <v>29.173068307499999</v>
      </c>
      <c r="AM61" s="26">
        <v>13.9857758798</v>
      </c>
      <c r="AN61" s="26">
        <v>46.094592554400002</v>
      </c>
      <c r="AO61" s="26">
        <v>31.015782909599999</v>
      </c>
      <c r="AP61" s="26">
        <v>12.0624242319</v>
      </c>
      <c r="AQ61" s="26">
        <v>48.366804404</v>
      </c>
      <c r="AR61" s="5">
        <f t="shared" si="6"/>
        <v>5208.3258633288006</v>
      </c>
    </row>
    <row r="62" spans="1:44" ht="12.5">
      <c r="A62" s="91">
        <v>61</v>
      </c>
      <c r="B62" s="92" t="s">
        <v>1</v>
      </c>
      <c r="C62" s="8" t="s">
        <v>412</v>
      </c>
      <c r="D62" s="6">
        <f t="shared" si="4"/>
        <v>2646.6333034748</v>
      </c>
      <c r="E62" s="26">
        <v>148.07939408440001</v>
      </c>
      <c r="F62" s="26">
        <v>254.73975184029999</v>
      </c>
      <c r="G62" s="26">
        <v>95.799636858</v>
      </c>
      <c r="H62" s="26">
        <v>88.3909311906</v>
      </c>
      <c r="I62" s="26">
        <v>59.762795672300001</v>
      </c>
      <c r="J62" s="26">
        <v>265.47771209410001</v>
      </c>
      <c r="K62" s="26">
        <v>441.54888565469997</v>
      </c>
      <c r="L62" s="26">
        <v>243.83419600249999</v>
      </c>
      <c r="M62" s="26">
        <v>278.27022451570002</v>
      </c>
      <c r="N62" s="26">
        <v>147.72977548599999</v>
      </c>
      <c r="O62" s="26">
        <v>179.6603296303</v>
      </c>
      <c r="P62" s="26">
        <v>100.33967036830001</v>
      </c>
      <c r="Q62" s="26">
        <v>95.352039246700002</v>
      </c>
      <c r="R62" s="26">
        <v>98.647960754300001</v>
      </c>
      <c r="S62" s="26">
        <v>58.079465419000002</v>
      </c>
      <c r="T62" s="26">
        <v>35.062576323800002</v>
      </c>
      <c r="U62" s="26">
        <v>23.267042954600001</v>
      </c>
      <c r="V62" s="26">
        <v>6.7870247165000004</v>
      </c>
      <c r="W62" s="26">
        <v>25.803890662699999</v>
      </c>
      <c r="X62" s="6">
        <f t="shared" si="5"/>
        <v>2440.4451316969007</v>
      </c>
      <c r="Y62" s="26">
        <v>165.49694396850001</v>
      </c>
      <c r="Z62" s="26">
        <v>201.95239068960001</v>
      </c>
      <c r="AA62" s="26">
        <v>72.896528280699997</v>
      </c>
      <c r="AB62" s="26">
        <v>100.2819821393</v>
      </c>
      <c r="AC62" s="26">
        <v>136.65925448819999</v>
      </c>
      <c r="AD62" s="26">
        <v>203.69113526660001</v>
      </c>
      <c r="AE62" s="26">
        <v>341.78968834879998</v>
      </c>
      <c r="AF62" s="26">
        <v>273.67720789660001</v>
      </c>
      <c r="AG62" s="26">
        <v>172.6506755186</v>
      </c>
      <c r="AH62" s="26">
        <v>172.34932448090001</v>
      </c>
      <c r="AI62" s="26">
        <v>157.38252422400001</v>
      </c>
      <c r="AJ62" s="26">
        <v>94.617475775700001</v>
      </c>
      <c r="AK62" s="26">
        <v>103.9778834151</v>
      </c>
      <c r="AL62" s="26">
        <v>59.022116585200003</v>
      </c>
      <c r="AM62" s="26">
        <v>31.059042619700001</v>
      </c>
      <c r="AN62" s="26">
        <v>46.270063593000003</v>
      </c>
      <c r="AO62" s="26">
        <v>35.8828747413</v>
      </c>
      <c r="AP62" s="26">
        <v>18.093636348299999</v>
      </c>
      <c r="AQ62" s="26">
        <v>52.6943833168</v>
      </c>
      <c r="AR62" s="5">
        <f t="shared" si="6"/>
        <v>5087.0784351717011</v>
      </c>
    </row>
    <row r="63" spans="1:44" ht="12.5">
      <c r="A63" s="91">
        <v>62</v>
      </c>
      <c r="B63" s="92" t="s">
        <v>837</v>
      </c>
      <c r="C63" s="8" t="s">
        <v>360</v>
      </c>
      <c r="D63" s="6">
        <f t="shared" si="4"/>
        <v>2560.3055161922002</v>
      </c>
      <c r="E63" s="26">
        <v>165.2493123504</v>
      </c>
      <c r="F63" s="26">
        <v>157.1753533049</v>
      </c>
      <c r="G63" s="26">
        <v>171.3589598195</v>
      </c>
      <c r="H63" s="26">
        <v>108.3773826437</v>
      </c>
      <c r="I63" s="26">
        <v>103.6434941225</v>
      </c>
      <c r="J63" s="26">
        <v>173.467826989</v>
      </c>
      <c r="K63" s="26">
        <v>173.694522608</v>
      </c>
      <c r="L63" s="26">
        <v>247.23944800429999</v>
      </c>
      <c r="M63" s="26">
        <v>239.1702437701</v>
      </c>
      <c r="N63" s="26">
        <v>201.4933233534</v>
      </c>
      <c r="O63" s="26">
        <v>159.7490341331</v>
      </c>
      <c r="P63" s="26">
        <v>161.53200273100001</v>
      </c>
      <c r="Q63" s="26">
        <v>105.77310848400001</v>
      </c>
      <c r="R63" s="26">
        <v>124.4754664372</v>
      </c>
      <c r="S63" s="24">
        <v>39.065702626300002</v>
      </c>
      <c r="T63" s="26">
        <v>92.277393023900004</v>
      </c>
      <c r="U63" s="26">
        <v>53.052270559</v>
      </c>
      <c r="V63" s="26">
        <v>33.873053384999999</v>
      </c>
      <c r="W63" s="26">
        <v>49.6376178469</v>
      </c>
      <c r="X63" s="6">
        <f t="shared" si="5"/>
        <v>2479.0980574877999</v>
      </c>
      <c r="Y63" s="26">
        <v>154.84843105030001</v>
      </c>
      <c r="Z63" s="26">
        <v>127.727706805</v>
      </c>
      <c r="AA63" s="26">
        <v>142.11205778999999</v>
      </c>
      <c r="AB63" s="26">
        <v>80.131430043600005</v>
      </c>
      <c r="AC63" s="26">
        <v>117.5002335202</v>
      </c>
      <c r="AD63" s="26">
        <v>147.19772932090001</v>
      </c>
      <c r="AE63" s="26">
        <v>184.2388883621</v>
      </c>
      <c r="AF63" s="26">
        <v>209.54798485329999</v>
      </c>
      <c r="AG63" s="26">
        <v>142.44584306420001</v>
      </c>
      <c r="AH63" s="26">
        <v>207.94307635160001</v>
      </c>
      <c r="AI63" s="26">
        <v>206.4140113524</v>
      </c>
      <c r="AJ63" s="26">
        <v>65.265108836899998</v>
      </c>
      <c r="AK63" s="26">
        <v>158.8443752206</v>
      </c>
      <c r="AL63" s="26">
        <v>98.881175292199998</v>
      </c>
      <c r="AM63" s="26">
        <v>49.134878608199998</v>
      </c>
      <c r="AN63" s="26">
        <v>103.49234769589999</v>
      </c>
      <c r="AO63" s="26">
        <v>104.1827784004</v>
      </c>
      <c r="AP63" s="26">
        <v>119.0673910875</v>
      </c>
      <c r="AQ63" s="26">
        <v>60.122609832499997</v>
      </c>
      <c r="AR63" s="5">
        <f t="shared" si="6"/>
        <v>5039.4035736799997</v>
      </c>
    </row>
    <row r="64" spans="1:44" ht="10">
      <c r="A64" s="6"/>
      <c r="B64" s="7"/>
      <c r="C64" s="8"/>
      <c r="D64" s="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5"/>
    </row>
    <row r="65" spans="1:44" ht="10">
      <c r="A65" s="6"/>
      <c r="B65" s="7"/>
      <c r="C65" s="8"/>
      <c r="D65" s="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5"/>
    </row>
    <row r="66" spans="1:44" ht="10">
      <c r="A66" s="6"/>
      <c r="B66" s="7"/>
      <c r="C66" s="8"/>
      <c r="D66" s="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5"/>
    </row>
    <row r="67" spans="1:44" ht="10">
      <c r="A67" s="6"/>
      <c r="B67" s="7"/>
      <c r="C67" s="8"/>
      <c r="D67" s="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5"/>
    </row>
    <row r="68" spans="1:44" ht="10">
      <c r="A68" s="6"/>
      <c r="B68" s="7"/>
      <c r="C68" s="8"/>
      <c r="D68" s="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5"/>
    </row>
    <row r="69" spans="1:44" ht="10">
      <c r="A69" s="6"/>
      <c r="B69" s="7"/>
      <c r="C69" s="8"/>
      <c r="D69" s="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5"/>
    </row>
    <row r="70" spans="1:44" ht="10">
      <c r="A70" s="6"/>
      <c r="B70" s="7"/>
      <c r="C70" s="8"/>
      <c r="D70" s="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5"/>
    </row>
    <row r="71" spans="1:44" ht="10">
      <c r="A71" s="6"/>
      <c r="B71" s="7"/>
      <c r="C71" s="8"/>
      <c r="D71" s="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5"/>
    </row>
    <row r="72" spans="1:44" ht="10">
      <c r="A72" s="6"/>
      <c r="B72" s="7"/>
      <c r="C72" s="8"/>
      <c r="D72" s="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5"/>
    </row>
    <row r="73" spans="1:44" ht="10">
      <c r="A73" s="6"/>
      <c r="B73" s="7"/>
      <c r="C73" s="8"/>
      <c r="D73" s="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5"/>
    </row>
    <row r="74" spans="1:44" ht="10">
      <c r="A74" s="6"/>
      <c r="B74" s="7"/>
      <c r="C74" s="8"/>
      <c r="D74" s="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5"/>
    </row>
    <row r="75" spans="1:44" ht="10">
      <c r="A75" s="6"/>
      <c r="B75" s="7"/>
      <c r="C75" s="8"/>
      <c r="D75" s="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5"/>
    </row>
    <row r="76" spans="1:44" ht="10">
      <c r="A76" s="6"/>
      <c r="B76" s="7"/>
      <c r="C76" s="8"/>
      <c r="D76" s="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5"/>
    </row>
    <row r="77" spans="1:44" ht="10">
      <c r="A77" s="6"/>
      <c r="B77" s="7"/>
      <c r="C77" s="8"/>
      <c r="D77" s="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5"/>
    </row>
    <row r="78" spans="1:44" ht="10">
      <c r="A78" s="6"/>
      <c r="B78" s="7"/>
      <c r="C78" s="8"/>
      <c r="D78" s="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5"/>
    </row>
    <row r="79" spans="1:44" ht="10">
      <c r="A79" s="6"/>
      <c r="B79" s="7"/>
      <c r="C79" s="8"/>
      <c r="D79" s="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5"/>
    </row>
    <row r="80" spans="1:44" ht="10">
      <c r="A80" s="6"/>
      <c r="B80" s="7"/>
      <c r="C80" s="8"/>
      <c r="D80" s="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5"/>
    </row>
    <row r="81" spans="1:44" ht="10">
      <c r="A81" s="6"/>
      <c r="B81" s="7"/>
      <c r="C81" s="8"/>
      <c r="D81" s="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5"/>
    </row>
    <row r="82" spans="1:44" ht="10">
      <c r="A82" s="6"/>
      <c r="B82" s="7"/>
      <c r="C82" s="8"/>
      <c r="D82" s="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5"/>
    </row>
    <row r="83" spans="1:44" ht="10">
      <c r="A83" s="6"/>
      <c r="B83" s="7"/>
      <c r="C83" s="8"/>
      <c r="D83" s="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5"/>
    </row>
    <row r="84" spans="1:44" ht="10">
      <c r="A84" s="6"/>
      <c r="B84" s="7"/>
      <c r="C84" s="8"/>
      <c r="D84" s="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5"/>
    </row>
    <row r="85" spans="1:44" ht="10">
      <c r="A85" s="6"/>
      <c r="B85" s="7"/>
      <c r="C85" s="8"/>
      <c r="D85" s="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5"/>
    </row>
    <row r="86" spans="1:44" ht="10">
      <c r="A86" s="6"/>
      <c r="B86" s="7"/>
      <c r="C86" s="8"/>
      <c r="D86" s="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5"/>
    </row>
    <row r="87" spans="1:44" ht="10">
      <c r="A87" s="6"/>
      <c r="B87" s="7"/>
      <c r="C87" s="8"/>
      <c r="D87" s="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5"/>
    </row>
    <row r="88" spans="1:44" ht="10">
      <c r="A88" s="6"/>
      <c r="B88" s="7"/>
      <c r="C88" s="8"/>
      <c r="D88" s="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4"/>
      <c r="T88" s="26"/>
      <c r="U88" s="26"/>
      <c r="V88" s="26"/>
      <c r="W88" s="26"/>
      <c r="X88" s="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5"/>
    </row>
    <row r="89" spans="1:44" ht="10">
      <c r="A89" s="6"/>
      <c r="B89" s="7"/>
      <c r="C89" s="8"/>
      <c r="D89" s="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5"/>
    </row>
    <row r="90" spans="1:44" ht="10">
      <c r="A90" s="6"/>
      <c r="B90" s="7"/>
      <c r="C90" s="8"/>
      <c r="D90" s="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5"/>
    </row>
    <row r="91" spans="1:44" ht="10">
      <c r="A91" s="6"/>
      <c r="B91" s="7"/>
      <c r="C91" s="8"/>
      <c r="D91" s="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5"/>
    </row>
    <row r="92" spans="1:44" ht="10">
      <c r="A92" s="6"/>
      <c r="B92" s="7"/>
      <c r="C92" s="8"/>
      <c r="D92" s="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5"/>
    </row>
    <row r="93" spans="1:44" ht="10">
      <c r="A93" s="6"/>
      <c r="B93" s="7"/>
      <c r="C93" s="8"/>
      <c r="D93" s="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5"/>
    </row>
    <row r="94" spans="1:44" ht="10">
      <c r="A94" s="6"/>
      <c r="B94" s="7"/>
      <c r="C94" s="8"/>
      <c r="D94" s="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5"/>
    </row>
    <row r="95" spans="1:44" ht="10">
      <c r="A95" s="6"/>
      <c r="B95" s="7"/>
      <c r="C95" s="8"/>
      <c r="D95" s="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5"/>
    </row>
    <row r="96" spans="1:44" ht="10">
      <c r="A96" s="6"/>
      <c r="B96" s="7"/>
      <c r="C96" s="8"/>
      <c r="D96" s="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4"/>
      <c r="T96" s="26"/>
      <c r="U96" s="26"/>
      <c r="V96" s="26"/>
      <c r="W96" s="26"/>
      <c r="X96" s="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5"/>
    </row>
    <row r="97" spans="1:44" ht="10">
      <c r="A97" s="6"/>
      <c r="B97" s="7"/>
      <c r="C97" s="8"/>
      <c r="D97" s="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5"/>
    </row>
    <row r="98" spans="1:44" ht="10">
      <c r="A98" s="6"/>
      <c r="B98" s="7"/>
      <c r="C98" s="8"/>
      <c r="D98" s="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5"/>
    </row>
    <row r="99" spans="1:44" ht="10">
      <c r="A99" s="6"/>
      <c r="B99" s="7"/>
      <c r="C99" s="8"/>
      <c r="D99" s="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5"/>
    </row>
    <row r="100" spans="1:44" ht="10">
      <c r="A100" s="6"/>
      <c r="B100" s="7"/>
      <c r="C100" s="8"/>
      <c r="D100" s="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4"/>
      <c r="T100" s="26"/>
      <c r="U100" s="26"/>
      <c r="V100" s="26"/>
      <c r="W100" s="26"/>
      <c r="X100" s="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5"/>
    </row>
    <row r="101" spans="1:44" ht="10">
      <c r="A101" s="6"/>
      <c r="B101" s="7"/>
      <c r="C101" s="8"/>
      <c r="D101" s="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5"/>
    </row>
    <row r="102" spans="1:44" ht="10">
      <c r="A102" s="6"/>
      <c r="B102" s="7"/>
      <c r="C102" s="8"/>
      <c r="D102" s="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5"/>
    </row>
    <row r="103" spans="1:44" ht="10">
      <c r="A103" s="6"/>
      <c r="B103" s="7"/>
      <c r="C103" s="8"/>
      <c r="D103" s="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4"/>
      <c r="T103" s="26"/>
      <c r="U103" s="26"/>
      <c r="V103" s="26"/>
      <c r="W103" s="26"/>
      <c r="X103" s="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5"/>
    </row>
    <row r="104" spans="1:44" ht="10">
      <c r="A104" s="6"/>
      <c r="B104" s="7"/>
      <c r="C104" s="8"/>
      <c r="D104" s="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5"/>
    </row>
    <row r="105" spans="1:44" ht="10">
      <c r="A105" s="6"/>
      <c r="B105" s="7"/>
      <c r="C105" s="8"/>
      <c r="D105" s="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5"/>
    </row>
    <row r="106" spans="1:44" ht="10">
      <c r="A106" s="6"/>
      <c r="B106" s="7"/>
      <c r="C106" s="8"/>
      <c r="D106" s="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5"/>
    </row>
    <row r="107" spans="1:44" ht="10">
      <c r="A107" s="6"/>
      <c r="B107" s="7"/>
      <c r="C107" s="8"/>
      <c r="D107" s="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5"/>
    </row>
    <row r="108" spans="1:44" ht="10">
      <c r="A108" s="6"/>
      <c r="B108" s="7"/>
      <c r="C108" s="8"/>
      <c r="D108" s="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5"/>
    </row>
    <row r="109" spans="1:44" ht="10">
      <c r="A109" s="6"/>
      <c r="B109" s="7"/>
      <c r="C109" s="8"/>
      <c r="D109" s="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5"/>
    </row>
    <row r="110" spans="1:44" ht="10">
      <c r="A110" s="6"/>
      <c r="B110" s="7"/>
      <c r="C110" s="8"/>
      <c r="D110" s="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5"/>
    </row>
    <row r="111" spans="1:44" ht="10">
      <c r="A111" s="6"/>
      <c r="B111" s="7"/>
      <c r="C111" s="8"/>
      <c r="D111" s="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5"/>
    </row>
    <row r="112" spans="1:44" ht="10">
      <c r="A112" s="6"/>
      <c r="B112" s="7"/>
      <c r="C112" s="8"/>
      <c r="D112" s="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5"/>
    </row>
    <row r="113" spans="1:44" ht="10">
      <c r="A113" s="6"/>
      <c r="B113" s="7"/>
      <c r="C113" s="8"/>
      <c r="D113" s="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5"/>
    </row>
    <row r="114" spans="1:44" ht="10">
      <c r="A114" s="6"/>
      <c r="B114" s="7"/>
      <c r="C114" s="8"/>
      <c r="D114" s="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5"/>
    </row>
    <row r="115" spans="1:44" ht="10">
      <c r="A115" s="6"/>
      <c r="B115" s="7"/>
      <c r="C115" s="8"/>
      <c r="D115" s="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5"/>
    </row>
    <row r="116" spans="1:44" ht="10">
      <c r="A116" s="6"/>
      <c r="B116" s="7"/>
      <c r="C116" s="8"/>
      <c r="D116" s="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5"/>
    </row>
    <row r="117" spans="1:44" ht="10">
      <c r="A117" s="6"/>
      <c r="B117" s="7"/>
      <c r="C117" s="8"/>
      <c r="D117" s="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5"/>
    </row>
    <row r="118" spans="1:44" ht="10">
      <c r="A118" s="6"/>
      <c r="B118" s="7"/>
      <c r="C118" s="8"/>
      <c r="D118" s="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5"/>
    </row>
    <row r="119" spans="1:44" ht="10">
      <c r="A119" s="6"/>
      <c r="B119" s="7"/>
      <c r="C119" s="8"/>
      <c r="D119" s="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5"/>
    </row>
    <row r="120" spans="1:44" ht="10">
      <c r="A120" s="6"/>
      <c r="B120" s="7"/>
      <c r="C120" s="8"/>
      <c r="D120" s="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5"/>
    </row>
    <row r="121" spans="1:44" ht="10">
      <c r="A121" s="6"/>
      <c r="B121" s="7"/>
      <c r="C121" s="8"/>
      <c r="D121" s="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5"/>
    </row>
    <row r="122" spans="1:44" ht="10">
      <c r="A122" s="6"/>
      <c r="B122" s="7"/>
      <c r="C122" s="8"/>
      <c r="D122" s="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4"/>
      <c r="T122" s="26"/>
      <c r="U122" s="26"/>
      <c r="V122" s="26"/>
      <c r="W122" s="26"/>
      <c r="X122" s="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5"/>
    </row>
    <row r="123" spans="1:44" ht="10">
      <c r="A123" s="6"/>
      <c r="B123" s="7"/>
      <c r="C123" s="8"/>
      <c r="D123" s="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5"/>
    </row>
    <row r="124" spans="1:44" ht="10">
      <c r="A124" s="6"/>
      <c r="B124" s="7"/>
      <c r="C124" s="8"/>
      <c r="D124" s="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5"/>
    </row>
    <row r="125" spans="1:44" ht="10">
      <c r="A125" s="6"/>
      <c r="B125" s="7"/>
      <c r="C125" s="8"/>
      <c r="D125" s="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5"/>
    </row>
    <row r="126" spans="1:44" ht="10">
      <c r="A126" s="6"/>
      <c r="B126" s="7"/>
      <c r="C126" s="8"/>
      <c r="D126" s="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5"/>
    </row>
    <row r="127" spans="1:44" ht="10">
      <c r="A127" s="6"/>
      <c r="B127" s="7"/>
      <c r="C127" s="8"/>
      <c r="D127" s="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5"/>
    </row>
    <row r="128" spans="1:44" ht="10">
      <c r="A128" s="6"/>
      <c r="B128" s="7"/>
      <c r="C128" s="8"/>
      <c r="D128" s="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5"/>
    </row>
    <row r="129" spans="1:44" ht="10">
      <c r="A129" s="6"/>
      <c r="B129" s="7"/>
      <c r="C129" s="8"/>
      <c r="D129" s="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5"/>
    </row>
    <row r="130" spans="1:44" ht="10">
      <c r="A130" s="6"/>
      <c r="B130" s="7"/>
      <c r="C130" s="8"/>
      <c r="D130" s="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5"/>
    </row>
    <row r="131" spans="1:44" ht="10">
      <c r="A131" s="6"/>
      <c r="B131" s="7"/>
      <c r="C131" s="8"/>
      <c r="D131" s="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5"/>
    </row>
    <row r="132" spans="1:44" ht="10">
      <c r="A132" s="6"/>
      <c r="B132" s="7"/>
      <c r="C132" s="8"/>
      <c r="D132" s="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5"/>
    </row>
    <row r="133" spans="1:44" ht="10">
      <c r="A133" s="6"/>
      <c r="B133" s="7"/>
      <c r="C133" s="8"/>
      <c r="D133" s="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5"/>
    </row>
    <row r="134" spans="1:44" ht="10">
      <c r="A134" s="6"/>
      <c r="B134" s="7"/>
      <c r="C134" s="8"/>
      <c r="D134" s="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5"/>
    </row>
    <row r="135" spans="1:44" ht="10">
      <c r="A135" s="6"/>
      <c r="B135" s="7"/>
      <c r="C135" s="8"/>
      <c r="D135" s="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5"/>
    </row>
    <row r="136" spans="1:44" ht="10">
      <c r="A136" s="6"/>
      <c r="B136" s="7"/>
      <c r="C136" s="8"/>
      <c r="D136" s="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5"/>
    </row>
    <row r="137" spans="1:44" ht="10">
      <c r="A137" s="6"/>
      <c r="B137" s="7"/>
      <c r="C137" s="8"/>
      <c r="D137" s="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5"/>
    </row>
    <row r="138" spans="1:44" ht="10">
      <c r="A138" s="6"/>
      <c r="B138" s="7"/>
      <c r="C138" s="8"/>
      <c r="D138" s="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5"/>
    </row>
    <row r="139" spans="1:44" ht="10">
      <c r="A139" s="6"/>
      <c r="B139" s="7"/>
      <c r="C139" s="8"/>
      <c r="D139" s="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5"/>
    </row>
    <row r="140" spans="1:44" ht="10">
      <c r="A140" s="6"/>
      <c r="B140" s="7"/>
      <c r="C140" s="8"/>
      <c r="D140" s="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4"/>
      <c r="T140" s="26"/>
      <c r="U140" s="26"/>
      <c r="V140" s="26"/>
      <c r="W140" s="26"/>
      <c r="X140" s="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5"/>
    </row>
    <row r="141" spans="1:44" ht="10">
      <c r="A141" s="6"/>
      <c r="B141" s="7"/>
      <c r="C141" s="8"/>
      <c r="D141" s="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5"/>
    </row>
    <row r="142" spans="1:44" ht="10">
      <c r="A142" s="6"/>
      <c r="B142" s="7"/>
      <c r="C142" s="8"/>
      <c r="D142" s="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4"/>
      <c r="T142" s="26"/>
      <c r="U142" s="26"/>
      <c r="V142" s="26"/>
      <c r="W142" s="26"/>
      <c r="X142" s="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5"/>
    </row>
    <row r="143" spans="1:44" ht="10">
      <c r="A143" s="6"/>
      <c r="B143" s="7"/>
      <c r="C143" s="8"/>
      <c r="D143" s="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5"/>
    </row>
    <row r="144" spans="1:44" ht="10">
      <c r="A144" s="6"/>
      <c r="B144" s="7"/>
      <c r="C144" s="8"/>
      <c r="D144" s="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5"/>
    </row>
    <row r="145" spans="1:44" ht="10">
      <c r="A145" s="6"/>
      <c r="B145" s="7"/>
      <c r="C145" s="8"/>
      <c r="D145" s="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5"/>
    </row>
    <row r="146" spans="1:44" ht="10">
      <c r="A146" s="6"/>
      <c r="B146" s="7"/>
      <c r="C146" s="8"/>
      <c r="D146" s="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5"/>
    </row>
    <row r="147" spans="1:44" ht="10">
      <c r="A147" s="6"/>
      <c r="B147" s="7"/>
      <c r="C147" s="8"/>
      <c r="D147" s="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5"/>
    </row>
    <row r="148" spans="1:44" ht="10">
      <c r="A148" s="6"/>
      <c r="B148" s="7"/>
      <c r="C148" s="8"/>
      <c r="D148" s="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5"/>
    </row>
    <row r="149" spans="1:44" ht="10">
      <c r="A149" s="6"/>
      <c r="B149" s="7"/>
      <c r="C149" s="8"/>
      <c r="D149" s="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5"/>
    </row>
    <row r="150" spans="1:44" ht="10">
      <c r="A150" s="6"/>
      <c r="B150" s="7"/>
      <c r="C150" s="8"/>
      <c r="D150" s="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5"/>
    </row>
    <row r="151" spans="1:44" ht="10">
      <c r="A151" s="6"/>
      <c r="B151" s="7"/>
      <c r="C151" s="8"/>
      <c r="D151" s="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5"/>
    </row>
    <row r="152" spans="1:44" ht="10">
      <c r="A152" s="6"/>
      <c r="B152" s="7"/>
      <c r="C152" s="8"/>
      <c r="D152" s="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4"/>
      <c r="T152" s="26"/>
      <c r="U152" s="26"/>
      <c r="V152" s="26"/>
      <c r="W152" s="26"/>
      <c r="X152" s="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5"/>
    </row>
    <row r="153" spans="1:44" ht="10">
      <c r="A153" s="6"/>
      <c r="B153" s="7"/>
      <c r="C153" s="8"/>
      <c r="D153" s="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5"/>
    </row>
    <row r="154" spans="1:44" ht="10">
      <c r="A154" s="6"/>
      <c r="B154" s="7"/>
      <c r="C154" s="8"/>
      <c r="D154" s="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5"/>
    </row>
    <row r="155" spans="1:44" ht="10">
      <c r="A155" s="6"/>
      <c r="B155" s="7"/>
      <c r="C155" s="8"/>
      <c r="D155" s="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5"/>
    </row>
    <row r="156" spans="1:44" ht="10">
      <c r="A156" s="6"/>
      <c r="B156" s="7"/>
      <c r="C156" s="8"/>
      <c r="D156" s="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5"/>
    </row>
    <row r="157" spans="1:44" ht="10">
      <c r="A157" s="6"/>
      <c r="B157" s="7"/>
      <c r="C157" s="8"/>
      <c r="D157" s="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5"/>
    </row>
    <row r="158" spans="1:44" ht="10">
      <c r="A158" s="6"/>
      <c r="B158" s="7"/>
      <c r="C158" s="8"/>
      <c r="D158" s="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5"/>
    </row>
    <row r="159" spans="1:44" ht="10">
      <c r="A159" s="6"/>
      <c r="B159" s="7"/>
      <c r="C159" s="8"/>
      <c r="D159" s="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5"/>
    </row>
    <row r="160" spans="1:44" ht="10">
      <c r="A160" s="6"/>
      <c r="B160" s="7"/>
      <c r="C160" s="8"/>
      <c r="D160" s="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5"/>
    </row>
    <row r="161" spans="1:44" ht="10">
      <c r="A161" s="6"/>
      <c r="B161" s="7"/>
      <c r="C161" s="8"/>
      <c r="D161" s="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5"/>
    </row>
    <row r="162" spans="1:44" ht="10">
      <c r="A162" s="6"/>
      <c r="B162" s="7"/>
      <c r="C162" s="8"/>
      <c r="D162" s="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5"/>
    </row>
    <row r="163" spans="1:44" ht="10">
      <c r="A163" s="6"/>
      <c r="B163" s="7"/>
      <c r="C163" s="8"/>
      <c r="D163" s="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5"/>
    </row>
    <row r="164" spans="1:44" ht="10">
      <c r="A164" s="6"/>
      <c r="B164" s="7"/>
      <c r="C164" s="8"/>
      <c r="D164" s="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5"/>
    </row>
    <row r="165" spans="1:44" ht="10">
      <c r="A165" s="6"/>
      <c r="B165" s="7"/>
      <c r="C165" s="8"/>
      <c r="D165" s="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5"/>
    </row>
    <row r="166" spans="1:44" ht="10">
      <c r="A166" s="6"/>
      <c r="B166" s="7"/>
      <c r="C166" s="8"/>
      <c r="D166" s="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5"/>
    </row>
    <row r="167" spans="1:44" ht="10">
      <c r="A167" s="6"/>
      <c r="B167" s="7"/>
      <c r="C167" s="8"/>
      <c r="D167" s="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5"/>
    </row>
    <row r="168" spans="1:44" ht="10">
      <c r="A168" s="6"/>
      <c r="B168" s="7"/>
      <c r="C168" s="8"/>
      <c r="D168" s="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5"/>
    </row>
    <row r="169" spans="1:44" ht="10">
      <c r="A169" s="6"/>
      <c r="B169" s="7"/>
      <c r="C169" s="8"/>
      <c r="D169" s="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5"/>
    </row>
    <row r="170" spans="1:44" ht="10">
      <c r="A170" s="6"/>
      <c r="B170" s="7"/>
      <c r="C170" s="8"/>
      <c r="D170" s="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5"/>
    </row>
    <row r="171" spans="1:44" ht="10">
      <c r="A171" s="6"/>
      <c r="B171" s="7"/>
      <c r="C171" s="8"/>
      <c r="D171" s="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5"/>
    </row>
    <row r="172" spans="1:44" ht="10">
      <c r="A172" s="6"/>
      <c r="B172" s="7"/>
      <c r="C172" s="8"/>
      <c r="D172" s="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4"/>
      <c r="T172" s="26"/>
      <c r="U172" s="26"/>
      <c r="V172" s="26"/>
      <c r="W172" s="26"/>
      <c r="X172" s="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5"/>
    </row>
    <row r="173" spans="1:44" ht="10">
      <c r="A173" s="6"/>
      <c r="B173" s="7"/>
      <c r="C173" s="8"/>
      <c r="D173" s="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5"/>
    </row>
    <row r="174" spans="1:44" ht="10">
      <c r="A174" s="6"/>
      <c r="B174" s="7"/>
      <c r="C174" s="8"/>
      <c r="D174" s="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5"/>
    </row>
    <row r="175" spans="1:44" ht="10">
      <c r="A175" s="6"/>
      <c r="B175" s="7"/>
      <c r="C175" s="8"/>
      <c r="D175" s="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5"/>
    </row>
    <row r="176" spans="1:44" ht="10">
      <c r="A176" s="6"/>
      <c r="B176" s="7"/>
      <c r="C176" s="8"/>
      <c r="D176" s="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5"/>
    </row>
    <row r="177" spans="1:44" ht="10">
      <c r="A177" s="6"/>
      <c r="B177" s="7"/>
      <c r="C177" s="8"/>
      <c r="D177" s="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5"/>
    </row>
    <row r="178" spans="1:44" ht="10">
      <c r="A178" s="6"/>
      <c r="B178" s="7"/>
      <c r="C178" s="8"/>
      <c r="D178" s="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5"/>
    </row>
    <row r="179" spans="1:44" ht="10">
      <c r="A179" s="6"/>
      <c r="B179" s="7"/>
      <c r="C179" s="8"/>
      <c r="D179" s="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5"/>
    </row>
    <row r="180" spans="1:44" ht="10">
      <c r="A180" s="6"/>
      <c r="B180" s="7"/>
      <c r="C180" s="8"/>
      <c r="D180" s="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88"/>
    </row>
    <row r="181" spans="1:44" ht="10">
      <c r="A181" s="6"/>
      <c r="B181" s="7"/>
      <c r="C181" s="8"/>
      <c r="D181" s="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5"/>
    </row>
    <row r="182" spans="1:44" ht="10">
      <c r="A182" s="6"/>
      <c r="B182" s="7"/>
      <c r="C182" s="8"/>
      <c r="D182" s="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5"/>
    </row>
    <row r="183" spans="1:44" ht="10">
      <c r="A183" s="6"/>
      <c r="B183" s="7"/>
      <c r="C183" s="8"/>
      <c r="D183" s="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5"/>
    </row>
    <row r="184" spans="1:44" ht="10">
      <c r="A184" s="6"/>
      <c r="B184" s="7"/>
      <c r="C184" s="8"/>
      <c r="D184" s="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5"/>
    </row>
    <row r="185" spans="1:44" ht="10">
      <c r="A185" s="6"/>
      <c r="B185" s="7"/>
      <c r="C185" s="8"/>
      <c r="D185" s="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5"/>
    </row>
    <row r="186" spans="1:44" ht="10">
      <c r="A186" s="6"/>
      <c r="B186" s="7"/>
      <c r="C186" s="8"/>
      <c r="D186" s="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5"/>
    </row>
    <row r="187" spans="1:44" ht="10">
      <c r="A187" s="6"/>
      <c r="B187" s="7"/>
      <c r="C187" s="8"/>
      <c r="D187" s="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4"/>
      <c r="T187" s="26"/>
      <c r="U187" s="26"/>
      <c r="V187" s="26"/>
      <c r="W187" s="26"/>
      <c r="X187" s="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5"/>
    </row>
    <row r="188" spans="1:44" ht="10">
      <c r="A188" s="6"/>
      <c r="B188" s="7"/>
      <c r="C188" s="8"/>
      <c r="D188" s="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5"/>
    </row>
    <row r="189" spans="1:44" ht="10">
      <c r="A189" s="6"/>
      <c r="B189" s="7"/>
      <c r="C189" s="8"/>
      <c r="D189" s="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5"/>
    </row>
    <row r="190" spans="1:44" ht="10">
      <c r="A190" s="6"/>
      <c r="B190" s="7"/>
      <c r="C190" s="8"/>
      <c r="D190" s="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5"/>
    </row>
    <row r="191" spans="1:44" ht="10">
      <c r="A191" s="6"/>
      <c r="B191" s="7"/>
      <c r="C191" s="8"/>
      <c r="D191" s="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5"/>
    </row>
    <row r="192" spans="1:44" ht="10">
      <c r="A192" s="6"/>
      <c r="B192" s="7"/>
      <c r="C192" s="8"/>
      <c r="D192" s="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5"/>
    </row>
    <row r="193" spans="1:44" ht="10">
      <c r="A193" s="6"/>
      <c r="B193" s="7"/>
      <c r="C193" s="8"/>
      <c r="D193" s="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5"/>
    </row>
    <row r="194" spans="1:44" ht="10">
      <c r="A194" s="6"/>
      <c r="B194" s="7"/>
      <c r="C194" s="8"/>
      <c r="D194" s="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5"/>
    </row>
    <row r="195" spans="1:44" ht="10">
      <c r="A195" s="6"/>
      <c r="B195" s="7"/>
      <c r="C195" s="8"/>
      <c r="D195" s="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5"/>
    </row>
    <row r="196" spans="1:44" ht="10">
      <c r="A196" s="6"/>
      <c r="B196" s="7"/>
      <c r="C196" s="8"/>
      <c r="D196" s="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5"/>
    </row>
    <row r="197" spans="1:44" ht="10">
      <c r="A197" s="6"/>
      <c r="B197" s="7"/>
      <c r="C197" s="8"/>
      <c r="D197" s="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5"/>
    </row>
    <row r="198" spans="1:44" ht="10">
      <c r="A198" s="6"/>
      <c r="B198" s="7"/>
      <c r="C198" s="8"/>
      <c r="D198" s="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5"/>
    </row>
    <row r="199" spans="1:44" ht="10">
      <c r="A199" s="6"/>
      <c r="B199" s="7"/>
      <c r="C199" s="8"/>
      <c r="D199" s="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5"/>
    </row>
    <row r="200" spans="1:44" ht="10">
      <c r="A200" s="6"/>
      <c r="B200" s="7"/>
      <c r="C200" s="8"/>
      <c r="D200" s="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5"/>
    </row>
    <row r="201" spans="1:44" ht="10">
      <c r="A201" s="6"/>
      <c r="B201" s="7"/>
      <c r="C201" s="8"/>
      <c r="D201" s="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5"/>
    </row>
    <row r="202" spans="1:44" ht="10">
      <c r="A202" s="6"/>
      <c r="B202" s="7"/>
      <c r="C202" s="8"/>
      <c r="D202" s="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5"/>
    </row>
    <row r="203" spans="1:44" ht="10">
      <c r="A203" s="6"/>
      <c r="B203" s="7"/>
      <c r="C203" s="8"/>
      <c r="D203" s="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5"/>
    </row>
    <row r="204" spans="1:44" ht="10">
      <c r="A204" s="6"/>
      <c r="B204" s="7"/>
      <c r="C204" s="8"/>
      <c r="D204" s="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5"/>
    </row>
    <row r="205" spans="1:44" ht="10">
      <c r="A205" s="6"/>
      <c r="B205" s="7"/>
      <c r="C205" s="8"/>
      <c r="D205" s="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5"/>
    </row>
    <row r="206" spans="1:44" ht="10">
      <c r="A206" s="6"/>
      <c r="B206" s="7"/>
      <c r="C206" s="8"/>
      <c r="D206" s="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5"/>
    </row>
    <row r="207" spans="1:44" ht="10">
      <c r="A207" s="6"/>
      <c r="B207" s="7"/>
      <c r="C207" s="8"/>
      <c r="D207" s="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5"/>
    </row>
    <row r="208" spans="1:44" ht="10">
      <c r="A208" s="6"/>
      <c r="B208" s="7"/>
      <c r="C208" s="8"/>
      <c r="D208" s="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5"/>
    </row>
    <row r="209" spans="1:44" ht="10">
      <c r="A209" s="6"/>
      <c r="B209" s="7"/>
      <c r="C209" s="8"/>
      <c r="D209" s="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5"/>
    </row>
    <row r="210" spans="1:44" ht="10">
      <c r="A210" s="6"/>
      <c r="B210" s="7"/>
      <c r="C210" s="8"/>
      <c r="D210" s="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5"/>
    </row>
    <row r="211" spans="1:44" ht="10">
      <c r="A211" s="6"/>
      <c r="B211" s="7"/>
      <c r="C211" s="8"/>
      <c r="D211" s="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5"/>
    </row>
    <row r="212" spans="1:44" ht="10">
      <c r="A212" s="6"/>
      <c r="B212" s="7"/>
      <c r="C212" s="8"/>
      <c r="D212" s="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5"/>
    </row>
    <row r="213" spans="1:44" ht="10">
      <c r="A213" s="6"/>
      <c r="B213" s="7"/>
      <c r="C213" s="8"/>
      <c r="D213" s="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5"/>
    </row>
    <row r="214" spans="1:44" ht="10">
      <c r="A214" s="6"/>
      <c r="B214" s="7"/>
      <c r="C214" s="8"/>
      <c r="D214" s="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5"/>
    </row>
    <row r="215" spans="1:44" ht="10">
      <c r="A215" s="6"/>
      <c r="B215" s="7"/>
      <c r="C215" s="8"/>
      <c r="D215" s="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5"/>
    </row>
    <row r="216" spans="1:44" ht="10">
      <c r="A216" s="6"/>
      <c r="B216" s="7"/>
      <c r="C216" s="8"/>
      <c r="D216" s="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5"/>
    </row>
    <row r="217" spans="1:44" ht="10">
      <c r="A217" s="6"/>
      <c r="B217" s="7"/>
      <c r="C217" s="8"/>
      <c r="D217" s="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5"/>
    </row>
    <row r="218" spans="1:44" ht="10">
      <c r="A218" s="6"/>
      <c r="B218" s="7"/>
      <c r="C218" s="8"/>
      <c r="D218" s="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5"/>
    </row>
    <row r="219" spans="1:44" ht="10">
      <c r="A219" s="6"/>
      <c r="B219" s="7"/>
      <c r="C219" s="8"/>
      <c r="D219" s="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5"/>
    </row>
    <row r="220" spans="1:44" ht="10">
      <c r="A220" s="6"/>
      <c r="B220" s="7"/>
      <c r="C220" s="8"/>
      <c r="D220" s="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5"/>
    </row>
    <row r="221" spans="1:44" ht="10">
      <c r="A221" s="6"/>
      <c r="B221" s="7"/>
      <c r="C221" s="8"/>
      <c r="D221" s="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5"/>
    </row>
    <row r="222" spans="1:44" ht="10">
      <c r="A222" s="6"/>
      <c r="B222" s="7"/>
      <c r="C222" s="8"/>
      <c r="D222" s="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5"/>
    </row>
    <row r="223" spans="1:44" ht="10">
      <c r="A223" s="6"/>
      <c r="B223" s="7"/>
      <c r="C223" s="8"/>
      <c r="D223" s="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5"/>
    </row>
    <row r="224" spans="1:44" ht="10">
      <c r="A224" s="6"/>
      <c r="B224" s="7"/>
      <c r="C224" s="8"/>
      <c r="D224" s="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5"/>
    </row>
    <row r="225" spans="1:44" ht="10">
      <c r="A225" s="6"/>
      <c r="B225" s="7"/>
      <c r="C225" s="8"/>
      <c r="D225" s="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5"/>
    </row>
    <row r="226" spans="1:44" ht="10">
      <c r="A226" s="6"/>
      <c r="B226" s="7"/>
      <c r="C226" s="8"/>
      <c r="D226" s="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5"/>
    </row>
    <row r="227" spans="1:44" ht="10">
      <c r="A227" s="6"/>
      <c r="B227" s="7"/>
      <c r="C227" s="8"/>
      <c r="D227" s="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5"/>
    </row>
    <row r="228" spans="1:44" ht="10">
      <c r="A228" s="6"/>
      <c r="B228" s="7"/>
      <c r="C228" s="8"/>
      <c r="D228" s="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5"/>
    </row>
    <row r="229" spans="1:44" ht="10">
      <c r="A229" s="6"/>
      <c r="B229" s="7"/>
      <c r="C229" s="8"/>
      <c r="D229" s="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5"/>
    </row>
    <row r="230" spans="1:44" ht="10">
      <c r="A230" s="6"/>
      <c r="B230" s="7"/>
      <c r="C230" s="8"/>
      <c r="D230" s="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4"/>
      <c r="T230" s="26"/>
      <c r="U230" s="26"/>
      <c r="V230" s="26"/>
      <c r="W230" s="26"/>
      <c r="X230" s="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5"/>
    </row>
    <row r="231" spans="1:44" ht="10">
      <c r="A231" s="6"/>
      <c r="B231" s="7"/>
      <c r="C231" s="8"/>
      <c r="D231" s="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5"/>
    </row>
    <row r="232" spans="1:44" ht="10">
      <c r="A232" s="6"/>
      <c r="B232" s="7"/>
      <c r="C232" s="8"/>
      <c r="D232" s="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5"/>
    </row>
    <row r="233" spans="1:44" ht="10">
      <c r="A233" s="6"/>
      <c r="B233" s="7"/>
      <c r="C233" s="8"/>
      <c r="D233" s="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5"/>
    </row>
    <row r="234" spans="1:44" ht="10">
      <c r="A234" s="6"/>
      <c r="B234" s="7"/>
      <c r="C234" s="8"/>
      <c r="D234" s="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5"/>
    </row>
    <row r="235" spans="1:44" ht="10">
      <c r="A235" s="6"/>
      <c r="B235" s="7"/>
      <c r="C235" s="8"/>
      <c r="D235" s="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5"/>
    </row>
    <row r="236" spans="1:44" ht="10">
      <c r="A236" s="6"/>
      <c r="B236" s="7"/>
      <c r="C236" s="8"/>
      <c r="D236" s="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5"/>
    </row>
    <row r="237" spans="1:44" ht="10">
      <c r="A237" s="6"/>
      <c r="B237" s="7"/>
      <c r="C237" s="8"/>
      <c r="D237" s="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5"/>
    </row>
    <row r="238" spans="1:44" ht="10">
      <c r="A238" s="6"/>
      <c r="B238" s="7"/>
      <c r="C238" s="8"/>
      <c r="D238" s="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5"/>
    </row>
    <row r="239" spans="1:44" ht="10">
      <c r="A239" s="6"/>
      <c r="B239" s="7"/>
      <c r="C239" s="8"/>
      <c r="D239" s="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5"/>
    </row>
    <row r="240" spans="1:44" ht="10">
      <c r="A240" s="6"/>
      <c r="B240" s="7"/>
      <c r="C240" s="8"/>
      <c r="D240" s="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5"/>
    </row>
    <row r="241" spans="1:44" ht="10">
      <c r="A241" s="6"/>
      <c r="B241" s="7"/>
      <c r="C241" s="8"/>
      <c r="D241" s="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5"/>
    </row>
    <row r="242" spans="1:44" ht="10">
      <c r="A242" s="6"/>
      <c r="B242" s="7"/>
      <c r="C242" s="8"/>
      <c r="D242" s="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5"/>
    </row>
    <row r="243" spans="1:44" ht="10">
      <c r="A243" s="6"/>
      <c r="B243" s="7"/>
      <c r="C243" s="8"/>
      <c r="D243" s="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5"/>
    </row>
    <row r="244" spans="1:44" ht="10">
      <c r="A244" s="6"/>
      <c r="B244" s="7"/>
      <c r="C244" s="8"/>
      <c r="D244" s="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5"/>
    </row>
    <row r="245" spans="1:44" ht="10">
      <c r="A245" s="6"/>
      <c r="B245" s="7"/>
      <c r="C245" s="8"/>
      <c r="D245" s="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5"/>
    </row>
    <row r="246" spans="1:44" ht="10">
      <c r="A246" s="6"/>
      <c r="B246" s="7"/>
      <c r="C246" s="8"/>
      <c r="D246" s="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5"/>
    </row>
    <row r="247" spans="1:44" ht="10">
      <c r="A247" s="6"/>
      <c r="B247" s="7"/>
      <c r="C247" s="8"/>
      <c r="D247" s="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5"/>
    </row>
    <row r="248" spans="1:44" ht="10">
      <c r="A248" s="6"/>
      <c r="B248" s="7"/>
      <c r="C248" s="8"/>
      <c r="D248" s="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5"/>
    </row>
    <row r="249" spans="1:44" ht="10">
      <c r="A249" s="6"/>
      <c r="B249" s="7"/>
      <c r="C249" s="8"/>
      <c r="D249" s="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5"/>
    </row>
    <row r="250" spans="1:44" ht="10">
      <c r="A250" s="6"/>
      <c r="B250" s="7"/>
      <c r="C250" s="8"/>
      <c r="D250" s="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5"/>
    </row>
    <row r="251" spans="1:44" ht="10">
      <c r="A251" s="6"/>
      <c r="B251" s="7"/>
      <c r="C251" s="8"/>
      <c r="D251" s="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5"/>
    </row>
    <row r="252" spans="1:44" ht="10">
      <c r="A252" s="6"/>
      <c r="B252" s="7"/>
      <c r="C252" s="8"/>
      <c r="D252" s="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5"/>
    </row>
    <row r="253" spans="1:44" ht="10">
      <c r="A253" s="6"/>
      <c r="B253" s="7"/>
      <c r="C253" s="8"/>
      <c r="D253" s="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5"/>
    </row>
    <row r="254" spans="1:44" ht="10">
      <c r="A254" s="6"/>
      <c r="B254" s="7"/>
      <c r="C254" s="8"/>
      <c r="D254" s="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5"/>
    </row>
    <row r="255" spans="1:44" ht="10">
      <c r="A255" s="6"/>
      <c r="B255" s="7"/>
      <c r="C255" s="8"/>
      <c r="D255" s="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5"/>
    </row>
    <row r="256" spans="1:44" ht="10">
      <c r="A256" s="6"/>
      <c r="B256" s="7"/>
      <c r="C256" s="8"/>
      <c r="D256" s="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5"/>
    </row>
    <row r="257" spans="1:44" ht="10">
      <c r="A257" s="6"/>
      <c r="B257" s="7"/>
      <c r="C257" s="8"/>
      <c r="D257" s="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5"/>
    </row>
    <row r="258" spans="1:44" ht="10">
      <c r="A258" s="6"/>
      <c r="B258" s="7"/>
      <c r="C258" s="8"/>
      <c r="D258" s="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5"/>
    </row>
    <row r="259" spans="1:44" ht="10">
      <c r="A259" s="6"/>
      <c r="B259" s="7"/>
      <c r="C259" s="8"/>
      <c r="D259" s="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5"/>
    </row>
    <row r="260" spans="1:44" ht="10">
      <c r="A260" s="6"/>
      <c r="B260" s="7"/>
      <c r="C260" s="8"/>
      <c r="D260" s="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5"/>
    </row>
    <row r="261" spans="1:44" ht="10">
      <c r="A261" s="6"/>
      <c r="B261" s="7"/>
      <c r="C261" s="8"/>
      <c r="D261" s="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5"/>
    </row>
    <row r="262" spans="1:44" ht="10">
      <c r="A262" s="6"/>
      <c r="B262" s="7"/>
      <c r="C262" s="8"/>
      <c r="D262" s="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5"/>
    </row>
    <row r="263" spans="1:44" ht="10">
      <c r="A263" s="6"/>
      <c r="B263" s="7"/>
      <c r="C263" s="8"/>
      <c r="D263" s="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5"/>
    </row>
    <row r="264" spans="1:44" ht="10">
      <c r="A264" s="6"/>
      <c r="B264" s="7"/>
      <c r="C264" s="8"/>
      <c r="D264" s="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5"/>
    </row>
    <row r="265" spans="1:44" ht="10">
      <c r="A265" s="6"/>
      <c r="B265" s="7"/>
      <c r="C265" s="8"/>
      <c r="D265" s="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5"/>
    </row>
    <row r="266" spans="1:44" ht="10">
      <c r="A266" s="6"/>
      <c r="B266" s="7"/>
      <c r="C266" s="8"/>
      <c r="D266" s="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5"/>
    </row>
    <row r="267" spans="1:44" ht="10">
      <c r="A267" s="6"/>
      <c r="B267" s="7"/>
      <c r="C267" s="8"/>
      <c r="D267" s="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5"/>
    </row>
    <row r="268" spans="1:44" ht="10">
      <c r="A268" s="6"/>
      <c r="B268" s="7"/>
      <c r="C268" s="8"/>
      <c r="D268" s="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5"/>
    </row>
    <row r="269" spans="1:44" ht="10">
      <c r="A269" s="6"/>
      <c r="B269" s="7"/>
      <c r="C269" s="8"/>
      <c r="D269" s="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5"/>
    </row>
    <row r="270" spans="1:44" ht="10">
      <c r="A270" s="6"/>
      <c r="B270" s="7"/>
      <c r="C270" s="8"/>
      <c r="D270" s="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5"/>
    </row>
    <row r="271" spans="1:44" ht="10">
      <c r="A271" s="6"/>
      <c r="B271" s="7"/>
      <c r="C271" s="8"/>
      <c r="D271" s="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5"/>
    </row>
    <row r="272" spans="1:44" ht="10">
      <c r="A272" s="6"/>
      <c r="B272" s="7"/>
      <c r="C272" s="8"/>
      <c r="D272" s="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5"/>
    </row>
    <row r="273" spans="1:44" ht="10">
      <c r="A273" s="6"/>
      <c r="B273" s="7"/>
      <c r="C273" s="8"/>
      <c r="D273" s="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5"/>
    </row>
    <row r="274" spans="1:44" ht="10">
      <c r="A274" s="6"/>
      <c r="B274" s="7"/>
      <c r="C274" s="8"/>
      <c r="D274" s="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5"/>
    </row>
    <row r="275" spans="1:44" ht="10">
      <c r="A275" s="6"/>
      <c r="B275" s="7"/>
      <c r="C275" s="8"/>
      <c r="D275" s="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5"/>
    </row>
    <row r="276" spans="1:44" ht="10">
      <c r="A276" s="6"/>
      <c r="B276" s="7"/>
      <c r="C276" s="8"/>
      <c r="D276" s="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5"/>
    </row>
    <row r="277" spans="1:44" ht="10">
      <c r="A277" s="6"/>
      <c r="B277" s="7"/>
      <c r="C277" s="8"/>
      <c r="D277" s="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5"/>
    </row>
    <row r="278" spans="1:44" ht="10">
      <c r="A278" s="6"/>
      <c r="B278" s="7"/>
      <c r="C278" s="8"/>
      <c r="D278" s="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4"/>
      <c r="T278" s="26"/>
      <c r="U278" s="26"/>
      <c r="V278" s="26"/>
      <c r="W278" s="26"/>
      <c r="X278" s="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5"/>
    </row>
    <row r="279" spans="1:44" ht="10">
      <c r="A279" s="6"/>
      <c r="B279" s="7"/>
      <c r="C279" s="8"/>
      <c r="D279" s="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5"/>
    </row>
    <row r="280" spans="1:44" ht="10">
      <c r="A280" s="6"/>
      <c r="B280" s="7"/>
      <c r="C280" s="8"/>
      <c r="D280" s="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5"/>
    </row>
    <row r="281" spans="1:44" ht="10">
      <c r="A281" s="6"/>
      <c r="B281" s="7"/>
      <c r="C281" s="8"/>
      <c r="D281" s="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5"/>
    </row>
    <row r="282" spans="1:44" ht="10">
      <c r="A282" s="6"/>
      <c r="B282" s="7"/>
      <c r="C282" s="8"/>
      <c r="D282" s="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5"/>
    </row>
    <row r="283" spans="1:44" ht="10">
      <c r="A283" s="6"/>
      <c r="B283" s="7"/>
      <c r="C283" s="8"/>
      <c r="D283" s="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5"/>
    </row>
    <row r="284" spans="1:44" ht="10">
      <c r="A284" s="6"/>
      <c r="B284" s="7"/>
      <c r="C284" s="8"/>
      <c r="D284" s="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5"/>
    </row>
    <row r="285" spans="1:44" ht="10">
      <c r="A285" s="6"/>
      <c r="B285" s="7"/>
      <c r="C285" s="8"/>
      <c r="D285" s="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5"/>
    </row>
    <row r="286" spans="1:44" ht="10">
      <c r="A286" s="6"/>
      <c r="B286" s="7"/>
      <c r="C286" s="8"/>
      <c r="D286" s="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5"/>
    </row>
    <row r="287" spans="1:44" ht="10">
      <c r="A287" s="6"/>
      <c r="B287" s="7"/>
      <c r="C287" s="8"/>
      <c r="D287" s="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5"/>
    </row>
    <row r="288" spans="1:44" ht="10">
      <c r="A288" s="6"/>
      <c r="B288" s="7"/>
      <c r="C288" s="8"/>
      <c r="D288" s="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5"/>
    </row>
    <row r="289" spans="1:44" ht="10">
      <c r="A289" s="6"/>
      <c r="B289" s="7"/>
      <c r="C289" s="8"/>
      <c r="D289" s="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5"/>
    </row>
    <row r="290" spans="1:44" ht="10">
      <c r="A290" s="6"/>
      <c r="B290" s="7"/>
      <c r="C290" s="8"/>
      <c r="D290" s="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5"/>
    </row>
    <row r="291" spans="1:44" ht="10">
      <c r="A291" s="6"/>
      <c r="B291" s="7"/>
      <c r="C291" s="8"/>
      <c r="D291" s="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5"/>
    </row>
    <row r="292" spans="1:44" ht="10">
      <c r="A292" s="6"/>
      <c r="B292" s="7"/>
      <c r="C292" s="8"/>
      <c r="D292" s="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5"/>
    </row>
    <row r="293" spans="1:44" ht="10">
      <c r="A293" s="6"/>
      <c r="B293" s="7"/>
      <c r="C293" s="8"/>
      <c r="D293" s="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5"/>
    </row>
    <row r="294" spans="1:44" ht="10">
      <c r="A294" s="6"/>
      <c r="B294" s="7"/>
      <c r="C294" s="8"/>
      <c r="D294" s="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5"/>
    </row>
    <row r="295" spans="1:44" ht="10">
      <c r="A295" s="6"/>
      <c r="B295" s="7"/>
      <c r="C295" s="8"/>
      <c r="D295" s="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5"/>
    </row>
    <row r="296" spans="1:44" ht="10">
      <c r="A296" s="6"/>
      <c r="B296" s="7"/>
      <c r="C296" s="8"/>
      <c r="D296" s="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5"/>
    </row>
    <row r="297" spans="1:44" ht="10">
      <c r="A297" s="6"/>
      <c r="B297" s="7"/>
      <c r="C297" s="8"/>
      <c r="D297" s="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5"/>
    </row>
    <row r="298" spans="1:44" ht="10">
      <c r="A298" s="6"/>
      <c r="B298" s="7"/>
      <c r="C298" s="8"/>
      <c r="D298" s="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5"/>
    </row>
    <row r="299" spans="1:44" ht="10">
      <c r="A299" s="6"/>
      <c r="B299" s="7"/>
      <c r="C299" s="8"/>
      <c r="D299" s="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5"/>
    </row>
    <row r="300" spans="1:44" ht="10">
      <c r="A300" s="6"/>
      <c r="B300" s="7"/>
      <c r="C300" s="8"/>
      <c r="D300" s="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5"/>
    </row>
    <row r="301" spans="1:44" ht="10">
      <c r="A301" s="6"/>
      <c r="B301" s="7"/>
      <c r="C301" s="8"/>
      <c r="D301" s="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5"/>
    </row>
    <row r="302" spans="1:44" ht="10">
      <c r="A302" s="6"/>
      <c r="B302" s="7"/>
      <c r="C302" s="8"/>
      <c r="D302" s="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5"/>
    </row>
    <row r="303" spans="1:44" ht="10">
      <c r="A303" s="6"/>
      <c r="B303" s="7"/>
      <c r="C303" s="8"/>
      <c r="D303" s="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5"/>
    </row>
    <row r="304" spans="1:44" ht="10">
      <c r="A304" s="6"/>
      <c r="B304" s="7"/>
      <c r="C304" s="8"/>
      <c r="D304" s="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5"/>
    </row>
    <row r="305" spans="1:44" ht="10">
      <c r="A305" s="6"/>
      <c r="B305" s="7"/>
      <c r="C305" s="8"/>
      <c r="D305" s="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5"/>
    </row>
    <row r="306" spans="1:44" ht="10">
      <c r="A306" s="6"/>
      <c r="B306" s="7"/>
      <c r="C306" s="8"/>
      <c r="D306" s="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5"/>
    </row>
    <row r="307" spans="1:44" ht="10">
      <c r="A307" s="6"/>
      <c r="B307" s="7"/>
      <c r="C307" s="8"/>
      <c r="D307" s="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5"/>
    </row>
    <row r="308" spans="1:44" ht="10">
      <c r="A308" s="6"/>
      <c r="B308" s="7"/>
      <c r="C308" s="8"/>
      <c r="D308" s="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5"/>
    </row>
    <row r="309" spans="1:44" ht="10">
      <c r="A309" s="6"/>
      <c r="B309" s="7"/>
      <c r="C309" s="8"/>
      <c r="D309" s="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5"/>
    </row>
    <row r="310" spans="1:44" ht="10">
      <c r="A310" s="6"/>
      <c r="B310" s="7"/>
      <c r="C310" s="8"/>
      <c r="D310" s="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5"/>
    </row>
    <row r="311" spans="1:44" ht="10">
      <c r="A311" s="6"/>
      <c r="B311" s="7"/>
      <c r="C311" s="8"/>
      <c r="D311" s="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5"/>
    </row>
    <row r="312" spans="1:44" ht="10">
      <c r="A312" s="6"/>
      <c r="B312" s="7"/>
      <c r="C312" s="8"/>
      <c r="D312" s="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5"/>
    </row>
    <row r="313" spans="1:44" ht="10">
      <c r="A313" s="6"/>
      <c r="B313" s="7"/>
      <c r="C313" s="8"/>
      <c r="D313" s="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5"/>
    </row>
    <row r="314" spans="1:44" ht="10">
      <c r="A314" s="6"/>
      <c r="B314" s="7"/>
      <c r="C314" s="8"/>
      <c r="D314" s="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4"/>
      <c r="T314" s="26"/>
      <c r="U314" s="26"/>
      <c r="V314" s="26"/>
      <c r="W314" s="26"/>
      <c r="X314" s="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5"/>
    </row>
    <row r="315" spans="1:44" ht="10">
      <c r="A315" s="6"/>
      <c r="B315" s="7"/>
      <c r="C315" s="8"/>
      <c r="D315" s="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5"/>
    </row>
    <row r="316" spans="1:44" ht="10">
      <c r="A316" s="6"/>
      <c r="B316" s="7"/>
      <c r="C316" s="8"/>
      <c r="D316" s="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4"/>
      <c r="T316" s="26"/>
      <c r="U316" s="26"/>
      <c r="V316" s="26"/>
      <c r="W316" s="26"/>
      <c r="X316" s="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5"/>
    </row>
    <row r="317" spans="1:44" ht="10">
      <c r="A317" s="6"/>
      <c r="B317" s="7"/>
      <c r="C317" s="8"/>
      <c r="D317" s="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5"/>
    </row>
    <row r="318" spans="1:44" ht="10">
      <c r="A318" s="6"/>
      <c r="B318" s="7"/>
      <c r="C318" s="8"/>
      <c r="D318" s="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5"/>
    </row>
    <row r="319" spans="1:44" ht="10">
      <c r="A319" s="6"/>
      <c r="B319" s="7"/>
      <c r="C319" s="8"/>
      <c r="D319" s="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5"/>
    </row>
    <row r="320" spans="1:44" ht="10">
      <c r="A320" s="6"/>
      <c r="B320" s="7"/>
      <c r="C320" s="8"/>
      <c r="D320" s="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5"/>
    </row>
    <row r="321" spans="1:44" ht="10">
      <c r="A321" s="6"/>
      <c r="B321" s="7"/>
      <c r="C321" s="8"/>
      <c r="D321" s="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5"/>
    </row>
    <row r="322" spans="1:44" ht="10">
      <c r="A322" s="6"/>
      <c r="B322" s="7"/>
      <c r="C322" s="8"/>
      <c r="D322" s="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5"/>
    </row>
    <row r="323" spans="1:44" ht="10">
      <c r="A323" s="6"/>
      <c r="B323" s="7"/>
      <c r="C323" s="8"/>
      <c r="D323" s="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5"/>
    </row>
    <row r="324" spans="1:44" ht="10">
      <c r="A324" s="6"/>
      <c r="B324" s="7"/>
      <c r="C324" s="8"/>
      <c r="D324" s="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5"/>
    </row>
    <row r="325" spans="1:44" ht="10">
      <c r="A325" s="6"/>
      <c r="B325" s="7"/>
      <c r="C325" s="8"/>
      <c r="D325" s="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5"/>
    </row>
    <row r="326" spans="1:44" ht="10">
      <c r="A326" s="6"/>
      <c r="B326" s="7"/>
      <c r="C326" s="8"/>
      <c r="D326" s="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5"/>
    </row>
    <row r="327" spans="1:44" ht="10">
      <c r="A327" s="6"/>
      <c r="B327" s="7"/>
      <c r="C327" s="9"/>
      <c r="D327" s="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5"/>
    </row>
    <row r="328" spans="1:44" ht="10">
      <c r="A328" s="6"/>
      <c r="B328" s="7"/>
      <c r="C328" s="8"/>
      <c r="D328" s="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5"/>
    </row>
    <row r="329" spans="1:44" ht="10">
      <c r="A329" s="6"/>
      <c r="B329" s="7"/>
      <c r="C329" s="8"/>
      <c r="D329" s="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5"/>
    </row>
    <row r="330" spans="1:44" ht="10">
      <c r="A330" s="6"/>
      <c r="B330" s="7"/>
      <c r="C330" s="8"/>
      <c r="D330" s="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5"/>
    </row>
    <row r="331" spans="1:44" ht="10">
      <c r="A331" s="6"/>
      <c r="B331" s="7"/>
      <c r="C331" s="8"/>
      <c r="D331" s="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5"/>
    </row>
    <row r="332" spans="1:44" ht="10">
      <c r="A332" s="6"/>
      <c r="B332" s="7"/>
      <c r="C332" s="8"/>
      <c r="D332" s="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5"/>
    </row>
    <row r="333" spans="1:44" ht="10">
      <c r="A333" s="6"/>
      <c r="B333" s="7"/>
      <c r="C333" s="8"/>
      <c r="D333" s="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5"/>
    </row>
    <row r="334" spans="1:44" ht="10">
      <c r="A334" s="6"/>
      <c r="B334" s="7"/>
      <c r="C334" s="8"/>
      <c r="D334" s="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5"/>
    </row>
    <row r="335" spans="1:44" ht="10">
      <c r="A335" s="6"/>
      <c r="B335" s="7"/>
      <c r="C335" s="8"/>
      <c r="D335" s="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5"/>
    </row>
    <row r="336" spans="1:44" ht="10">
      <c r="A336" s="6"/>
      <c r="B336" s="7"/>
      <c r="C336" s="8"/>
      <c r="D336" s="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5"/>
    </row>
    <row r="337" spans="1:44" ht="10">
      <c r="A337" s="6"/>
      <c r="B337" s="7"/>
      <c r="C337" s="8"/>
      <c r="D337" s="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5"/>
    </row>
    <row r="338" spans="1:44" ht="10">
      <c r="A338" s="6"/>
      <c r="B338" s="7"/>
      <c r="C338" s="8"/>
      <c r="D338" s="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5"/>
    </row>
    <row r="339" spans="1:44" ht="10">
      <c r="A339" s="6"/>
      <c r="B339" s="7"/>
      <c r="C339" s="8"/>
      <c r="D339" s="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5"/>
    </row>
    <row r="340" spans="1:44" ht="10">
      <c r="A340" s="6"/>
      <c r="B340" s="7"/>
      <c r="C340" s="8"/>
      <c r="D340" s="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5"/>
    </row>
    <row r="341" spans="1:44" ht="10">
      <c r="A341" s="6"/>
      <c r="B341" s="7"/>
      <c r="C341" s="8"/>
      <c r="D341" s="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5"/>
    </row>
    <row r="342" spans="1:44" ht="10">
      <c r="A342" s="6"/>
      <c r="B342" s="7"/>
      <c r="C342" s="8"/>
      <c r="D342" s="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5"/>
    </row>
    <row r="343" spans="1:44" ht="10">
      <c r="A343" s="6"/>
      <c r="B343" s="7"/>
      <c r="C343" s="8"/>
      <c r="D343" s="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5"/>
    </row>
    <row r="344" spans="1:44" ht="10">
      <c r="A344" s="6"/>
      <c r="B344" s="7"/>
      <c r="C344" s="8"/>
      <c r="D344" s="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5"/>
    </row>
    <row r="345" spans="1:44" ht="10">
      <c r="A345" s="6"/>
      <c r="B345" s="7"/>
      <c r="C345" s="8"/>
      <c r="D345" s="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5"/>
    </row>
    <row r="346" spans="1:44" ht="10">
      <c r="A346" s="6"/>
      <c r="B346" s="7"/>
      <c r="C346" s="8"/>
      <c r="D346" s="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5"/>
    </row>
    <row r="347" spans="1:44" ht="10">
      <c r="A347" s="6"/>
      <c r="B347" s="7"/>
      <c r="C347" s="8"/>
      <c r="D347" s="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5"/>
    </row>
    <row r="348" spans="1:44" ht="10">
      <c r="A348" s="6"/>
      <c r="B348" s="7"/>
      <c r="C348" s="8"/>
      <c r="D348" s="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5"/>
    </row>
    <row r="349" spans="1:44" ht="10">
      <c r="A349" s="6"/>
      <c r="B349" s="7"/>
      <c r="C349" s="8"/>
      <c r="D349" s="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5"/>
    </row>
    <row r="350" spans="1:44" ht="10">
      <c r="A350" s="6"/>
      <c r="B350" s="7"/>
      <c r="C350" s="8"/>
      <c r="D350" s="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5"/>
    </row>
    <row r="351" spans="1:44" ht="10">
      <c r="A351" s="6"/>
      <c r="B351" s="7"/>
      <c r="C351" s="8"/>
      <c r="D351" s="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5"/>
    </row>
    <row r="352" spans="1:44" ht="10">
      <c r="A352" s="6"/>
      <c r="B352" s="7"/>
      <c r="C352" s="8"/>
      <c r="D352" s="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5"/>
    </row>
    <row r="353" spans="1:44" ht="10">
      <c r="A353" s="6"/>
      <c r="B353" s="7"/>
      <c r="C353" s="8"/>
      <c r="D353" s="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5"/>
    </row>
    <row r="354" spans="1:44" ht="10">
      <c r="A354" s="6"/>
      <c r="B354" s="7"/>
      <c r="C354" s="8"/>
      <c r="D354" s="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5"/>
    </row>
    <row r="355" spans="1:44" ht="10">
      <c r="A355" s="6"/>
      <c r="B355" s="7"/>
      <c r="C355" s="8"/>
      <c r="D355" s="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4"/>
      <c r="T355" s="26"/>
      <c r="U355" s="26"/>
      <c r="V355" s="26"/>
      <c r="W355" s="26"/>
      <c r="X355" s="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5"/>
    </row>
    <row r="356" spans="1:44" ht="10">
      <c r="A356" s="6"/>
      <c r="B356" s="7"/>
      <c r="C356" s="8"/>
      <c r="D356" s="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5"/>
    </row>
    <row r="357" spans="1:44" ht="10">
      <c r="A357" s="6"/>
      <c r="B357" s="7"/>
      <c r="C357" s="8"/>
      <c r="D357" s="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5"/>
    </row>
    <row r="358" spans="1:44" ht="10">
      <c r="A358" s="6"/>
      <c r="B358" s="7"/>
      <c r="C358" s="8"/>
      <c r="D358" s="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5"/>
    </row>
    <row r="359" spans="1:44" ht="10">
      <c r="A359" s="6"/>
      <c r="B359" s="7"/>
      <c r="C359" s="8"/>
      <c r="D359" s="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5"/>
    </row>
    <row r="360" spans="1:44" ht="10">
      <c r="A360" s="6"/>
      <c r="B360" s="7"/>
      <c r="C360" s="8"/>
      <c r="D360" s="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5"/>
    </row>
    <row r="361" spans="1:44" ht="10">
      <c r="A361" s="6"/>
      <c r="B361" s="7"/>
      <c r="C361" s="8"/>
      <c r="D361" s="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5"/>
    </row>
    <row r="362" spans="1:44" ht="10">
      <c r="A362" s="6"/>
      <c r="B362" s="7"/>
      <c r="C362" s="8"/>
      <c r="D362" s="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5"/>
    </row>
    <row r="363" spans="1:44" ht="10">
      <c r="A363" s="6"/>
      <c r="B363" s="7"/>
      <c r="C363" s="8"/>
      <c r="D363" s="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5"/>
    </row>
    <row r="364" spans="1:44" ht="10">
      <c r="A364" s="6"/>
      <c r="B364" s="7"/>
      <c r="C364" s="8"/>
      <c r="D364" s="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5"/>
    </row>
    <row r="365" spans="1:44" ht="10">
      <c r="A365" s="6"/>
      <c r="B365" s="7"/>
      <c r="C365" s="8"/>
      <c r="D365" s="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5"/>
    </row>
    <row r="366" spans="1:44" ht="10">
      <c r="A366" s="6"/>
      <c r="B366" s="7"/>
      <c r="C366" s="8"/>
      <c r="D366" s="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5"/>
    </row>
    <row r="367" spans="1:44" ht="10">
      <c r="A367" s="6"/>
      <c r="B367" s="7"/>
      <c r="C367" s="8"/>
      <c r="D367" s="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5"/>
    </row>
    <row r="368" spans="1:44" ht="10">
      <c r="A368" s="6"/>
      <c r="B368" s="7"/>
      <c r="C368" s="8"/>
      <c r="D368" s="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5"/>
    </row>
    <row r="369" spans="1:44" ht="10">
      <c r="A369" s="6"/>
      <c r="B369" s="7"/>
      <c r="C369" s="8"/>
      <c r="D369" s="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5"/>
    </row>
    <row r="370" spans="1:44" ht="10">
      <c r="A370" s="6"/>
      <c r="B370" s="7"/>
      <c r="C370" s="8"/>
      <c r="D370" s="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5"/>
    </row>
    <row r="371" spans="1:44" ht="10">
      <c r="A371" s="6"/>
      <c r="B371" s="7"/>
      <c r="C371" s="8"/>
      <c r="D371" s="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5"/>
    </row>
    <row r="372" spans="1:44" ht="10">
      <c r="A372" s="6"/>
      <c r="B372" s="7"/>
      <c r="C372" s="8"/>
      <c r="D372" s="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5"/>
    </row>
    <row r="373" spans="1:44" ht="10">
      <c r="A373" s="6"/>
      <c r="B373" s="7"/>
      <c r="C373" s="8"/>
      <c r="D373" s="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5"/>
    </row>
    <row r="374" spans="1:44" ht="10">
      <c r="A374" s="6"/>
      <c r="B374" s="7"/>
      <c r="C374" s="8"/>
      <c r="D374" s="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5"/>
    </row>
    <row r="375" spans="1:44" ht="10">
      <c r="A375" s="6"/>
      <c r="B375" s="7"/>
      <c r="C375" s="8"/>
      <c r="D375" s="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5"/>
    </row>
    <row r="376" spans="1:44" ht="10">
      <c r="A376" s="6"/>
      <c r="B376" s="7"/>
      <c r="C376" s="8"/>
      <c r="D376" s="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5"/>
    </row>
    <row r="377" spans="1:44" ht="10">
      <c r="A377" s="6"/>
      <c r="B377" s="7"/>
      <c r="C377" s="8"/>
      <c r="D377" s="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5"/>
    </row>
    <row r="378" spans="1:44" ht="10">
      <c r="A378" s="6"/>
      <c r="B378" s="7"/>
      <c r="C378" s="8"/>
      <c r="D378" s="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5"/>
    </row>
    <row r="379" spans="1:44" ht="10">
      <c r="A379" s="6"/>
      <c r="B379" s="7"/>
      <c r="C379" s="8"/>
      <c r="D379" s="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5"/>
    </row>
    <row r="380" spans="1:44" ht="10">
      <c r="A380" s="6"/>
      <c r="B380" s="7"/>
      <c r="C380" s="8"/>
      <c r="D380" s="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5"/>
    </row>
    <row r="381" spans="1:44" ht="10">
      <c r="A381" s="6"/>
      <c r="B381" s="7"/>
      <c r="C381" s="8"/>
      <c r="D381" s="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5"/>
    </row>
    <row r="382" spans="1:44" ht="10">
      <c r="A382" s="6"/>
      <c r="B382" s="7"/>
      <c r="C382" s="8"/>
      <c r="D382" s="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4"/>
      <c r="T382" s="26"/>
      <c r="U382" s="26"/>
      <c r="V382" s="26"/>
      <c r="W382" s="26"/>
      <c r="X382" s="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5"/>
    </row>
    <row r="383" spans="1:44" ht="10">
      <c r="A383" s="6"/>
      <c r="B383" s="7"/>
      <c r="C383" s="8"/>
      <c r="D383" s="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4"/>
      <c r="T383" s="26"/>
      <c r="U383" s="26"/>
      <c r="V383" s="26"/>
      <c r="W383" s="26"/>
      <c r="X383" s="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5"/>
    </row>
    <row r="384" spans="1:44" ht="10">
      <c r="A384" s="6"/>
      <c r="B384" s="7"/>
      <c r="C384" s="8"/>
      <c r="D384" s="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5"/>
    </row>
    <row r="385" spans="1:44" ht="10">
      <c r="A385" s="6"/>
      <c r="B385" s="7"/>
      <c r="C385" s="8"/>
      <c r="D385" s="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5"/>
    </row>
    <row r="386" spans="1:44" ht="10">
      <c r="A386" s="6"/>
      <c r="B386" s="7"/>
      <c r="C386" s="8"/>
      <c r="D386" s="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5"/>
    </row>
    <row r="387" spans="1:44" ht="10">
      <c r="A387" s="6"/>
      <c r="B387" s="7"/>
      <c r="C387" s="8"/>
      <c r="D387" s="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5"/>
    </row>
    <row r="388" spans="1:44" ht="10">
      <c r="A388" s="6"/>
      <c r="B388" s="7"/>
      <c r="C388" s="8"/>
      <c r="D388" s="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5"/>
    </row>
    <row r="389" spans="1:44" ht="10">
      <c r="A389" s="6"/>
      <c r="B389" s="7"/>
      <c r="C389" s="8"/>
      <c r="D389" s="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5"/>
    </row>
    <row r="390" spans="1:44" ht="10">
      <c r="A390" s="6"/>
      <c r="B390" s="7"/>
      <c r="C390" s="8"/>
      <c r="D390" s="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5"/>
    </row>
    <row r="391" spans="1:44" ht="10">
      <c r="A391" s="6"/>
      <c r="B391" s="7"/>
      <c r="C391" s="8"/>
      <c r="D391" s="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5"/>
    </row>
    <row r="392" spans="1:44" ht="10">
      <c r="A392" s="6"/>
      <c r="B392" s="7"/>
      <c r="C392" s="8"/>
      <c r="D392" s="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5"/>
    </row>
    <row r="393" spans="1:44" ht="10">
      <c r="A393" s="6"/>
      <c r="B393" s="7"/>
      <c r="C393" s="8"/>
      <c r="D393" s="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5"/>
    </row>
    <row r="394" spans="1:44" ht="10">
      <c r="A394" s="6"/>
      <c r="B394" s="7"/>
      <c r="C394" s="8"/>
      <c r="D394" s="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5"/>
    </row>
    <row r="395" spans="1:44" ht="10">
      <c r="A395" s="6"/>
      <c r="B395" s="7"/>
      <c r="C395" s="8"/>
      <c r="D395" s="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5"/>
    </row>
    <row r="396" spans="1:44" ht="10">
      <c r="A396" s="6"/>
      <c r="B396" s="7"/>
      <c r="C396" s="8"/>
      <c r="D396" s="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5"/>
    </row>
    <row r="397" spans="1:44" ht="10">
      <c r="A397" s="6"/>
      <c r="B397" s="7"/>
      <c r="C397" s="8"/>
      <c r="D397" s="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5"/>
    </row>
    <row r="398" spans="1:44" ht="10">
      <c r="A398" s="6"/>
      <c r="B398" s="7"/>
      <c r="C398" s="8"/>
      <c r="D398" s="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5"/>
    </row>
    <row r="399" spans="1:44" ht="10">
      <c r="A399" s="6"/>
      <c r="B399" s="7"/>
      <c r="C399" s="8"/>
      <c r="D399" s="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5"/>
    </row>
    <row r="400" spans="1:44" ht="10">
      <c r="A400" s="6"/>
      <c r="B400" s="7"/>
      <c r="C400" s="8"/>
      <c r="D400" s="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5"/>
    </row>
    <row r="401" spans="1:44" ht="10">
      <c r="A401" s="6"/>
      <c r="B401" s="7"/>
      <c r="C401" s="8"/>
      <c r="D401" s="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5"/>
    </row>
    <row r="402" spans="1:44" ht="10">
      <c r="A402" s="6"/>
      <c r="B402" s="7"/>
      <c r="C402" s="8"/>
      <c r="D402" s="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5"/>
    </row>
    <row r="403" spans="1:44" ht="10">
      <c r="A403" s="6"/>
      <c r="B403" s="7"/>
      <c r="C403" s="8"/>
      <c r="D403" s="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5"/>
    </row>
    <row r="404" spans="1:44" ht="10">
      <c r="A404" s="6"/>
      <c r="B404" s="7"/>
      <c r="C404" s="8"/>
      <c r="D404" s="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4"/>
      <c r="T404" s="26"/>
      <c r="U404" s="26"/>
      <c r="V404" s="26"/>
      <c r="W404" s="26"/>
      <c r="X404" s="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5"/>
    </row>
    <row r="405" spans="1:44" ht="10">
      <c r="A405" s="6"/>
      <c r="B405" s="7"/>
      <c r="C405" s="8"/>
      <c r="D405" s="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5"/>
    </row>
    <row r="406" spans="1:44" ht="10">
      <c r="A406" s="6"/>
      <c r="B406" s="7"/>
      <c r="C406" s="8"/>
      <c r="D406" s="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5"/>
    </row>
    <row r="407" spans="1:44" ht="10">
      <c r="A407" s="6"/>
      <c r="B407" s="7"/>
      <c r="C407" s="8"/>
      <c r="D407" s="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5"/>
    </row>
    <row r="408" spans="1:44" ht="10">
      <c r="A408" s="6"/>
      <c r="B408" s="7"/>
      <c r="C408" s="8"/>
      <c r="D408" s="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5"/>
    </row>
    <row r="409" spans="1:44" ht="10">
      <c r="A409" s="6"/>
      <c r="B409" s="7"/>
      <c r="C409" s="8"/>
      <c r="D409" s="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5"/>
    </row>
    <row r="410" spans="1:44" ht="10">
      <c r="A410" s="6"/>
      <c r="B410" s="7"/>
      <c r="C410" s="8"/>
      <c r="D410" s="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5"/>
    </row>
    <row r="411" spans="1:44" ht="10">
      <c r="A411" s="6"/>
      <c r="B411" s="7"/>
      <c r="C411" s="8"/>
      <c r="D411" s="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5"/>
    </row>
    <row r="412" spans="1:44" ht="10">
      <c r="A412" s="6"/>
      <c r="B412" s="7"/>
      <c r="C412" s="8"/>
      <c r="D412" s="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5"/>
    </row>
    <row r="413" spans="1:44" ht="10">
      <c r="A413" s="6"/>
      <c r="B413" s="7"/>
      <c r="C413" s="8"/>
      <c r="D413" s="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5"/>
    </row>
    <row r="414" spans="1:44" ht="10">
      <c r="A414" s="6"/>
      <c r="B414" s="7"/>
      <c r="C414" s="8"/>
      <c r="D414" s="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5"/>
    </row>
    <row r="415" spans="1:44" ht="10">
      <c r="A415" s="6"/>
      <c r="B415" s="7"/>
      <c r="C415" s="8"/>
      <c r="D415" s="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5"/>
    </row>
    <row r="416" spans="1:44" ht="10">
      <c r="A416" s="6"/>
      <c r="B416" s="7"/>
      <c r="C416" s="8"/>
      <c r="D416" s="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5"/>
    </row>
    <row r="417" spans="1:44" ht="10">
      <c r="A417" s="6"/>
      <c r="B417" s="7"/>
      <c r="C417" s="8"/>
      <c r="D417" s="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5"/>
    </row>
    <row r="418" spans="1:44" ht="10">
      <c r="A418" s="6"/>
      <c r="B418" s="7"/>
      <c r="C418" s="8"/>
      <c r="D418" s="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5"/>
    </row>
    <row r="419" spans="1:44" ht="10">
      <c r="A419" s="6"/>
      <c r="B419" s="7"/>
      <c r="C419" s="8"/>
      <c r="D419" s="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5"/>
    </row>
    <row r="420" spans="1:44" ht="10">
      <c r="A420" s="6"/>
      <c r="B420" s="7"/>
      <c r="C420" s="8"/>
      <c r="D420" s="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5"/>
    </row>
    <row r="421" spans="1:44" ht="10">
      <c r="A421" s="6"/>
      <c r="B421" s="7"/>
      <c r="C421" s="8"/>
      <c r="D421" s="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5"/>
    </row>
    <row r="422" spans="1:44" ht="10">
      <c r="A422" s="6"/>
      <c r="B422" s="7"/>
      <c r="C422" s="8"/>
      <c r="D422" s="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5"/>
    </row>
    <row r="423" spans="1:44" ht="10">
      <c r="A423" s="6"/>
      <c r="B423" s="7"/>
      <c r="C423" s="8"/>
      <c r="D423" s="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5"/>
    </row>
    <row r="424" spans="1:44" ht="10">
      <c r="A424" s="6"/>
      <c r="B424" s="7"/>
      <c r="C424" s="8"/>
      <c r="D424" s="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5"/>
    </row>
    <row r="425" spans="1:44" ht="10">
      <c r="A425" s="6"/>
      <c r="B425" s="7"/>
      <c r="C425" s="8"/>
      <c r="D425" s="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5"/>
    </row>
    <row r="426" spans="1:44" ht="10">
      <c r="A426" s="6"/>
      <c r="B426" s="7"/>
      <c r="C426" s="8"/>
      <c r="D426" s="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5"/>
    </row>
    <row r="427" spans="1:44" ht="10">
      <c r="A427" s="6"/>
      <c r="B427" s="7"/>
      <c r="C427" s="8"/>
      <c r="D427" s="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4"/>
      <c r="T427" s="26"/>
      <c r="U427" s="26"/>
      <c r="V427" s="26"/>
      <c r="W427" s="26"/>
      <c r="X427" s="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5"/>
    </row>
    <row r="428" spans="1:44" ht="10">
      <c r="A428" s="6"/>
      <c r="B428" s="7"/>
      <c r="C428" s="8"/>
      <c r="D428" s="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5"/>
    </row>
    <row r="429" spans="1:44" ht="10">
      <c r="A429" s="6"/>
      <c r="B429" s="7"/>
      <c r="C429" s="8"/>
      <c r="D429" s="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5"/>
    </row>
    <row r="430" spans="1:44" ht="10">
      <c r="A430" s="6"/>
      <c r="B430" s="7"/>
      <c r="C430" s="8"/>
      <c r="D430" s="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5"/>
    </row>
    <row r="431" spans="1:44" ht="10">
      <c r="A431" s="6"/>
      <c r="B431" s="7"/>
      <c r="C431" s="8"/>
      <c r="D431" s="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5"/>
    </row>
    <row r="432" spans="1:44" ht="10">
      <c r="A432" s="6"/>
      <c r="B432" s="7"/>
      <c r="C432" s="8"/>
      <c r="D432" s="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5"/>
    </row>
    <row r="433" spans="1:44" ht="10">
      <c r="A433" s="6"/>
      <c r="B433" s="7"/>
      <c r="C433" s="8"/>
      <c r="D433" s="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5"/>
    </row>
    <row r="434" spans="1:44" ht="10">
      <c r="A434" s="6"/>
      <c r="B434" s="7"/>
      <c r="C434" s="8"/>
      <c r="D434" s="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5"/>
    </row>
    <row r="435" spans="1:44" ht="10">
      <c r="A435" s="6"/>
      <c r="B435" s="7"/>
      <c r="C435" s="8"/>
      <c r="D435" s="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5"/>
    </row>
    <row r="436" spans="1:44" ht="10">
      <c r="A436" s="6"/>
      <c r="B436" s="7"/>
      <c r="C436" s="8"/>
      <c r="D436" s="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5"/>
    </row>
    <row r="437" spans="1:44" ht="10">
      <c r="A437" s="6"/>
      <c r="B437" s="7"/>
      <c r="C437" s="8"/>
      <c r="D437" s="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5"/>
    </row>
    <row r="438" spans="1:44" ht="10">
      <c r="A438" s="6"/>
      <c r="B438" s="7"/>
      <c r="C438" s="8"/>
      <c r="D438" s="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5"/>
    </row>
    <row r="439" spans="1:44" ht="10">
      <c r="A439" s="6"/>
      <c r="B439" s="7"/>
      <c r="C439" s="8"/>
      <c r="D439" s="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5"/>
    </row>
    <row r="440" spans="1:44" ht="10">
      <c r="A440" s="6"/>
      <c r="B440" s="7"/>
      <c r="C440" s="8"/>
      <c r="D440" s="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5"/>
    </row>
    <row r="441" spans="1:44" ht="10">
      <c r="A441" s="6"/>
      <c r="B441" s="7"/>
      <c r="C441" s="8"/>
      <c r="D441" s="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5"/>
    </row>
    <row r="442" spans="1:44" ht="10">
      <c r="A442" s="6"/>
      <c r="B442" s="7"/>
      <c r="C442" s="8"/>
      <c r="D442" s="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5"/>
    </row>
    <row r="443" spans="1:44" ht="10">
      <c r="A443" s="6"/>
      <c r="B443" s="7"/>
      <c r="C443" s="8"/>
      <c r="D443" s="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5"/>
    </row>
    <row r="444" spans="1:44" ht="10">
      <c r="A444" s="6"/>
      <c r="B444" s="7"/>
      <c r="C444" s="8"/>
      <c r="D444" s="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5"/>
    </row>
    <row r="445" spans="1:44" ht="10">
      <c r="A445" s="6"/>
      <c r="B445" s="7"/>
      <c r="C445" s="8"/>
      <c r="D445" s="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5"/>
    </row>
    <row r="446" spans="1:44" ht="10">
      <c r="A446" s="6"/>
      <c r="B446" s="7"/>
      <c r="C446" s="8"/>
      <c r="D446" s="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5"/>
    </row>
    <row r="447" spans="1:44" ht="10">
      <c r="A447" s="6"/>
      <c r="B447" s="7"/>
      <c r="C447" s="8"/>
      <c r="D447" s="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5"/>
    </row>
    <row r="448" spans="1:44" ht="10">
      <c r="A448" s="6"/>
      <c r="B448" s="7"/>
      <c r="C448" s="8"/>
      <c r="D448" s="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5"/>
    </row>
    <row r="449" spans="1:44" ht="10">
      <c r="A449" s="6"/>
      <c r="B449" s="7"/>
      <c r="C449" s="8"/>
      <c r="D449" s="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5"/>
    </row>
    <row r="450" spans="1:44" ht="10">
      <c r="A450" s="6"/>
      <c r="B450" s="7"/>
      <c r="C450" s="8"/>
      <c r="D450" s="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5"/>
    </row>
    <row r="451" spans="1:44" ht="10">
      <c r="A451" s="6"/>
      <c r="B451" s="7"/>
      <c r="C451" s="8"/>
      <c r="D451" s="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5"/>
    </row>
    <row r="452" spans="1:44" ht="10">
      <c r="A452" s="6"/>
      <c r="B452" s="7"/>
      <c r="C452" s="8"/>
      <c r="D452" s="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5"/>
    </row>
    <row r="453" spans="1:44" ht="10">
      <c r="A453" s="6"/>
      <c r="B453" s="7"/>
      <c r="C453" s="8"/>
      <c r="D453" s="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5"/>
    </row>
    <row r="454" spans="1:44" ht="10">
      <c r="A454" s="6"/>
      <c r="B454" s="7"/>
      <c r="C454" s="8"/>
      <c r="D454" s="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5"/>
    </row>
    <row r="455" spans="1:44" ht="10">
      <c r="A455" s="6"/>
      <c r="B455" s="7"/>
      <c r="C455" s="8"/>
      <c r="D455" s="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5"/>
    </row>
    <row r="456" spans="1:44" ht="10">
      <c r="A456" s="6"/>
      <c r="B456" s="7"/>
      <c r="C456" s="8"/>
      <c r="D456" s="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5"/>
    </row>
    <row r="457" spans="1:44" ht="10">
      <c r="A457" s="6"/>
      <c r="B457" s="7"/>
      <c r="C457" s="8"/>
      <c r="D457" s="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5"/>
    </row>
    <row r="458" spans="1:44" ht="10">
      <c r="A458" s="6"/>
      <c r="B458" s="7"/>
      <c r="C458" s="8"/>
      <c r="D458" s="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5"/>
    </row>
    <row r="459" spans="1:44" ht="10">
      <c r="A459" s="6"/>
      <c r="B459" s="7"/>
      <c r="C459" s="8"/>
      <c r="D459" s="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5"/>
    </row>
    <row r="460" spans="1:44" ht="10">
      <c r="A460" s="6"/>
      <c r="B460" s="7"/>
      <c r="C460" s="8"/>
      <c r="D460" s="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5"/>
    </row>
    <row r="461" spans="1:44" ht="10">
      <c r="A461" s="6"/>
      <c r="B461" s="7"/>
      <c r="C461" s="8"/>
      <c r="D461" s="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5"/>
    </row>
    <row r="462" spans="1:44" ht="10">
      <c r="A462" s="6"/>
      <c r="B462" s="7"/>
      <c r="C462" s="8"/>
      <c r="D462" s="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5"/>
    </row>
    <row r="463" spans="1:44" ht="10">
      <c r="A463" s="6"/>
      <c r="B463" s="7"/>
      <c r="C463" s="8"/>
      <c r="D463" s="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5"/>
    </row>
    <row r="464" spans="1:44" ht="10">
      <c r="A464" s="6"/>
      <c r="B464" s="7"/>
      <c r="C464" s="8"/>
      <c r="D464" s="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5"/>
    </row>
    <row r="465" spans="1:44" ht="10">
      <c r="A465" s="6"/>
      <c r="B465" s="7"/>
      <c r="C465" s="8"/>
      <c r="D465" s="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5"/>
    </row>
    <row r="466" spans="1:44" ht="10">
      <c r="A466" s="6"/>
      <c r="B466" s="7"/>
      <c r="C466" s="8"/>
      <c r="D466" s="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5"/>
    </row>
    <row r="467" spans="1:44" ht="10">
      <c r="A467" s="6"/>
      <c r="B467" s="7"/>
      <c r="C467" s="8"/>
      <c r="D467" s="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5"/>
    </row>
    <row r="468" spans="1:44" ht="10">
      <c r="A468" s="6"/>
      <c r="B468" s="7"/>
      <c r="C468" s="8"/>
      <c r="D468" s="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5"/>
    </row>
    <row r="469" spans="1:44" ht="10">
      <c r="A469" s="6"/>
      <c r="B469" s="7"/>
      <c r="C469" s="8"/>
      <c r="D469" s="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5"/>
    </row>
    <row r="470" spans="1:44" ht="10">
      <c r="A470" s="6"/>
      <c r="B470" s="7"/>
      <c r="C470" s="8"/>
      <c r="D470" s="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5"/>
    </row>
    <row r="471" spans="1:44" ht="10">
      <c r="A471" s="6"/>
      <c r="B471" s="7"/>
      <c r="C471" s="8"/>
      <c r="D471" s="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5"/>
    </row>
    <row r="472" spans="1:44" ht="10">
      <c r="A472" s="6"/>
      <c r="B472" s="7"/>
      <c r="C472" s="8"/>
      <c r="D472" s="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5"/>
    </row>
    <row r="473" spans="1:44" ht="10">
      <c r="A473" s="6"/>
      <c r="B473" s="7"/>
      <c r="C473" s="8"/>
      <c r="D473" s="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5"/>
    </row>
    <row r="474" spans="1:44" ht="10">
      <c r="A474" s="6"/>
      <c r="B474" s="7"/>
      <c r="C474" s="8"/>
      <c r="D474" s="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5"/>
    </row>
    <row r="475" spans="1:44" ht="10">
      <c r="A475" s="6"/>
      <c r="B475" s="7"/>
      <c r="C475" s="8"/>
      <c r="D475" s="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5"/>
    </row>
    <row r="476" spans="1:44" ht="10">
      <c r="A476" s="6"/>
      <c r="B476" s="7"/>
      <c r="C476" s="8"/>
      <c r="D476" s="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5"/>
    </row>
    <row r="477" spans="1:44" ht="10">
      <c r="A477" s="6"/>
      <c r="B477" s="7"/>
      <c r="C477" s="8"/>
      <c r="D477" s="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5"/>
    </row>
    <row r="478" spans="1:44" ht="10">
      <c r="A478" s="6"/>
      <c r="B478" s="7"/>
      <c r="C478" s="8"/>
      <c r="D478" s="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5"/>
    </row>
    <row r="479" spans="1:44" ht="10">
      <c r="A479" s="6"/>
      <c r="B479" s="7"/>
      <c r="C479" s="8"/>
      <c r="D479" s="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5"/>
    </row>
    <row r="480" spans="1:44" ht="10">
      <c r="A480" s="6"/>
      <c r="B480" s="7"/>
      <c r="C480" s="8"/>
      <c r="D480" s="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5"/>
    </row>
    <row r="481" spans="1:44" ht="10">
      <c r="A481" s="6"/>
      <c r="B481" s="7"/>
      <c r="C481" s="8"/>
      <c r="D481" s="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5"/>
    </row>
    <row r="482" spans="1:44" ht="10">
      <c r="A482" s="6"/>
      <c r="B482" s="7"/>
      <c r="C482" s="8"/>
      <c r="D482" s="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5"/>
    </row>
    <row r="483" spans="1:44" ht="10">
      <c r="A483" s="6"/>
      <c r="B483" s="7"/>
      <c r="C483" s="8"/>
      <c r="D483" s="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5"/>
    </row>
    <row r="484" spans="1:44" ht="10">
      <c r="A484" s="6"/>
      <c r="B484" s="7"/>
      <c r="C484" s="8"/>
      <c r="D484" s="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4"/>
      <c r="T484" s="26"/>
      <c r="U484" s="26"/>
      <c r="V484" s="26"/>
      <c r="W484" s="26"/>
      <c r="X484" s="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5"/>
    </row>
    <row r="485" spans="1:44" ht="10">
      <c r="A485" s="6"/>
      <c r="B485" s="7"/>
      <c r="C485" s="8"/>
      <c r="D485" s="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5"/>
    </row>
    <row r="486" spans="1:44" ht="10">
      <c r="A486" s="6"/>
      <c r="B486" s="7"/>
      <c r="C486" s="8"/>
      <c r="D486" s="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5"/>
    </row>
    <row r="487" spans="1:44" ht="10">
      <c r="A487" s="6"/>
      <c r="B487" s="7"/>
      <c r="C487" s="8"/>
      <c r="D487" s="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5"/>
    </row>
    <row r="488" spans="1:44" ht="10">
      <c r="A488" s="6"/>
      <c r="B488" s="7"/>
      <c r="C488" s="8"/>
      <c r="D488" s="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5"/>
    </row>
    <row r="489" spans="1:44" ht="10">
      <c r="A489" s="6"/>
      <c r="B489" s="7"/>
      <c r="C489" s="8"/>
      <c r="D489" s="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5"/>
    </row>
    <row r="490" spans="1:44" ht="10">
      <c r="A490" s="6"/>
      <c r="B490" s="7"/>
      <c r="C490" s="8"/>
      <c r="D490" s="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5"/>
    </row>
    <row r="491" spans="1:44" ht="10">
      <c r="A491" s="6"/>
      <c r="B491" s="7"/>
      <c r="C491" s="8"/>
      <c r="D491" s="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5"/>
    </row>
    <row r="492" spans="1:44" ht="10">
      <c r="A492" s="6"/>
      <c r="B492" s="7"/>
      <c r="C492" s="8"/>
      <c r="D492" s="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5"/>
    </row>
    <row r="493" spans="1:44" ht="10">
      <c r="A493" s="6"/>
      <c r="B493" s="7"/>
      <c r="C493" s="8"/>
      <c r="D493" s="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5"/>
    </row>
    <row r="494" spans="1:44" ht="10">
      <c r="A494" s="6"/>
      <c r="B494" s="7"/>
      <c r="C494" s="8"/>
      <c r="D494" s="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5"/>
    </row>
    <row r="495" spans="1:44" ht="10">
      <c r="A495" s="6"/>
      <c r="B495" s="7"/>
      <c r="C495" s="8"/>
      <c r="D495" s="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5"/>
    </row>
    <row r="496" spans="1:44" ht="10">
      <c r="A496" s="6"/>
      <c r="B496" s="7"/>
      <c r="C496" s="8"/>
      <c r="D496" s="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5"/>
    </row>
    <row r="497" spans="1:44" ht="10">
      <c r="A497" s="6"/>
      <c r="B497" s="7"/>
      <c r="C497" s="8"/>
      <c r="D497" s="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5"/>
    </row>
    <row r="498" spans="1:44" ht="10">
      <c r="A498" s="6"/>
      <c r="B498" s="7"/>
      <c r="C498" s="8"/>
      <c r="D498" s="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5"/>
    </row>
    <row r="499" spans="1:44" ht="10">
      <c r="A499" s="6"/>
      <c r="B499" s="7"/>
      <c r="C499" s="8"/>
      <c r="D499" s="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5"/>
    </row>
    <row r="500" spans="1:44" ht="10">
      <c r="A500" s="6"/>
      <c r="B500" s="7"/>
      <c r="C500" s="8"/>
      <c r="D500" s="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5"/>
    </row>
    <row r="501" spans="1:44" ht="10">
      <c r="A501" s="6"/>
      <c r="B501" s="7"/>
      <c r="C501" s="8"/>
      <c r="D501" s="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5"/>
    </row>
    <row r="502" spans="1:44" ht="10">
      <c r="A502" s="6"/>
      <c r="B502" s="7"/>
      <c r="C502" s="8"/>
      <c r="D502" s="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5"/>
    </row>
    <row r="503" spans="1:44" ht="10">
      <c r="A503" s="6"/>
      <c r="B503" s="7"/>
      <c r="C503" s="8"/>
      <c r="D503" s="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5"/>
    </row>
    <row r="504" spans="1:44" ht="10">
      <c r="A504" s="6"/>
      <c r="B504" s="7"/>
      <c r="C504" s="8"/>
      <c r="D504" s="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5"/>
    </row>
    <row r="505" spans="1:44" ht="10">
      <c r="A505" s="6"/>
      <c r="B505" s="7"/>
      <c r="C505" s="8"/>
      <c r="D505" s="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5"/>
    </row>
    <row r="506" spans="1:44" ht="10">
      <c r="A506" s="6"/>
      <c r="B506" s="7"/>
      <c r="C506" s="8"/>
      <c r="D506" s="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5"/>
    </row>
    <row r="507" spans="1:44" ht="10">
      <c r="A507" s="6"/>
      <c r="B507" s="7"/>
      <c r="C507" s="8"/>
      <c r="D507" s="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5"/>
    </row>
    <row r="508" spans="1:44" ht="10">
      <c r="A508" s="6"/>
      <c r="B508" s="7"/>
      <c r="C508" s="8"/>
      <c r="D508" s="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5"/>
    </row>
    <row r="509" spans="1:44" ht="10">
      <c r="A509" s="6"/>
      <c r="B509" s="7"/>
      <c r="C509" s="8"/>
      <c r="D509" s="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5"/>
    </row>
    <row r="510" spans="1:44" ht="10">
      <c r="A510" s="6"/>
      <c r="B510" s="7"/>
      <c r="C510" s="8"/>
      <c r="D510" s="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5"/>
    </row>
    <row r="511" spans="1:44" ht="10">
      <c r="A511" s="6"/>
      <c r="B511" s="7"/>
      <c r="C511" s="8"/>
      <c r="D511" s="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5"/>
    </row>
    <row r="512" spans="1:44" ht="10">
      <c r="A512" s="6"/>
      <c r="B512" s="7"/>
      <c r="C512" s="8"/>
      <c r="D512" s="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5"/>
    </row>
    <row r="513" spans="1:44" ht="10">
      <c r="A513" s="6"/>
      <c r="B513" s="7"/>
      <c r="C513" s="8"/>
      <c r="D513" s="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5"/>
    </row>
    <row r="514" spans="1:44" ht="10">
      <c r="A514" s="6"/>
      <c r="B514" s="7"/>
      <c r="C514" s="8"/>
      <c r="D514" s="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5"/>
    </row>
    <row r="515" spans="1:44" ht="10">
      <c r="A515" s="6"/>
      <c r="B515" s="7"/>
      <c r="C515" s="8"/>
      <c r="D515" s="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5"/>
    </row>
    <row r="516" spans="1:44" ht="10">
      <c r="A516" s="6"/>
      <c r="B516" s="7"/>
      <c r="C516" s="8"/>
      <c r="D516" s="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5"/>
    </row>
    <row r="517" spans="1:44" ht="10">
      <c r="A517" s="6"/>
      <c r="B517" s="7"/>
      <c r="C517" s="8"/>
      <c r="D517" s="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5"/>
    </row>
    <row r="518" spans="1:44" ht="10">
      <c r="A518" s="6"/>
      <c r="B518" s="7"/>
      <c r="C518" s="8"/>
      <c r="D518" s="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5"/>
    </row>
    <row r="519" spans="1:44" ht="10">
      <c r="A519" s="6"/>
      <c r="B519" s="7"/>
      <c r="C519" s="8"/>
      <c r="D519" s="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5"/>
    </row>
    <row r="520" spans="1:44" ht="10">
      <c r="A520" s="6"/>
      <c r="B520" s="7"/>
      <c r="C520" s="8"/>
      <c r="D520" s="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5"/>
    </row>
    <row r="521" spans="1:44" ht="10">
      <c r="A521" s="6"/>
      <c r="B521" s="7"/>
      <c r="C521" s="8"/>
      <c r="D521" s="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5"/>
    </row>
    <row r="522" spans="1:44" ht="10">
      <c r="A522" s="6"/>
      <c r="B522" s="7"/>
      <c r="C522" s="8"/>
      <c r="D522" s="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5"/>
    </row>
    <row r="523" spans="1:44" ht="10">
      <c r="A523" s="6"/>
      <c r="B523" s="7"/>
      <c r="C523" s="8"/>
      <c r="D523" s="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5"/>
    </row>
    <row r="524" spans="1:44" ht="10">
      <c r="A524" s="6"/>
      <c r="B524" s="7"/>
      <c r="C524" s="8"/>
      <c r="D524" s="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5"/>
    </row>
    <row r="525" spans="1:44" ht="10">
      <c r="A525" s="6"/>
      <c r="B525" s="7"/>
      <c r="C525" s="8"/>
      <c r="D525" s="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5"/>
    </row>
    <row r="526" spans="1:44" ht="10">
      <c r="A526" s="6"/>
      <c r="B526" s="7"/>
      <c r="C526" s="8"/>
      <c r="D526" s="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5"/>
    </row>
    <row r="527" spans="1:44" ht="10">
      <c r="A527" s="6"/>
      <c r="B527" s="7"/>
      <c r="C527" s="8"/>
      <c r="D527" s="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5"/>
    </row>
    <row r="528" spans="1:44" ht="10">
      <c r="A528" s="6"/>
      <c r="B528" s="7"/>
      <c r="C528" s="8"/>
      <c r="D528" s="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5"/>
    </row>
    <row r="529" spans="1:44" ht="10">
      <c r="A529" s="6"/>
      <c r="B529" s="7"/>
      <c r="C529" s="8"/>
      <c r="D529" s="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5"/>
    </row>
    <row r="530" spans="1:44" ht="10">
      <c r="A530" s="6"/>
      <c r="B530" s="7"/>
      <c r="C530" s="8"/>
      <c r="D530" s="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5"/>
    </row>
    <row r="531" spans="1:44" ht="10">
      <c r="A531" s="6"/>
      <c r="B531" s="7"/>
      <c r="C531" s="8"/>
      <c r="D531" s="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5"/>
    </row>
    <row r="532" spans="1:44" ht="10">
      <c r="A532" s="6"/>
      <c r="B532" s="7"/>
      <c r="C532" s="8"/>
      <c r="D532" s="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5"/>
    </row>
    <row r="533" spans="1:44" ht="10">
      <c r="A533" s="6"/>
      <c r="B533" s="7"/>
      <c r="C533" s="8"/>
      <c r="D533" s="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5"/>
    </row>
    <row r="534" spans="1:44" ht="10">
      <c r="A534" s="6"/>
      <c r="B534" s="7"/>
      <c r="C534" s="8"/>
      <c r="D534" s="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5"/>
    </row>
    <row r="535" spans="1:44" ht="10">
      <c r="A535" s="6"/>
      <c r="B535" s="7"/>
      <c r="C535" s="8"/>
      <c r="D535" s="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5"/>
    </row>
    <row r="536" spans="1:44" ht="10">
      <c r="A536" s="6"/>
      <c r="B536" s="7"/>
      <c r="C536" s="8"/>
      <c r="D536" s="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5"/>
    </row>
    <row r="537" spans="1:44" ht="10">
      <c r="A537" s="6"/>
      <c r="B537" s="7"/>
      <c r="C537" s="8"/>
      <c r="D537" s="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5"/>
    </row>
    <row r="538" spans="1:44" ht="10">
      <c r="A538" s="6"/>
      <c r="B538" s="7"/>
      <c r="C538" s="8"/>
      <c r="D538" s="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5"/>
    </row>
    <row r="539" spans="1:44" ht="10">
      <c r="A539" s="6"/>
      <c r="B539" s="7"/>
      <c r="C539" s="8"/>
      <c r="D539" s="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5"/>
    </row>
    <row r="540" spans="1:44" ht="10">
      <c r="A540" s="6"/>
      <c r="B540" s="7"/>
      <c r="C540" s="8"/>
      <c r="D540" s="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5"/>
    </row>
    <row r="541" spans="1:44" ht="10">
      <c r="A541" s="6"/>
      <c r="B541" s="7"/>
      <c r="C541" s="8"/>
      <c r="D541" s="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5"/>
    </row>
    <row r="542" spans="1:44" ht="10">
      <c r="A542" s="6"/>
      <c r="B542" s="7"/>
      <c r="C542" s="8"/>
      <c r="D542" s="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5"/>
    </row>
    <row r="543" spans="1:44" ht="10">
      <c r="A543" s="6"/>
      <c r="B543" s="7"/>
      <c r="C543" s="8"/>
      <c r="D543" s="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5"/>
    </row>
    <row r="544" spans="1:44" ht="10">
      <c r="A544" s="6"/>
      <c r="B544" s="7"/>
      <c r="C544" s="8"/>
      <c r="D544" s="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5"/>
    </row>
    <row r="545" spans="1:44" ht="10">
      <c r="A545" s="6"/>
      <c r="B545" s="7"/>
      <c r="C545" s="8"/>
      <c r="D545" s="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5"/>
    </row>
    <row r="546" spans="1:44" ht="10">
      <c r="A546" s="6"/>
      <c r="B546" s="7"/>
      <c r="C546" s="8"/>
      <c r="D546" s="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5"/>
    </row>
    <row r="547" spans="1:44" ht="10">
      <c r="A547" s="6"/>
      <c r="B547" s="7"/>
      <c r="C547" s="8"/>
      <c r="D547" s="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5"/>
    </row>
    <row r="548" spans="1:44" ht="10">
      <c r="A548" s="6"/>
      <c r="B548" s="7"/>
      <c r="C548" s="8"/>
      <c r="D548" s="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5"/>
    </row>
    <row r="549" spans="1:44" ht="10">
      <c r="A549" s="6"/>
      <c r="B549" s="7"/>
      <c r="C549" s="8"/>
      <c r="D549" s="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5"/>
    </row>
    <row r="550" spans="1:44" ht="10">
      <c r="A550" s="6"/>
      <c r="B550" s="7"/>
      <c r="C550" s="8"/>
      <c r="D550" s="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5"/>
    </row>
    <row r="551" spans="1:44" ht="10">
      <c r="A551" s="6"/>
      <c r="B551" s="7"/>
      <c r="C551" s="8"/>
      <c r="D551" s="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5"/>
    </row>
    <row r="552" spans="1:44" ht="10">
      <c r="A552" s="6"/>
      <c r="B552" s="7"/>
      <c r="C552" s="8"/>
      <c r="D552" s="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5"/>
    </row>
    <row r="553" spans="1:44" ht="10">
      <c r="A553" s="6"/>
      <c r="B553" s="7"/>
      <c r="C553" s="8"/>
      <c r="D553" s="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5"/>
    </row>
    <row r="554" spans="1:44" ht="10">
      <c r="A554" s="6"/>
      <c r="B554" s="7"/>
      <c r="C554" s="8"/>
      <c r="D554" s="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5"/>
    </row>
    <row r="555" spans="1:44" ht="10">
      <c r="A555" s="6"/>
      <c r="B555" s="7"/>
      <c r="C555" s="8"/>
      <c r="D555" s="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5"/>
    </row>
    <row r="556" spans="1:44" ht="10">
      <c r="A556" s="6"/>
      <c r="B556" s="7"/>
      <c r="C556" s="8"/>
      <c r="D556" s="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5"/>
    </row>
    <row r="557" spans="1:44" ht="10">
      <c r="A557" s="6"/>
      <c r="B557" s="7"/>
      <c r="C557" s="8"/>
      <c r="D557" s="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5"/>
    </row>
    <row r="558" spans="1:44" ht="10">
      <c r="A558" s="6"/>
      <c r="B558" s="7"/>
      <c r="C558" s="8"/>
      <c r="D558" s="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5"/>
    </row>
    <row r="559" spans="1:44" ht="10">
      <c r="A559" s="6"/>
      <c r="B559" s="7"/>
      <c r="C559" s="8"/>
      <c r="D559" s="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5"/>
    </row>
    <row r="560" spans="1:44" ht="10">
      <c r="A560" s="6"/>
      <c r="B560" s="7"/>
      <c r="C560" s="8"/>
      <c r="D560" s="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5"/>
    </row>
    <row r="561" spans="1:44" ht="10">
      <c r="A561" s="6"/>
      <c r="B561" s="7"/>
      <c r="C561" s="8"/>
      <c r="D561" s="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5"/>
    </row>
    <row r="562" spans="1:44" ht="10">
      <c r="A562" s="6"/>
      <c r="B562" s="7"/>
      <c r="C562" s="8"/>
      <c r="D562" s="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5"/>
    </row>
    <row r="563" spans="1:44" ht="10">
      <c r="A563" s="6"/>
      <c r="B563" s="7"/>
      <c r="C563" s="8"/>
      <c r="D563" s="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5"/>
    </row>
    <row r="564" spans="1:44" ht="10">
      <c r="A564" s="6"/>
      <c r="B564" s="7"/>
      <c r="C564" s="8"/>
      <c r="D564" s="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5"/>
    </row>
    <row r="565" spans="1:44" ht="10">
      <c r="A565" s="6"/>
      <c r="B565" s="7"/>
      <c r="C565" s="8"/>
      <c r="D565" s="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5"/>
    </row>
    <row r="566" spans="1:44" ht="10">
      <c r="A566" s="6"/>
      <c r="B566" s="7"/>
      <c r="C566" s="8"/>
      <c r="D566" s="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5"/>
    </row>
    <row r="567" spans="1:44" ht="10">
      <c r="A567" s="6"/>
      <c r="B567" s="7"/>
      <c r="C567" s="8"/>
      <c r="D567" s="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5"/>
    </row>
    <row r="568" spans="1:44" ht="10">
      <c r="A568" s="6"/>
      <c r="B568" s="7"/>
      <c r="C568" s="8"/>
      <c r="D568" s="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5"/>
    </row>
    <row r="569" spans="1:44" ht="10">
      <c r="A569" s="6"/>
      <c r="B569" s="7"/>
      <c r="C569" s="8"/>
      <c r="D569" s="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5"/>
    </row>
    <row r="570" spans="1:44" ht="10">
      <c r="A570" s="6"/>
      <c r="B570" s="7"/>
      <c r="C570" s="8"/>
      <c r="D570" s="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5"/>
    </row>
    <row r="571" spans="1:44" ht="10">
      <c r="A571" s="6"/>
      <c r="B571" s="7"/>
      <c r="C571" s="8"/>
      <c r="D571" s="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5"/>
    </row>
    <row r="572" spans="1:44" ht="10">
      <c r="A572" s="6"/>
      <c r="B572" s="7"/>
      <c r="C572" s="8"/>
      <c r="D572" s="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5"/>
    </row>
    <row r="573" spans="1:44" ht="10">
      <c r="A573" s="6"/>
      <c r="B573" s="7"/>
      <c r="C573" s="8"/>
      <c r="D573" s="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5"/>
    </row>
    <row r="574" spans="1:44" ht="10">
      <c r="A574" s="6"/>
      <c r="B574" s="7"/>
      <c r="C574" s="8"/>
      <c r="D574" s="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5"/>
    </row>
    <row r="575" spans="1:44" ht="10">
      <c r="A575" s="6"/>
      <c r="B575" s="7"/>
      <c r="C575" s="8"/>
      <c r="D575" s="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5"/>
    </row>
    <row r="576" spans="1:44" ht="10">
      <c r="A576" s="6"/>
      <c r="B576" s="7"/>
      <c r="C576" s="8"/>
      <c r="D576" s="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4"/>
      <c r="T576" s="26"/>
      <c r="U576" s="26"/>
      <c r="V576" s="26"/>
      <c r="W576" s="26"/>
      <c r="X576" s="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5"/>
    </row>
    <row r="577" spans="1:44" ht="10">
      <c r="A577" s="6"/>
      <c r="B577" s="7"/>
      <c r="C577" s="8"/>
      <c r="D577" s="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5"/>
    </row>
    <row r="578" spans="1:44" ht="10">
      <c r="A578" s="6"/>
      <c r="B578" s="7"/>
      <c r="C578" s="8"/>
      <c r="D578" s="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5"/>
    </row>
    <row r="579" spans="1:44" ht="10">
      <c r="A579" s="6"/>
      <c r="B579" s="7"/>
      <c r="C579" s="8"/>
      <c r="D579" s="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4"/>
      <c r="T579" s="26"/>
      <c r="U579" s="26"/>
      <c r="V579" s="26"/>
      <c r="W579" s="26"/>
      <c r="X579" s="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5"/>
    </row>
    <row r="580" spans="1:44" ht="10">
      <c r="A580" s="6"/>
      <c r="B580" s="7"/>
      <c r="C580" s="8"/>
      <c r="D580" s="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5"/>
    </row>
    <row r="581" spans="1:44" ht="10">
      <c r="A581" s="6"/>
      <c r="B581" s="7"/>
      <c r="C581" s="8"/>
      <c r="D581" s="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5"/>
    </row>
    <row r="582" spans="1:44" ht="10">
      <c r="A582" s="6"/>
      <c r="B582" s="7"/>
      <c r="C582" s="8"/>
      <c r="D582" s="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5"/>
    </row>
    <row r="583" spans="1:44" ht="10">
      <c r="A583" s="6"/>
      <c r="B583" s="7"/>
      <c r="C583" s="8"/>
      <c r="D583" s="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5"/>
    </row>
    <row r="584" spans="1:44" ht="10">
      <c r="A584" s="6"/>
      <c r="B584" s="7"/>
      <c r="C584" s="8"/>
      <c r="D584" s="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5"/>
    </row>
    <row r="585" spans="1:44" ht="10">
      <c r="A585" s="6"/>
      <c r="B585" s="7"/>
      <c r="C585" s="8"/>
      <c r="D585" s="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5"/>
    </row>
    <row r="586" spans="1:44" ht="10">
      <c r="A586" s="6"/>
      <c r="B586" s="7"/>
      <c r="C586" s="8"/>
      <c r="D586" s="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5"/>
    </row>
    <row r="587" spans="1:44" ht="10">
      <c r="A587" s="6"/>
      <c r="B587" s="7"/>
      <c r="C587" s="8"/>
      <c r="D587" s="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5"/>
    </row>
    <row r="588" spans="1:44" ht="10">
      <c r="A588" s="6"/>
      <c r="B588" s="7"/>
      <c r="C588" s="8"/>
      <c r="D588" s="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5"/>
    </row>
    <row r="589" spans="1:44" ht="10">
      <c r="A589" s="6"/>
      <c r="B589" s="7"/>
      <c r="C589" s="8"/>
      <c r="D589" s="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5"/>
    </row>
    <row r="590" spans="1:44" ht="10">
      <c r="A590" s="6"/>
      <c r="B590" s="7"/>
      <c r="C590" s="8"/>
      <c r="D590" s="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5"/>
    </row>
    <row r="591" spans="1:44" ht="10">
      <c r="A591" s="6"/>
      <c r="B591" s="7"/>
      <c r="C591" s="8"/>
      <c r="D591" s="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5"/>
    </row>
    <row r="592" spans="1:44" ht="10">
      <c r="A592" s="6"/>
      <c r="B592" s="7"/>
      <c r="C592" s="8"/>
      <c r="D592" s="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5"/>
    </row>
    <row r="593" spans="1:44" ht="10">
      <c r="A593" s="6"/>
      <c r="B593" s="7"/>
      <c r="C593" s="8"/>
      <c r="D593" s="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5"/>
    </row>
    <row r="594" spans="1:44" ht="10">
      <c r="A594" s="6"/>
      <c r="B594" s="7"/>
      <c r="C594" s="8"/>
      <c r="D594" s="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5"/>
    </row>
    <row r="595" spans="1:44" ht="10">
      <c r="A595" s="6"/>
      <c r="B595" s="7"/>
      <c r="C595" s="8"/>
      <c r="D595" s="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4"/>
      <c r="T595" s="26"/>
      <c r="U595" s="26"/>
      <c r="V595" s="26"/>
      <c r="W595" s="26"/>
      <c r="X595" s="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5"/>
    </row>
    <row r="596" spans="1:44" ht="10">
      <c r="A596" s="6"/>
      <c r="B596" s="7"/>
      <c r="C596" s="8"/>
      <c r="D596" s="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5"/>
    </row>
    <row r="597" spans="1:44" ht="10">
      <c r="A597" s="6"/>
      <c r="B597" s="7"/>
      <c r="C597" s="8"/>
      <c r="D597" s="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5"/>
    </row>
    <row r="598" spans="1:44" ht="10">
      <c r="A598" s="6"/>
      <c r="B598" s="7"/>
      <c r="C598" s="8"/>
      <c r="D598" s="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5"/>
    </row>
    <row r="599" spans="1:44" ht="10">
      <c r="A599" s="6"/>
      <c r="B599" s="7"/>
      <c r="C599" s="8"/>
      <c r="D599" s="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5"/>
    </row>
    <row r="600" spans="1:44" ht="10">
      <c r="A600" s="6"/>
      <c r="B600" s="7"/>
      <c r="C600" s="8"/>
      <c r="D600" s="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5"/>
    </row>
    <row r="601" spans="1:44" ht="10">
      <c r="A601" s="6"/>
      <c r="B601" s="7"/>
      <c r="C601" s="8"/>
      <c r="D601" s="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5"/>
    </row>
    <row r="602" spans="1:44" ht="10">
      <c r="A602" s="6"/>
      <c r="B602" s="7"/>
      <c r="C602" s="8"/>
      <c r="D602" s="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4"/>
      <c r="T602" s="26"/>
      <c r="U602" s="26"/>
      <c r="V602" s="26"/>
      <c r="W602" s="26"/>
      <c r="X602" s="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5"/>
    </row>
    <row r="603" spans="1:44" ht="10">
      <c r="A603" s="6"/>
      <c r="B603" s="7"/>
      <c r="C603" s="8"/>
      <c r="D603" s="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5"/>
    </row>
    <row r="604" spans="1:44" ht="10">
      <c r="A604" s="6"/>
      <c r="B604" s="7"/>
      <c r="C604" s="8"/>
      <c r="D604" s="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5"/>
    </row>
    <row r="605" spans="1:44" ht="10">
      <c r="A605" s="6"/>
      <c r="B605" s="7"/>
      <c r="C605" s="8"/>
      <c r="D605" s="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5"/>
    </row>
    <row r="606" spans="1:44" ht="10">
      <c r="A606" s="6"/>
      <c r="B606" s="7"/>
      <c r="C606" s="8"/>
      <c r="D606" s="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5"/>
    </row>
    <row r="607" spans="1:44" ht="10">
      <c r="A607" s="6"/>
      <c r="B607" s="7"/>
      <c r="C607" s="8"/>
      <c r="D607" s="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5"/>
    </row>
    <row r="608" spans="1:44" ht="10">
      <c r="A608" s="6"/>
      <c r="B608" s="7"/>
      <c r="C608" s="8"/>
      <c r="D608" s="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5"/>
    </row>
    <row r="609" spans="1:44" ht="10">
      <c r="A609" s="6"/>
      <c r="B609" s="7"/>
      <c r="C609" s="8"/>
      <c r="D609" s="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5"/>
    </row>
    <row r="610" spans="1:44" ht="10">
      <c r="A610" s="6"/>
      <c r="B610" s="7"/>
      <c r="C610" s="8"/>
      <c r="D610" s="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5"/>
    </row>
    <row r="611" spans="1:44" ht="10">
      <c r="A611" s="6"/>
      <c r="B611" s="7"/>
      <c r="C611" s="8"/>
      <c r="D611" s="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5"/>
    </row>
    <row r="612" spans="1:44" ht="10">
      <c r="A612" s="6"/>
      <c r="B612" s="7"/>
      <c r="C612" s="8"/>
      <c r="D612" s="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5"/>
    </row>
    <row r="613" spans="1:44" ht="10">
      <c r="A613" s="6"/>
      <c r="B613" s="7"/>
      <c r="C613" s="8"/>
      <c r="D613" s="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5"/>
    </row>
    <row r="614" spans="1:44" ht="10">
      <c r="A614" s="6"/>
      <c r="B614" s="7"/>
      <c r="C614" s="8"/>
      <c r="D614" s="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5"/>
    </row>
    <row r="615" spans="1:44" ht="10">
      <c r="A615" s="6"/>
      <c r="B615" s="7"/>
      <c r="C615" s="8"/>
      <c r="D615" s="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5"/>
    </row>
    <row r="616" spans="1:44" ht="10">
      <c r="A616" s="6"/>
      <c r="B616" s="7"/>
      <c r="C616" s="8"/>
      <c r="D616" s="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5"/>
    </row>
    <row r="617" spans="1:44" ht="10">
      <c r="A617" s="6"/>
      <c r="B617" s="7"/>
      <c r="C617" s="8"/>
      <c r="D617" s="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5"/>
    </row>
    <row r="618" spans="1:44" ht="10">
      <c r="A618" s="6"/>
      <c r="B618" s="7"/>
      <c r="C618" s="8"/>
      <c r="D618" s="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5"/>
    </row>
    <row r="619" spans="1:44" ht="10">
      <c r="A619" s="6"/>
      <c r="B619" s="7"/>
      <c r="C619" s="8"/>
      <c r="D619" s="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5"/>
    </row>
    <row r="620" spans="1:44" ht="10">
      <c r="A620" s="6"/>
      <c r="B620" s="7"/>
      <c r="C620" s="8"/>
      <c r="D620" s="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5"/>
    </row>
    <row r="621" spans="1:44" ht="10">
      <c r="A621" s="6"/>
      <c r="B621" s="7"/>
      <c r="C621" s="8"/>
      <c r="D621" s="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5"/>
    </row>
    <row r="622" spans="1:44" ht="10">
      <c r="A622" s="6"/>
      <c r="B622" s="7"/>
      <c r="C622" s="8"/>
      <c r="D622" s="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4"/>
      <c r="T622" s="26"/>
      <c r="U622" s="26"/>
      <c r="V622" s="26"/>
      <c r="W622" s="26"/>
      <c r="X622" s="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5"/>
    </row>
    <row r="623" spans="1:44" ht="10">
      <c r="A623" s="6"/>
      <c r="B623" s="7"/>
      <c r="C623" s="8"/>
      <c r="D623" s="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5"/>
    </row>
    <row r="624" spans="1:44" ht="10">
      <c r="A624" s="6"/>
      <c r="B624" s="7"/>
      <c r="C624" s="8"/>
      <c r="D624" s="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5"/>
    </row>
    <row r="625" spans="1:44" ht="10">
      <c r="A625" s="6"/>
      <c r="B625" s="7"/>
      <c r="C625" s="8"/>
      <c r="D625" s="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5"/>
    </row>
    <row r="626" spans="1:44" ht="10">
      <c r="A626" s="6"/>
      <c r="B626" s="7"/>
      <c r="C626" s="8"/>
      <c r="D626" s="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5"/>
    </row>
    <row r="627" spans="1:44" ht="10">
      <c r="A627" s="6"/>
      <c r="B627" s="7"/>
      <c r="C627" s="8"/>
      <c r="D627" s="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5"/>
    </row>
    <row r="628" spans="1:44" ht="10">
      <c r="A628" s="6"/>
      <c r="B628" s="7"/>
      <c r="C628" s="8"/>
      <c r="D628" s="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5"/>
    </row>
    <row r="629" spans="1:44" ht="10">
      <c r="A629" s="6"/>
      <c r="B629" s="7"/>
      <c r="C629" s="8"/>
      <c r="D629" s="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5"/>
    </row>
    <row r="630" spans="1:44" ht="10">
      <c r="A630" s="6"/>
      <c r="B630" s="7"/>
      <c r="C630" s="8"/>
      <c r="D630" s="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5"/>
    </row>
    <row r="631" spans="1:44" ht="10">
      <c r="A631" s="6"/>
      <c r="B631" s="7"/>
      <c r="C631" s="8"/>
      <c r="D631" s="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5"/>
    </row>
    <row r="632" spans="1:44" ht="10">
      <c r="A632" s="6"/>
      <c r="B632" s="7"/>
      <c r="C632" s="8"/>
      <c r="D632" s="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5"/>
    </row>
    <row r="633" spans="1:44" ht="10">
      <c r="A633" s="6"/>
      <c r="B633" s="7"/>
      <c r="C633" s="8"/>
      <c r="D633" s="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5"/>
    </row>
    <row r="634" spans="1:44" ht="10">
      <c r="A634" s="6"/>
      <c r="B634" s="7"/>
      <c r="C634" s="8"/>
      <c r="D634" s="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4"/>
      <c r="T634" s="26"/>
      <c r="U634" s="26"/>
      <c r="V634" s="26"/>
      <c r="W634" s="26"/>
      <c r="X634" s="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5"/>
    </row>
    <row r="635" spans="1:44" ht="10">
      <c r="A635" s="6"/>
      <c r="B635" s="7"/>
      <c r="C635" s="8"/>
      <c r="D635" s="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5"/>
    </row>
    <row r="636" spans="1:44" ht="10">
      <c r="A636" s="6"/>
      <c r="B636" s="7"/>
      <c r="C636" s="8"/>
      <c r="D636" s="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5"/>
    </row>
    <row r="637" spans="1:44" ht="10">
      <c r="A637" s="6"/>
      <c r="B637" s="7"/>
      <c r="C637" s="8"/>
      <c r="D637" s="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4"/>
      <c r="T637" s="26"/>
      <c r="U637" s="26"/>
      <c r="V637" s="26"/>
      <c r="W637" s="26"/>
      <c r="X637" s="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5"/>
    </row>
    <row r="638" spans="1:44" ht="10">
      <c r="A638" s="6"/>
      <c r="B638" s="7"/>
      <c r="C638" s="8"/>
      <c r="D638" s="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5"/>
    </row>
    <row r="639" spans="1:44" ht="10">
      <c r="A639" s="6"/>
      <c r="B639" s="7"/>
      <c r="C639" s="8"/>
      <c r="D639" s="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5"/>
    </row>
    <row r="640" spans="1:44" ht="10">
      <c r="A640" s="6"/>
      <c r="B640" s="7"/>
      <c r="C640" s="8"/>
      <c r="D640" s="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5"/>
    </row>
    <row r="641" spans="1:44" ht="10">
      <c r="A641" s="6"/>
      <c r="B641" s="7"/>
      <c r="C641" s="8"/>
      <c r="D641" s="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5"/>
    </row>
    <row r="642" spans="1:44" ht="10">
      <c r="A642" s="6"/>
      <c r="B642" s="7"/>
      <c r="C642" s="8"/>
      <c r="D642" s="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5"/>
    </row>
    <row r="643" spans="1:44" ht="10">
      <c r="A643" s="6"/>
      <c r="B643" s="7"/>
      <c r="C643" s="8"/>
      <c r="D643" s="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5"/>
    </row>
    <row r="644" spans="1:44" ht="10">
      <c r="A644" s="6"/>
      <c r="B644" s="7"/>
      <c r="C644" s="8"/>
      <c r="D644" s="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5"/>
    </row>
    <row r="645" spans="1:44" ht="10">
      <c r="A645" s="6"/>
      <c r="B645" s="7"/>
      <c r="C645" s="8"/>
      <c r="D645" s="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5"/>
    </row>
    <row r="646" spans="1:44" ht="10">
      <c r="A646" s="6"/>
      <c r="B646" s="7"/>
      <c r="C646" s="8"/>
      <c r="D646" s="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5"/>
    </row>
    <row r="647" spans="1:44" ht="10">
      <c r="A647" s="6"/>
      <c r="B647" s="7"/>
      <c r="C647" s="8"/>
      <c r="D647" s="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5"/>
    </row>
    <row r="648" spans="1:44" ht="10">
      <c r="A648" s="6"/>
      <c r="B648" s="7"/>
      <c r="C648" s="8"/>
      <c r="D648" s="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5"/>
    </row>
    <row r="649" spans="1:44" ht="10">
      <c r="A649" s="6"/>
      <c r="B649" s="7"/>
      <c r="C649" s="8"/>
      <c r="D649" s="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5"/>
    </row>
    <row r="650" spans="1:44" ht="10">
      <c r="A650" s="6"/>
      <c r="B650" s="7"/>
      <c r="C650" s="8"/>
      <c r="D650" s="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5"/>
    </row>
    <row r="651" spans="1:44" ht="10">
      <c r="A651" s="6"/>
      <c r="B651" s="7"/>
      <c r="C651" s="8"/>
      <c r="D651" s="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5"/>
    </row>
    <row r="652" spans="1:44" ht="10">
      <c r="A652" s="6"/>
      <c r="B652" s="7"/>
      <c r="C652" s="8"/>
      <c r="D652" s="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5"/>
    </row>
    <row r="653" spans="1:44" ht="10">
      <c r="A653" s="6"/>
      <c r="B653" s="7"/>
      <c r="C653" s="8"/>
      <c r="D653" s="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5"/>
    </row>
    <row r="654" spans="1:44" ht="10">
      <c r="A654" s="6"/>
      <c r="B654" s="7"/>
      <c r="C654" s="8"/>
      <c r="D654" s="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5"/>
    </row>
    <row r="655" spans="1:44" ht="10">
      <c r="A655" s="6"/>
      <c r="B655" s="7"/>
      <c r="C655" s="8"/>
      <c r="D655" s="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5"/>
    </row>
    <row r="656" spans="1:44" ht="10">
      <c r="A656" s="6"/>
      <c r="B656" s="7"/>
      <c r="C656" s="8"/>
      <c r="D656" s="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5"/>
    </row>
    <row r="657" spans="1:44" ht="10">
      <c r="A657" s="6"/>
      <c r="B657" s="7"/>
      <c r="C657" s="8"/>
      <c r="D657" s="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5"/>
    </row>
    <row r="658" spans="1:44" ht="10">
      <c r="A658" s="6"/>
      <c r="B658" s="7"/>
      <c r="C658" s="8"/>
      <c r="D658" s="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5"/>
    </row>
    <row r="659" spans="1:44" ht="10">
      <c r="A659" s="6"/>
      <c r="B659" s="7"/>
      <c r="C659" s="8"/>
      <c r="D659" s="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5"/>
    </row>
    <row r="660" spans="1:44" ht="10">
      <c r="A660" s="6"/>
      <c r="B660" s="7"/>
      <c r="C660" s="8"/>
      <c r="D660" s="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4"/>
      <c r="T660" s="26"/>
      <c r="U660" s="26"/>
      <c r="V660" s="26"/>
      <c r="W660" s="26"/>
      <c r="X660" s="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5"/>
    </row>
    <row r="661" spans="1:44" ht="10">
      <c r="A661" s="6"/>
      <c r="B661" s="7"/>
      <c r="C661" s="8"/>
      <c r="D661" s="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5"/>
    </row>
    <row r="662" spans="1:44" ht="10">
      <c r="A662" s="6"/>
      <c r="B662" s="7"/>
      <c r="C662" s="8"/>
      <c r="D662" s="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5"/>
    </row>
    <row r="663" spans="1:44" ht="10">
      <c r="A663" s="6"/>
      <c r="B663" s="7"/>
      <c r="C663" s="8"/>
      <c r="D663" s="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5"/>
    </row>
    <row r="664" spans="1:44" ht="10">
      <c r="A664" s="6"/>
      <c r="B664" s="7"/>
      <c r="C664" s="8"/>
      <c r="D664" s="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5"/>
    </row>
    <row r="665" spans="1:44" ht="10">
      <c r="A665" s="6"/>
      <c r="B665" s="7"/>
      <c r="C665" s="8"/>
      <c r="D665" s="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5"/>
    </row>
    <row r="666" spans="1:44" ht="10">
      <c r="A666" s="6"/>
      <c r="B666" s="7"/>
      <c r="C666" s="8"/>
      <c r="D666" s="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4"/>
      <c r="T666" s="26"/>
      <c r="U666" s="26"/>
      <c r="V666" s="26"/>
      <c r="W666" s="26"/>
      <c r="X666" s="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5"/>
    </row>
    <row r="667" spans="1:44" ht="10">
      <c r="A667" s="6"/>
      <c r="B667" s="7"/>
      <c r="C667" s="8"/>
      <c r="D667" s="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5"/>
    </row>
    <row r="668" spans="1:44" ht="10">
      <c r="A668" s="6"/>
      <c r="B668" s="7"/>
      <c r="C668" s="8"/>
      <c r="D668" s="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5"/>
    </row>
    <row r="669" spans="1:44" ht="10">
      <c r="A669" s="6"/>
      <c r="B669" s="7"/>
      <c r="C669" s="8"/>
      <c r="D669" s="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5"/>
    </row>
    <row r="670" spans="1:44" ht="10">
      <c r="A670" s="6"/>
      <c r="B670" s="7"/>
      <c r="C670" s="8"/>
      <c r="D670" s="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5"/>
    </row>
    <row r="671" spans="1:44" ht="10">
      <c r="A671" s="6"/>
      <c r="B671" s="7"/>
      <c r="C671" s="8"/>
      <c r="D671" s="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5"/>
    </row>
    <row r="672" spans="1:44" ht="10">
      <c r="A672" s="6"/>
      <c r="B672" s="7"/>
      <c r="C672" s="8"/>
      <c r="D672" s="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5"/>
    </row>
    <row r="673" spans="1:44" ht="10">
      <c r="A673" s="6"/>
      <c r="B673" s="7"/>
      <c r="C673" s="8"/>
      <c r="D673" s="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5"/>
    </row>
    <row r="674" spans="1:44" ht="10">
      <c r="A674" s="6"/>
      <c r="B674" s="7"/>
      <c r="C674" s="8"/>
      <c r="D674" s="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5"/>
    </row>
    <row r="675" spans="1:44" ht="10">
      <c r="A675" s="6"/>
      <c r="B675" s="7"/>
      <c r="C675" s="8"/>
      <c r="D675" s="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5"/>
    </row>
    <row r="676" spans="1:44" ht="10">
      <c r="A676" s="6"/>
      <c r="B676" s="7"/>
      <c r="C676" s="8"/>
      <c r="D676" s="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5"/>
    </row>
    <row r="677" spans="1:44" ht="10">
      <c r="A677" s="6"/>
      <c r="B677" s="7"/>
      <c r="C677" s="8"/>
      <c r="D677" s="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5"/>
    </row>
    <row r="678" spans="1:44" ht="10">
      <c r="A678" s="6"/>
      <c r="B678" s="7"/>
      <c r="C678" s="8"/>
      <c r="D678" s="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5"/>
    </row>
    <row r="679" spans="1:44" ht="10">
      <c r="A679" s="6"/>
      <c r="B679" s="7"/>
      <c r="C679" s="8"/>
      <c r="D679" s="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5"/>
    </row>
    <row r="680" spans="1:44" ht="10">
      <c r="A680" s="6"/>
      <c r="B680" s="7"/>
      <c r="C680" s="8"/>
      <c r="D680" s="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5"/>
    </row>
    <row r="681" spans="1:44" ht="10">
      <c r="A681" s="6"/>
      <c r="B681" s="7"/>
      <c r="C681" s="8"/>
      <c r="D681" s="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5"/>
    </row>
    <row r="682" spans="1:44" ht="10">
      <c r="A682" s="6"/>
      <c r="B682" s="7"/>
      <c r="C682" s="8"/>
      <c r="D682" s="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5"/>
    </row>
    <row r="683" spans="1:44" ht="10">
      <c r="A683" s="6"/>
      <c r="B683" s="7"/>
      <c r="C683" s="8"/>
      <c r="D683" s="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5"/>
    </row>
    <row r="684" spans="1:44" ht="10">
      <c r="A684" s="6"/>
      <c r="B684" s="7"/>
      <c r="C684" s="8"/>
      <c r="D684" s="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5"/>
    </row>
    <row r="685" spans="1:44" ht="10">
      <c r="A685" s="6"/>
      <c r="B685" s="7"/>
      <c r="C685" s="8"/>
      <c r="D685" s="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5"/>
    </row>
    <row r="686" spans="1:44" ht="10">
      <c r="A686" s="6"/>
      <c r="B686" s="7"/>
      <c r="C686" s="8"/>
      <c r="D686" s="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5"/>
    </row>
    <row r="687" spans="1:44" ht="10">
      <c r="A687" s="6"/>
      <c r="B687" s="7"/>
      <c r="C687" s="8"/>
      <c r="D687" s="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5"/>
    </row>
    <row r="688" spans="1:44" ht="10">
      <c r="A688" s="6"/>
      <c r="B688" s="7"/>
      <c r="C688" s="8"/>
      <c r="D688" s="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5"/>
    </row>
    <row r="689" spans="1:44" ht="10">
      <c r="A689" s="6"/>
      <c r="B689" s="7"/>
      <c r="C689" s="8"/>
      <c r="D689" s="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5"/>
    </row>
    <row r="690" spans="1:44" ht="10">
      <c r="A690" s="6"/>
      <c r="B690" s="7"/>
      <c r="C690" s="8"/>
      <c r="D690" s="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5"/>
    </row>
    <row r="691" spans="1:44" ht="10">
      <c r="A691" s="6"/>
      <c r="B691" s="7"/>
      <c r="C691" s="8"/>
      <c r="D691" s="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5"/>
    </row>
    <row r="692" spans="1:44" ht="10">
      <c r="A692" s="6"/>
      <c r="B692" s="7"/>
      <c r="C692" s="8"/>
      <c r="D692" s="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5"/>
    </row>
    <row r="693" spans="1:44" ht="10">
      <c r="A693" s="6"/>
      <c r="B693" s="7"/>
      <c r="C693" s="8"/>
      <c r="D693" s="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5"/>
    </row>
    <row r="694" spans="1:44" ht="10">
      <c r="A694" s="6"/>
      <c r="B694" s="7"/>
      <c r="C694" s="8"/>
      <c r="D694" s="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5"/>
    </row>
    <row r="695" spans="1:44" ht="10">
      <c r="A695" s="6"/>
      <c r="B695" s="7"/>
      <c r="C695" s="8"/>
      <c r="D695" s="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5"/>
    </row>
    <row r="696" spans="1:44" ht="10">
      <c r="A696" s="6"/>
      <c r="B696" s="7"/>
      <c r="C696" s="8"/>
      <c r="D696" s="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5"/>
    </row>
    <row r="697" spans="1:44" ht="10">
      <c r="A697" s="6"/>
      <c r="B697" s="7"/>
      <c r="C697" s="8"/>
      <c r="D697" s="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5"/>
    </row>
    <row r="698" spans="1:44" ht="10">
      <c r="A698" s="6"/>
      <c r="B698" s="7"/>
      <c r="C698" s="8"/>
      <c r="D698" s="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5"/>
    </row>
    <row r="699" spans="1:44" ht="10">
      <c r="A699" s="6"/>
      <c r="B699" s="7"/>
      <c r="C699" s="8"/>
      <c r="D699" s="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5"/>
    </row>
    <row r="700" spans="1:44" ht="10">
      <c r="A700" s="6"/>
      <c r="B700" s="7"/>
      <c r="C700" s="8"/>
      <c r="D700" s="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5"/>
    </row>
    <row r="701" spans="1:44" ht="10">
      <c r="A701" s="6"/>
      <c r="B701" s="7"/>
      <c r="C701" s="8"/>
      <c r="D701" s="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5"/>
    </row>
    <row r="702" spans="1:44" ht="10">
      <c r="A702" s="6"/>
      <c r="B702" s="7"/>
      <c r="C702" s="8"/>
      <c r="D702" s="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5"/>
    </row>
    <row r="703" spans="1:44" ht="10">
      <c r="A703" s="6"/>
      <c r="B703" s="7"/>
      <c r="C703" s="8"/>
      <c r="D703" s="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5"/>
    </row>
    <row r="704" spans="1:44" ht="10">
      <c r="A704" s="6"/>
      <c r="B704" s="7"/>
      <c r="C704" s="8"/>
      <c r="D704" s="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5"/>
    </row>
    <row r="705" spans="1:44" ht="10">
      <c r="A705" s="6"/>
      <c r="B705" s="7"/>
      <c r="C705" s="8"/>
      <c r="D705" s="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5"/>
    </row>
    <row r="706" spans="1:44" ht="10">
      <c r="A706" s="6"/>
      <c r="B706" s="7"/>
      <c r="C706" s="8"/>
      <c r="D706" s="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5"/>
    </row>
    <row r="707" spans="1:44" ht="10">
      <c r="A707" s="6"/>
      <c r="B707" s="7"/>
      <c r="C707" s="8"/>
      <c r="D707" s="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5"/>
    </row>
    <row r="708" spans="1:44" ht="10">
      <c r="A708" s="6"/>
      <c r="B708" s="7"/>
      <c r="C708" s="8"/>
      <c r="D708" s="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5"/>
    </row>
    <row r="709" spans="1:44" ht="10">
      <c r="A709" s="6"/>
      <c r="B709" s="7"/>
      <c r="C709" s="8"/>
      <c r="D709" s="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5"/>
    </row>
    <row r="710" spans="1:44" ht="10">
      <c r="A710" s="6"/>
      <c r="B710" s="7"/>
      <c r="C710" s="8"/>
      <c r="D710" s="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5"/>
    </row>
    <row r="711" spans="1:44" ht="10">
      <c r="A711" s="6"/>
      <c r="B711" s="7"/>
      <c r="C711" s="8"/>
      <c r="D711" s="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5"/>
    </row>
    <row r="712" spans="1:44" ht="10">
      <c r="A712" s="6"/>
      <c r="B712" s="7"/>
      <c r="C712" s="8"/>
      <c r="D712" s="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5"/>
    </row>
    <row r="713" spans="1:44" ht="10">
      <c r="A713" s="6"/>
      <c r="B713" s="7"/>
      <c r="C713" s="8"/>
      <c r="D713" s="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5"/>
    </row>
    <row r="714" spans="1:44" ht="10">
      <c r="A714" s="6"/>
      <c r="B714" s="7"/>
      <c r="C714" s="8"/>
      <c r="D714" s="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5"/>
    </row>
    <row r="715" spans="1:44" ht="10">
      <c r="A715" s="6"/>
      <c r="B715" s="7"/>
      <c r="C715" s="8"/>
      <c r="D715" s="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5"/>
    </row>
    <row r="716" spans="1:44" ht="10">
      <c r="A716" s="6"/>
      <c r="B716" s="7"/>
      <c r="C716" s="8"/>
      <c r="D716" s="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5"/>
    </row>
    <row r="717" spans="1:44" ht="10">
      <c r="A717" s="6"/>
      <c r="B717" s="7"/>
      <c r="C717" s="8"/>
      <c r="D717" s="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5"/>
    </row>
    <row r="718" spans="1:44" ht="10">
      <c r="A718" s="6"/>
      <c r="B718" s="7"/>
      <c r="C718" s="8"/>
      <c r="D718" s="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4"/>
      <c r="T718" s="26"/>
      <c r="U718" s="26"/>
      <c r="V718" s="26"/>
      <c r="W718" s="26"/>
      <c r="X718" s="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5"/>
    </row>
    <row r="719" spans="1:44" ht="10">
      <c r="A719" s="6"/>
      <c r="B719" s="7"/>
      <c r="C719" s="8"/>
      <c r="D719" s="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5"/>
    </row>
    <row r="720" spans="1:44" ht="10">
      <c r="A720" s="6"/>
      <c r="B720" s="7"/>
      <c r="C720" s="8"/>
      <c r="D720" s="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5"/>
    </row>
    <row r="721" spans="1:44" ht="10">
      <c r="A721" s="6"/>
      <c r="B721" s="7"/>
      <c r="C721" s="8"/>
      <c r="D721" s="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5"/>
    </row>
    <row r="722" spans="1:44" ht="10">
      <c r="A722" s="6"/>
      <c r="B722" s="7"/>
      <c r="C722" s="8"/>
      <c r="D722" s="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5"/>
    </row>
    <row r="723" spans="1:44" ht="10">
      <c r="A723" s="6"/>
      <c r="B723" s="7"/>
      <c r="C723" s="8"/>
      <c r="D723" s="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5"/>
    </row>
    <row r="724" spans="1:44" ht="10">
      <c r="A724" s="6"/>
      <c r="B724" s="7"/>
      <c r="C724" s="8"/>
      <c r="D724" s="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5"/>
    </row>
    <row r="725" spans="1:44" ht="10">
      <c r="A725" s="6"/>
      <c r="B725" s="7"/>
      <c r="C725" s="8"/>
      <c r="D725" s="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5"/>
    </row>
    <row r="726" spans="1:44" ht="10">
      <c r="A726" s="6"/>
      <c r="B726" s="7"/>
      <c r="C726" s="8"/>
      <c r="D726" s="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5"/>
    </row>
    <row r="727" spans="1:44" ht="10">
      <c r="A727" s="6"/>
      <c r="B727" s="7"/>
      <c r="C727" s="8"/>
      <c r="D727" s="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5"/>
    </row>
    <row r="728" spans="1:44" ht="10">
      <c r="A728" s="6"/>
      <c r="B728" s="7"/>
      <c r="C728" s="8"/>
      <c r="D728" s="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5"/>
    </row>
    <row r="729" spans="1:44" ht="10">
      <c r="A729" s="6"/>
      <c r="B729" s="7"/>
      <c r="C729" s="8"/>
      <c r="D729" s="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5"/>
    </row>
    <row r="730" spans="1:44" ht="10">
      <c r="A730" s="6"/>
      <c r="B730" s="7"/>
      <c r="C730" s="8"/>
      <c r="D730" s="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5"/>
    </row>
    <row r="731" spans="1:44" ht="10">
      <c r="A731" s="6"/>
      <c r="B731" s="7"/>
      <c r="C731" s="8"/>
      <c r="D731" s="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5"/>
    </row>
    <row r="732" spans="1:44" ht="10">
      <c r="A732" s="6"/>
      <c r="B732" s="7"/>
      <c r="C732" s="8"/>
      <c r="D732" s="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5"/>
    </row>
    <row r="733" spans="1:44" ht="10">
      <c r="A733" s="6"/>
      <c r="B733" s="7"/>
      <c r="C733" s="8"/>
      <c r="D733" s="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5"/>
    </row>
    <row r="734" spans="1:44" ht="10">
      <c r="A734" s="6"/>
      <c r="B734" s="7"/>
      <c r="C734" s="8"/>
      <c r="D734" s="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5"/>
    </row>
    <row r="735" spans="1:44" ht="10">
      <c r="A735" s="6"/>
      <c r="B735" s="7"/>
      <c r="C735" s="8"/>
      <c r="D735" s="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5"/>
    </row>
    <row r="736" spans="1:44" ht="10">
      <c r="A736" s="6"/>
      <c r="B736" s="7"/>
      <c r="C736" s="8"/>
      <c r="D736" s="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5"/>
    </row>
    <row r="737" spans="1:44" ht="10">
      <c r="A737" s="6"/>
      <c r="B737" s="7"/>
      <c r="C737" s="8"/>
      <c r="D737" s="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5"/>
    </row>
    <row r="738" spans="1:44" ht="10">
      <c r="A738" s="6"/>
      <c r="B738" s="7"/>
      <c r="C738" s="8"/>
      <c r="D738" s="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5"/>
    </row>
    <row r="739" spans="1:44" ht="10">
      <c r="A739" s="6"/>
      <c r="B739" s="7"/>
      <c r="C739" s="8"/>
      <c r="D739" s="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5"/>
    </row>
    <row r="740" spans="1:44" ht="10">
      <c r="A740" s="6"/>
      <c r="B740" s="7"/>
      <c r="C740" s="8"/>
      <c r="D740" s="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5"/>
    </row>
    <row r="741" spans="1:44" ht="10">
      <c r="A741" s="6"/>
      <c r="B741" s="7"/>
      <c r="C741" s="8"/>
      <c r="D741" s="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5"/>
    </row>
    <row r="742" spans="1:44" ht="10">
      <c r="A742" s="6"/>
      <c r="B742" s="7"/>
      <c r="C742" s="8"/>
      <c r="D742" s="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5"/>
    </row>
    <row r="743" spans="1:44" ht="10">
      <c r="A743" s="6"/>
      <c r="B743" s="7"/>
      <c r="C743" s="8"/>
      <c r="D743" s="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5"/>
    </row>
    <row r="744" spans="1:44" ht="10">
      <c r="A744" s="6"/>
      <c r="B744" s="7"/>
      <c r="C744" s="8"/>
      <c r="D744" s="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5"/>
    </row>
    <row r="745" spans="1:44" ht="10">
      <c r="A745" s="6"/>
      <c r="B745" s="7"/>
      <c r="C745" s="8"/>
      <c r="D745" s="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5"/>
    </row>
    <row r="746" spans="1:44" ht="10">
      <c r="A746" s="6"/>
      <c r="B746" s="7"/>
      <c r="C746" s="8"/>
      <c r="D746" s="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5"/>
    </row>
    <row r="747" spans="1:44" ht="10">
      <c r="A747" s="6"/>
      <c r="B747" s="7"/>
      <c r="C747" s="8"/>
      <c r="D747" s="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5"/>
    </row>
    <row r="748" spans="1:44" ht="10">
      <c r="A748" s="6"/>
      <c r="B748" s="7"/>
      <c r="C748" s="8"/>
      <c r="D748" s="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5"/>
    </row>
    <row r="749" spans="1:44" ht="10">
      <c r="A749" s="6"/>
      <c r="B749" s="7"/>
      <c r="C749" s="8"/>
      <c r="D749" s="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5"/>
    </row>
    <row r="750" spans="1:44" ht="10">
      <c r="A750" s="6"/>
      <c r="B750" s="7"/>
      <c r="C750" s="8"/>
      <c r="D750" s="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5"/>
    </row>
    <row r="751" spans="1:44" ht="10">
      <c r="A751" s="6"/>
      <c r="B751" s="7"/>
      <c r="C751" s="8"/>
      <c r="D751" s="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5"/>
    </row>
    <row r="752" spans="1:44" ht="10">
      <c r="A752" s="6"/>
      <c r="B752" s="7"/>
      <c r="C752" s="8"/>
      <c r="D752" s="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5"/>
    </row>
    <row r="753" spans="1:44" ht="10">
      <c r="A753" s="6"/>
      <c r="B753" s="7"/>
      <c r="C753" s="8"/>
      <c r="D753" s="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5"/>
    </row>
    <row r="754" spans="1:44" ht="10">
      <c r="A754" s="6"/>
      <c r="B754" s="7"/>
      <c r="C754" s="8"/>
      <c r="D754" s="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5"/>
    </row>
    <row r="755" spans="1:44" ht="10">
      <c r="A755" s="6"/>
      <c r="B755" s="7"/>
      <c r="C755" s="8"/>
      <c r="D755" s="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5"/>
    </row>
    <row r="756" spans="1:44" ht="10">
      <c r="A756" s="6"/>
      <c r="B756" s="7"/>
      <c r="C756" s="8"/>
      <c r="D756" s="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5"/>
    </row>
    <row r="757" spans="1:44" ht="10">
      <c r="A757" s="6"/>
      <c r="B757" s="7"/>
      <c r="C757" s="8"/>
      <c r="D757" s="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5"/>
    </row>
    <row r="758" spans="1:44" ht="10">
      <c r="A758" s="6"/>
      <c r="B758" s="7"/>
      <c r="C758" s="8"/>
      <c r="D758" s="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5"/>
    </row>
    <row r="759" spans="1:44" ht="10">
      <c r="A759" s="6"/>
      <c r="B759" s="7"/>
      <c r="C759" s="8"/>
      <c r="D759" s="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5"/>
    </row>
    <row r="760" spans="1:44" ht="10">
      <c r="A760" s="6"/>
      <c r="B760" s="7"/>
      <c r="C760" s="8"/>
      <c r="D760" s="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4"/>
      <c r="T760" s="26"/>
      <c r="U760" s="26"/>
      <c r="V760" s="26"/>
      <c r="W760" s="26"/>
      <c r="X760" s="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5"/>
    </row>
    <row r="761" spans="1:44" ht="10">
      <c r="A761" s="6"/>
      <c r="B761" s="7"/>
      <c r="C761" s="8"/>
      <c r="D761" s="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5"/>
    </row>
    <row r="762" spans="1:44" ht="10">
      <c r="A762" s="6"/>
      <c r="B762" s="7"/>
      <c r="C762" s="8"/>
      <c r="D762" s="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5"/>
    </row>
    <row r="763" spans="1:44" ht="10">
      <c r="A763" s="6"/>
      <c r="B763" s="7"/>
      <c r="C763" s="8"/>
      <c r="D763" s="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5"/>
    </row>
    <row r="764" spans="1:44" ht="10">
      <c r="A764" s="6"/>
      <c r="B764" s="7"/>
      <c r="C764" s="8"/>
      <c r="D764" s="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5"/>
    </row>
    <row r="765" spans="1:44" ht="10">
      <c r="A765" s="6"/>
      <c r="B765" s="7"/>
      <c r="C765" s="8"/>
      <c r="D765" s="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5"/>
    </row>
    <row r="766" spans="1:44" ht="10">
      <c r="A766" s="6"/>
      <c r="B766" s="7"/>
      <c r="C766" s="8"/>
      <c r="D766" s="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4"/>
      <c r="T766" s="26"/>
      <c r="U766" s="26"/>
      <c r="V766" s="26"/>
      <c r="W766" s="26"/>
      <c r="X766" s="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5"/>
    </row>
    <row r="767" spans="1:44" ht="10">
      <c r="A767" s="6"/>
      <c r="B767" s="7"/>
      <c r="C767" s="8"/>
      <c r="D767" s="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5"/>
    </row>
    <row r="768" spans="1:44">
      <c r="D768" s="29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25"/>
      <c r="T768" s="10"/>
      <c r="U768" s="10"/>
      <c r="V768" s="10"/>
      <c r="W768" s="11"/>
      <c r="X768" s="6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</row>
    <row r="769" spans="4:43">
      <c r="D769" s="29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25"/>
      <c r="T769" s="10"/>
      <c r="U769" s="10"/>
      <c r="V769" s="10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</row>
    <row r="770" spans="4:43">
      <c r="D770" s="29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25"/>
      <c r="T770" s="10"/>
      <c r="U770" s="10"/>
      <c r="V770" s="10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</row>
    <row r="771" spans="4:43">
      <c r="D771" s="29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25"/>
      <c r="T771" s="10"/>
      <c r="U771" s="10"/>
      <c r="V771" s="10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</row>
    <row r="772" spans="4:43">
      <c r="D772" s="29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25"/>
      <c r="T772" s="10"/>
      <c r="U772" s="10"/>
      <c r="V772" s="10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</row>
    <row r="773" spans="4:43">
      <c r="D773" s="29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25"/>
      <c r="T773" s="10"/>
      <c r="U773" s="10"/>
      <c r="V773" s="10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</row>
    <row r="774" spans="4:43">
      <c r="D774" s="29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25"/>
      <c r="T774" s="10"/>
      <c r="U774" s="10"/>
      <c r="V774" s="10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</row>
    <row r="775" spans="4:43">
      <c r="D775" s="29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25"/>
      <c r="T775" s="10"/>
      <c r="U775" s="10"/>
      <c r="V775" s="10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</row>
    <row r="776" spans="4:43">
      <c r="D776" s="29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25"/>
      <c r="T776" s="10"/>
      <c r="U776" s="10"/>
      <c r="V776" s="10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</row>
    <row r="777" spans="4:43">
      <c r="D777" s="29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25"/>
      <c r="T777" s="10"/>
      <c r="U777" s="10"/>
      <c r="V777" s="10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</row>
    <row r="778" spans="4:43">
      <c r="D778" s="29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25"/>
      <c r="T778" s="10"/>
      <c r="U778" s="10"/>
      <c r="V778" s="10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</row>
    <row r="779" spans="4:43">
      <c r="D779" s="29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25"/>
      <c r="T779" s="10"/>
      <c r="U779" s="10"/>
      <c r="V779" s="10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</row>
    <row r="780" spans="4:43">
      <c r="D780" s="29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25"/>
      <c r="T780" s="10"/>
      <c r="U780" s="10"/>
      <c r="V780" s="10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</row>
    <row r="781" spans="4:43">
      <c r="D781" s="29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25"/>
      <c r="T781" s="10"/>
      <c r="U781" s="10"/>
      <c r="V781" s="10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</row>
    <row r="782" spans="4:43">
      <c r="D782" s="29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25"/>
      <c r="T782" s="10"/>
      <c r="U782" s="10"/>
      <c r="V782" s="10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</row>
    <row r="783" spans="4:43">
      <c r="D783" s="29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25"/>
      <c r="T783" s="10"/>
      <c r="U783" s="10"/>
      <c r="V783" s="10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</row>
    <row r="784" spans="4:43">
      <c r="D784" s="29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26"/>
      <c r="T784" s="10"/>
      <c r="U784" s="10"/>
      <c r="V784" s="10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</row>
    <row r="785" spans="4:43">
      <c r="D785" s="29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25"/>
      <c r="T785" s="10"/>
      <c r="U785" s="10"/>
      <c r="V785" s="10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</row>
    <row r="786" spans="4:43">
      <c r="D786" s="29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26"/>
      <c r="T786" s="10"/>
      <c r="U786" s="10"/>
      <c r="V786" s="10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</row>
    <row r="787" spans="4:43">
      <c r="D787" s="29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25"/>
      <c r="T787" s="10"/>
      <c r="U787" s="10"/>
      <c r="V787" s="10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</row>
    <row r="788" spans="4:43">
      <c r="D788" s="29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25"/>
      <c r="T788" s="10"/>
      <c r="U788" s="10"/>
      <c r="V788" s="10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</row>
    <row r="789" spans="4:43">
      <c r="D789" s="29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25"/>
      <c r="T789" s="10"/>
      <c r="U789" s="10"/>
      <c r="V789" s="10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</row>
    <row r="790" spans="4:43">
      <c r="S790" s="25"/>
    </row>
    <row r="791" spans="4:43">
      <c r="S791" s="25"/>
    </row>
    <row r="792" spans="4:43">
      <c r="S792" s="25"/>
    </row>
    <row r="793" spans="4:43">
      <c r="S793" s="25"/>
    </row>
    <row r="794" spans="4:43">
      <c r="S794" s="25"/>
    </row>
    <row r="795" spans="4:43">
      <c r="S795" s="25"/>
    </row>
    <row r="796" spans="4:43">
      <c r="S796" s="25"/>
    </row>
    <row r="797" spans="4:43">
      <c r="S797" s="25"/>
    </row>
    <row r="798" spans="4:43">
      <c r="S798" s="25"/>
    </row>
    <row r="799" spans="4:43">
      <c r="S799" s="25"/>
    </row>
    <row r="800" spans="4:43">
      <c r="S800" s="26"/>
    </row>
    <row r="801" spans="19:19">
      <c r="S801" s="25"/>
    </row>
    <row r="802" spans="19:19">
      <c r="S802" s="25"/>
    </row>
    <row r="803" spans="19:19">
      <c r="S803" s="26"/>
    </row>
    <row r="804" spans="19:19">
      <c r="S804" s="25"/>
    </row>
    <row r="805" spans="19:19">
      <c r="S805" s="25"/>
    </row>
    <row r="806" spans="19:19">
      <c r="S806" s="26"/>
    </row>
    <row r="807" spans="19:19">
      <c r="S807" s="25"/>
    </row>
    <row r="808" spans="19:19">
      <c r="S808" s="25"/>
    </row>
    <row r="809" spans="19:19">
      <c r="S809" s="25"/>
    </row>
    <row r="810" spans="19:19">
      <c r="S810" s="25"/>
    </row>
    <row r="811" spans="19:19">
      <c r="S811" s="25"/>
    </row>
    <row r="812" spans="19:19">
      <c r="S812" s="26"/>
    </row>
    <row r="813" spans="19:19">
      <c r="S813" s="25"/>
    </row>
    <row r="814" spans="19:19">
      <c r="S814" s="25"/>
    </row>
    <row r="815" spans="19:19">
      <c r="S815" s="25"/>
    </row>
    <row r="816" spans="19:19">
      <c r="S816" s="25"/>
    </row>
    <row r="817" spans="19:19">
      <c r="S817" s="25"/>
    </row>
    <row r="818" spans="19:19">
      <c r="S818" s="25"/>
    </row>
    <row r="819" spans="19:19">
      <c r="S819" s="25"/>
    </row>
    <row r="820" spans="19:19">
      <c r="S820" s="25"/>
    </row>
    <row r="821" spans="19:19">
      <c r="S821" s="25"/>
    </row>
    <row r="822" spans="19:19">
      <c r="S822" s="25"/>
    </row>
    <row r="823" spans="19:19">
      <c r="S823" s="25"/>
    </row>
    <row r="824" spans="19:19">
      <c r="S824" s="25"/>
    </row>
    <row r="825" spans="19:19">
      <c r="S825" s="25"/>
    </row>
    <row r="826" spans="19:19">
      <c r="S826" s="25"/>
    </row>
    <row r="827" spans="19:19">
      <c r="S827" s="25"/>
    </row>
    <row r="828" spans="19:19">
      <c r="S828" s="25"/>
    </row>
    <row r="829" spans="19:19">
      <c r="S829" s="25"/>
    </row>
    <row r="830" spans="19:19">
      <c r="S830" s="25"/>
    </row>
    <row r="831" spans="19:19">
      <c r="S831" s="25"/>
    </row>
    <row r="832" spans="19:19">
      <c r="S832" s="25"/>
    </row>
    <row r="833" spans="19:19">
      <c r="S833" s="25"/>
    </row>
    <row r="834" spans="19:19">
      <c r="S834" s="25"/>
    </row>
    <row r="835" spans="19:19">
      <c r="S835" s="25"/>
    </row>
    <row r="836" spans="19:19">
      <c r="S836" s="25"/>
    </row>
    <row r="837" spans="19:19">
      <c r="S837" s="25"/>
    </row>
    <row r="838" spans="19:19">
      <c r="S838" s="25"/>
    </row>
    <row r="839" spans="19:19">
      <c r="S839" s="25"/>
    </row>
    <row r="840" spans="19:19">
      <c r="S840" s="25"/>
    </row>
    <row r="841" spans="19:19">
      <c r="S841" s="25"/>
    </row>
    <row r="842" spans="19:19">
      <c r="S842" s="25"/>
    </row>
    <row r="843" spans="19:19">
      <c r="S843" s="25"/>
    </row>
    <row r="844" spans="19:19">
      <c r="S844" s="25"/>
    </row>
    <row r="845" spans="19:19">
      <c r="S845" s="25"/>
    </row>
    <row r="846" spans="19:19">
      <c r="S846" s="25"/>
    </row>
    <row r="847" spans="19:19">
      <c r="S847" s="25"/>
    </row>
    <row r="848" spans="19:19">
      <c r="S848" s="25"/>
    </row>
    <row r="849" spans="19:19">
      <c r="S849" s="25"/>
    </row>
    <row r="850" spans="19:19">
      <c r="S850" s="25"/>
    </row>
    <row r="851" spans="19:19">
      <c r="S851" s="25"/>
    </row>
    <row r="852" spans="19:19">
      <c r="S852" s="25"/>
    </row>
    <row r="853" spans="19:19">
      <c r="S853" s="25"/>
    </row>
    <row r="854" spans="19:19">
      <c r="S854" s="25"/>
    </row>
    <row r="855" spans="19:19">
      <c r="S855" s="25"/>
    </row>
    <row r="856" spans="19:19">
      <c r="S856" s="25"/>
    </row>
    <row r="857" spans="19:19">
      <c r="S857" s="25"/>
    </row>
    <row r="858" spans="19:19">
      <c r="S858" s="25"/>
    </row>
    <row r="859" spans="19:19">
      <c r="S859" s="25"/>
    </row>
    <row r="860" spans="19:19">
      <c r="S860" s="25"/>
    </row>
    <row r="861" spans="19:19">
      <c r="S861" s="25"/>
    </row>
    <row r="862" spans="19:19">
      <c r="S862" s="25"/>
    </row>
    <row r="863" spans="19:19">
      <c r="S863" s="25"/>
    </row>
    <row r="864" spans="19:19">
      <c r="S864" s="26"/>
    </row>
    <row r="865" spans="19:19">
      <c r="S865" s="25"/>
    </row>
    <row r="866" spans="19:19">
      <c r="S866" s="25"/>
    </row>
    <row r="867" spans="19:19">
      <c r="S867" s="25"/>
    </row>
    <row r="868" spans="19:19">
      <c r="S868" s="25"/>
    </row>
    <row r="869" spans="19:19">
      <c r="S869" s="25"/>
    </row>
    <row r="870" spans="19:19">
      <c r="S870" s="25"/>
    </row>
    <row r="871" spans="19:19">
      <c r="S871" s="25"/>
    </row>
    <row r="872" spans="19:19">
      <c r="S872" s="25"/>
    </row>
    <row r="873" spans="19:19">
      <c r="S873" s="25"/>
    </row>
    <row r="874" spans="19:19">
      <c r="S874" s="25"/>
    </row>
    <row r="875" spans="19:19">
      <c r="S875" s="25"/>
    </row>
    <row r="876" spans="19:19">
      <c r="S876" s="25"/>
    </row>
    <row r="877" spans="19:19">
      <c r="S877" s="25"/>
    </row>
    <row r="878" spans="19:19">
      <c r="S878" s="25"/>
    </row>
    <row r="879" spans="19:19">
      <c r="S879" s="25"/>
    </row>
    <row r="880" spans="19:19">
      <c r="S880" s="26"/>
    </row>
    <row r="881" spans="19:19">
      <c r="S881" s="25"/>
    </row>
    <row r="882" spans="19:19">
      <c r="S882" s="25"/>
    </row>
    <row r="883" spans="19:19">
      <c r="S883" s="25"/>
    </row>
    <row r="884" spans="19:19">
      <c r="S884" s="25"/>
    </row>
    <row r="885" spans="19:19">
      <c r="S885" s="25"/>
    </row>
    <row r="886" spans="19:19">
      <c r="S886" s="25"/>
    </row>
    <row r="887" spans="19:19">
      <c r="S887" s="25"/>
    </row>
    <row r="888" spans="19:19">
      <c r="S888" s="25"/>
    </row>
    <row r="889" spans="19:19">
      <c r="S889" s="25"/>
    </row>
    <row r="890" spans="19:19">
      <c r="S890" s="25"/>
    </row>
    <row r="891" spans="19:19">
      <c r="S891" s="25"/>
    </row>
    <row r="892" spans="19:19">
      <c r="S892" s="25"/>
    </row>
    <row r="893" spans="19:19">
      <c r="S893" s="25"/>
    </row>
    <row r="894" spans="19:19">
      <c r="S894" s="25"/>
    </row>
    <row r="895" spans="19:19">
      <c r="S895" s="25"/>
    </row>
    <row r="896" spans="19:19">
      <c r="S896" s="25"/>
    </row>
    <row r="897" spans="19:19">
      <c r="S897" s="25"/>
    </row>
    <row r="898" spans="19:19">
      <c r="S898" s="25"/>
    </row>
    <row r="899" spans="19:19">
      <c r="S899" s="25"/>
    </row>
    <row r="900" spans="19:19">
      <c r="S900" s="25"/>
    </row>
    <row r="901" spans="19:19">
      <c r="S901" s="25"/>
    </row>
    <row r="902" spans="19:19">
      <c r="S902" s="25"/>
    </row>
    <row r="903" spans="19:19">
      <c r="S903" s="25"/>
    </row>
    <row r="904" spans="19:19">
      <c r="S904" s="25"/>
    </row>
    <row r="905" spans="19:19">
      <c r="S905" s="25"/>
    </row>
    <row r="906" spans="19:19">
      <c r="S906" s="25"/>
    </row>
    <row r="907" spans="19:19">
      <c r="S907" s="25"/>
    </row>
    <row r="908" spans="19:19">
      <c r="S908" s="25"/>
    </row>
    <row r="909" spans="19:19">
      <c r="S909" s="25"/>
    </row>
    <row r="910" spans="19:19">
      <c r="S910" s="25"/>
    </row>
    <row r="911" spans="19:19">
      <c r="S911" s="25"/>
    </row>
    <row r="912" spans="19:19">
      <c r="S912" s="25"/>
    </row>
    <row r="913" spans="19:19">
      <c r="S913" s="25"/>
    </row>
    <row r="914" spans="19:19">
      <c r="S914" s="25"/>
    </row>
    <row r="915" spans="19:19">
      <c r="S915" s="25"/>
    </row>
    <row r="916" spans="19:19">
      <c r="S916" s="25"/>
    </row>
    <row r="917" spans="19:19">
      <c r="S917" s="25"/>
    </row>
    <row r="918" spans="19:19">
      <c r="S918" s="25"/>
    </row>
    <row r="919" spans="19:19">
      <c r="S919" s="25"/>
    </row>
    <row r="920" spans="19:19">
      <c r="S920" s="25"/>
    </row>
    <row r="921" spans="19:19">
      <c r="S921" s="25"/>
    </row>
    <row r="922" spans="19:19">
      <c r="S922" s="25"/>
    </row>
    <row r="923" spans="19:19">
      <c r="S923" s="25"/>
    </row>
    <row r="924" spans="19:19">
      <c r="S924" s="25"/>
    </row>
    <row r="925" spans="19:19">
      <c r="S925" s="25"/>
    </row>
    <row r="926" spans="19:19">
      <c r="S926" s="25"/>
    </row>
    <row r="927" spans="19:19">
      <c r="S927" s="25"/>
    </row>
    <row r="928" spans="19:19">
      <c r="S928" s="26"/>
    </row>
    <row r="929" spans="19:19">
      <c r="S929" s="25"/>
    </row>
    <row r="930" spans="19:19">
      <c r="S930" s="25"/>
    </row>
    <row r="931" spans="19:19">
      <c r="S931" s="25"/>
    </row>
    <row r="932" spans="19:19">
      <c r="S932" s="25"/>
    </row>
    <row r="933" spans="19:19">
      <c r="S933" s="25"/>
    </row>
    <row r="934" spans="19:19">
      <c r="S934" s="25"/>
    </row>
    <row r="935" spans="19:19">
      <c r="S935" s="25"/>
    </row>
    <row r="936" spans="19:19">
      <c r="S936" s="25"/>
    </row>
    <row r="937" spans="19:19">
      <c r="S937" s="26"/>
    </row>
    <row r="938" spans="19:19">
      <c r="S938" s="25"/>
    </row>
    <row r="939" spans="19:19">
      <c r="S939" s="25"/>
    </row>
    <row r="940" spans="19:19">
      <c r="S940" s="25"/>
    </row>
    <row r="941" spans="19:19">
      <c r="S941" s="25"/>
    </row>
    <row r="942" spans="19:19">
      <c r="S942" s="25"/>
    </row>
    <row r="943" spans="19:19">
      <c r="S943" s="25"/>
    </row>
    <row r="944" spans="19:19">
      <c r="S944" s="25"/>
    </row>
    <row r="945" spans="19:19">
      <c r="S945" s="25"/>
    </row>
    <row r="946" spans="19:19">
      <c r="S946" s="25"/>
    </row>
    <row r="947" spans="19:19">
      <c r="S947" s="25"/>
    </row>
    <row r="948" spans="19:19">
      <c r="S948" s="25"/>
    </row>
    <row r="949" spans="19:19">
      <c r="S949" s="25"/>
    </row>
    <row r="950" spans="19:19">
      <c r="S950" s="25"/>
    </row>
    <row r="951" spans="19:19">
      <c r="S951" s="26"/>
    </row>
    <row r="952" spans="19:19">
      <c r="S952" s="25"/>
    </row>
    <row r="953" spans="19:19">
      <c r="S953" s="25"/>
    </row>
    <row r="954" spans="19:19">
      <c r="S954" s="25"/>
    </row>
    <row r="955" spans="19:19">
      <c r="S955" s="25"/>
    </row>
    <row r="956" spans="19:19">
      <c r="S956" s="26"/>
    </row>
    <row r="957" spans="19:19">
      <c r="S957" s="25"/>
    </row>
    <row r="958" spans="19:19">
      <c r="S958" s="25"/>
    </row>
    <row r="959" spans="19:19">
      <c r="S959" s="25"/>
    </row>
    <row r="960" spans="19:19">
      <c r="S960" s="25"/>
    </row>
    <row r="961" spans="19:19">
      <c r="S961" s="25"/>
    </row>
    <row r="962" spans="19:19">
      <c r="S962" s="25"/>
    </row>
    <row r="963" spans="19:19">
      <c r="S963" s="25"/>
    </row>
    <row r="964" spans="19:19">
      <c r="S964" s="25"/>
    </row>
    <row r="965" spans="19:19">
      <c r="S965" s="25"/>
    </row>
    <row r="966" spans="19:19">
      <c r="S966" s="26"/>
    </row>
    <row r="967" spans="19:19">
      <c r="S967" s="25"/>
    </row>
    <row r="968" spans="19:19">
      <c r="S968" s="25"/>
    </row>
    <row r="969" spans="19:19">
      <c r="S969" s="26"/>
    </row>
    <row r="970" spans="19:19">
      <c r="S970" s="25"/>
    </row>
    <row r="971" spans="19:19">
      <c r="S971" s="25"/>
    </row>
    <row r="972" spans="19:19">
      <c r="S972" s="25"/>
    </row>
    <row r="973" spans="19:19">
      <c r="S973" s="25"/>
    </row>
    <row r="974" spans="19:19">
      <c r="S974" s="25"/>
    </row>
    <row r="975" spans="19:19">
      <c r="S975" s="25"/>
    </row>
    <row r="976" spans="19:19">
      <c r="S976" s="25"/>
    </row>
    <row r="977" spans="19:19">
      <c r="S977" s="25"/>
    </row>
    <row r="978" spans="19:19">
      <c r="S978" s="25"/>
    </row>
    <row r="979" spans="19:19">
      <c r="S979" s="25"/>
    </row>
    <row r="980" spans="19:19">
      <c r="S980" s="25"/>
    </row>
    <row r="981" spans="19:19">
      <c r="S981" s="26"/>
    </row>
    <row r="982" spans="19:19">
      <c r="S982" s="25"/>
    </row>
    <row r="983" spans="19:19">
      <c r="S983" s="25"/>
    </row>
    <row r="984" spans="19:19">
      <c r="S984" s="25"/>
    </row>
    <row r="985" spans="19:19">
      <c r="S985" s="25"/>
    </row>
    <row r="986" spans="19:19">
      <c r="S986" s="25"/>
    </row>
    <row r="987" spans="19:19">
      <c r="S987" s="25"/>
    </row>
    <row r="988" spans="19:19">
      <c r="S988" s="25"/>
    </row>
    <row r="989" spans="19:19">
      <c r="S989" s="25"/>
    </row>
    <row r="990" spans="19:19">
      <c r="S990" s="25"/>
    </row>
    <row r="991" spans="19:19">
      <c r="S991" s="26"/>
    </row>
    <row r="992" spans="19:19">
      <c r="S992" s="25"/>
    </row>
    <row r="993" spans="19:19">
      <c r="S993" s="26"/>
    </row>
    <row r="994" spans="19:19">
      <c r="S994" s="25"/>
    </row>
    <row r="995" spans="19:19">
      <c r="S995" s="25"/>
    </row>
    <row r="996" spans="19:19">
      <c r="S996" s="25"/>
    </row>
    <row r="997" spans="19:19">
      <c r="S997" s="25"/>
    </row>
    <row r="998" spans="19:19">
      <c r="S998" s="26"/>
    </row>
    <row r="999" spans="19:19">
      <c r="S999" s="25"/>
    </row>
    <row r="1000" spans="19:19">
      <c r="S1000" s="25"/>
    </row>
    <row r="1001" spans="19:19">
      <c r="S1001" s="25"/>
    </row>
    <row r="1002" spans="19:19">
      <c r="S1002" s="25"/>
    </row>
    <row r="1003" spans="19:19">
      <c r="S1003" s="25"/>
    </row>
    <row r="1004" spans="19:19">
      <c r="S1004" s="25"/>
    </row>
    <row r="1005" spans="19:19">
      <c r="S1005" s="25"/>
    </row>
    <row r="1006" spans="19:19">
      <c r="S1006" s="25"/>
    </row>
    <row r="1007" spans="19:19">
      <c r="S1007" s="26"/>
    </row>
    <row r="1008" spans="19:19">
      <c r="S1008" s="25"/>
    </row>
    <row r="1009" spans="19:19">
      <c r="S1009" s="25"/>
    </row>
    <row r="1010" spans="19:19">
      <c r="S1010" s="25"/>
    </row>
    <row r="1011" spans="19:19">
      <c r="S1011" s="25"/>
    </row>
    <row r="1012" spans="19:19">
      <c r="S1012" s="25"/>
    </row>
    <row r="1013" spans="19:19">
      <c r="S1013" s="25"/>
    </row>
    <row r="1014" spans="19:19">
      <c r="S1014" s="25"/>
    </row>
    <row r="1015" spans="19:19">
      <c r="S1015" s="25"/>
    </row>
    <row r="1016" spans="19:19">
      <c r="S1016" s="25"/>
    </row>
    <row r="1017" spans="19:19">
      <c r="S1017" s="25"/>
    </row>
    <row r="1018" spans="19:19">
      <c r="S1018" s="25"/>
    </row>
    <row r="1019" spans="19:19">
      <c r="S1019" s="25"/>
    </row>
    <row r="1020" spans="19:19">
      <c r="S1020" s="25"/>
    </row>
    <row r="1021" spans="19:19">
      <c r="S1021" s="25"/>
    </row>
    <row r="1022" spans="19:19">
      <c r="S1022" s="25"/>
    </row>
    <row r="1023" spans="19:19">
      <c r="S1023" s="25"/>
    </row>
    <row r="1024" spans="19:19">
      <c r="S1024" s="25"/>
    </row>
    <row r="1025" spans="19:19">
      <c r="S1025" s="25"/>
    </row>
    <row r="1026" spans="19:19">
      <c r="S1026" s="25"/>
    </row>
    <row r="1027" spans="19:19">
      <c r="S1027" s="25"/>
    </row>
    <row r="1028" spans="19:19">
      <c r="S1028" s="25"/>
    </row>
    <row r="1029" spans="19:19">
      <c r="S1029" s="25"/>
    </row>
    <row r="1030" spans="19:19">
      <c r="S1030" s="25"/>
    </row>
    <row r="1031" spans="19:19">
      <c r="S1031" s="25"/>
    </row>
    <row r="1032" spans="19:19">
      <c r="S1032" s="26"/>
    </row>
    <row r="1033" spans="19:19">
      <c r="S1033" s="25"/>
    </row>
    <row r="1034" spans="19:19">
      <c r="S1034" s="26"/>
    </row>
    <row r="1035" spans="19:19">
      <c r="S1035" s="25"/>
    </row>
    <row r="1036" spans="19:19">
      <c r="S1036" s="25"/>
    </row>
    <row r="1037" spans="19:19">
      <c r="S1037" s="25"/>
    </row>
    <row r="1038" spans="19:19">
      <c r="S1038" s="26"/>
    </row>
    <row r="1039" spans="19:19">
      <c r="S1039" s="26"/>
    </row>
    <row r="1040" spans="19:19">
      <c r="S1040" s="26"/>
    </row>
    <row r="1041" spans="19:19">
      <c r="S1041" s="25"/>
    </row>
    <row r="1042" spans="19:19">
      <c r="S1042" s="25"/>
    </row>
    <row r="1043" spans="19:19">
      <c r="S1043" s="25"/>
    </row>
    <row r="1044" spans="19:19">
      <c r="S1044" s="25"/>
    </row>
    <row r="1045" spans="19:19">
      <c r="S1045" s="26"/>
    </row>
    <row r="1046" spans="19:19">
      <c r="S1046" s="26"/>
    </row>
    <row r="1047" spans="19:19">
      <c r="S1047" s="25"/>
    </row>
    <row r="1048" spans="19:19">
      <c r="S1048" s="25"/>
    </row>
    <row r="1049" spans="19:19">
      <c r="S1049" s="25"/>
    </row>
    <row r="1050" spans="19:19">
      <c r="S1050" s="25"/>
    </row>
    <row r="1051" spans="19:19">
      <c r="S1051" s="25"/>
    </row>
    <row r="1052" spans="19:19">
      <c r="S1052" s="25"/>
    </row>
    <row r="1053" spans="19:19">
      <c r="S1053" s="25"/>
    </row>
    <row r="1054" spans="19:19">
      <c r="S1054" s="25"/>
    </row>
    <row r="1055" spans="19:19">
      <c r="S1055" s="25"/>
    </row>
    <row r="1056" spans="19:19">
      <c r="S1056" s="25"/>
    </row>
    <row r="1057" spans="19:19">
      <c r="S1057" s="25"/>
    </row>
    <row r="1058" spans="19:19">
      <c r="S1058" s="25"/>
    </row>
    <row r="1059" spans="19:19">
      <c r="S1059" s="25"/>
    </row>
    <row r="1060" spans="19:19">
      <c r="S1060" s="26"/>
    </row>
    <row r="1061" spans="19:19">
      <c r="S1061" s="26"/>
    </row>
    <row r="1062" spans="19:19">
      <c r="S1062" s="25"/>
    </row>
    <row r="1063" spans="19:19">
      <c r="S1063" s="25"/>
    </row>
    <row r="1064" spans="19:19">
      <c r="S1064" s="25"/>
    </row>
    <row r="1065" spans="19:19">
      <c r="S1065" s="25"/>
    </row>
    <row r="1066" spans="19:19">
      <c r="S1066" s="25"/>
    </row>
    <row r="1067" spans="19:19">
      <c r="S1067" s="26"/>
    </row>
    <row r="1068" spans="19:19">
      <c r="S1068" s="25"/>
    </row>
    <row r="1069" spans="19:19">
      <c r="S1069" s="25"/>
    </row>
    <row r="1070" spans="19:19">
      <c r="S1070" s="26"/>
    </row>
    <row r="1071" spans="19:19">
      <c r="S1071" s="25"/>
    </row>
    <row r="1072" spans="19:19">
      <c r="S1072" s="26"/>
    </row>
    <row r="1073" spans="19:19">
      <c r="S1073" s="25"/>
    </row>
    <row r="1074" spans="19:19">
      <c r="S1074" s="26"/>
    </row>
    <row r="1075" spans="19:19">
      <c r="S1075" s="26"/>
    </row>
    <row r="1076" spans="19:19">
      <c r="S1076" s="25"/>
    </row>
    <row r="1077" spans="19:19">
      <c r="S1077" s="26"/>
    </row>
    <row r="1078" spans="19:19">
      <c r="S1078" s="25"/>
    </row>
    <row r="1079" spans="19:19">
      <c r="S1079" s="25"/>
    </row>
    <row r="1080" spans="19:19">
      <c r="S1080" s="26"/>
    </row>
    <row r="1081" spans="19:19">
      <c r="S1081" s="25"/>
    </row>
    <row r="1082" spans="19:19">
      <c r="S1082" s="25"/>
    </row>
    <row r="1083" spans="19:19">
      <c r="S1083" s="25"/>
    </row>
    <row r="1084" spans="19:19">
      <c r="S1084" s="26"/>
    </row>
    <row r="1085" spans="19:19">
      <c r="S1085" s="25"/>
    </row>
    <row r="1086" spans="19:19">
      <c r="S1086" s="25"/>
    </row>
    <row r="1087" spans="19:19">
      <c r="S1087" s="25"/>
    </row>
    <row r="1088" spans="19:19">
      <c r="S1088" s="25"/>
    </row>
    <row r="1089" spans="19:19">
      <c r="S1089" s="25"/>
    </row>
    <row r="1090" spans="19:19">
      <c r="S1090" s="25"/>
    </row>
    <row r="1091" spans="19:19">
      <c r="S1091" s="25"/>
    </row>
    <row r="1092" spans="19:19">
      <c r="S1092" s="25"/>
    </row>
    <row r="1093" spans="19:19">
      <c r="S1093" s="25"/>
    </row>
    <row r="1094" spans="19:19">
      <c r="S1094" s="25"/>
    </row>
    <row r="1095" spans="19:19">
      <c r="S1095" s="25"/>
    </row>
    <row r="1096" spans="19:19">
      <c r="S1096" s="25"/>
    </row>
    <row r="1097" spans="19:19">
      <c r="S1097" s="25"/>
    </row>
    <row r="1098" spans="19:19">
      <c r="S1098" s="25"/>
    </row>
    <row r="1099" spans="19:19">
      <c r="S1099" s="25"/>
    </row>
    <row r="1100" spans="19:19">
      <c r="S1100" s="26"/>
    </row>
    <row r="1101" spans="19:19">
      <c r="S1101" s="25"/>
    </row>
    <row r="1102" spans="19:19">
      <c r="S1102" s="25"/>
    </row>
    <row r="1103" spans="19:19">
      <c r="S1103" s="25"/>
    </row>
    <row r="1104" spans="19:19">
      <c r="S1104" s="26"/>
    </row>
    <row r="1105" spans="19:19">
      <c r="S1105" s="25"/>
    </row>
    <row r="1106" spans="19:19">
      <c r="S1106" s="25"/>
    </row>
    <row r="1107" spans="19:19">
      <c r="S1107" s="25"/>
    </row>
    <row r="1108" spans="19:19">
      <c r="S1108" s="25"/>
    </row>
    <row r="1109" spans="19:19">
      <c r="S1109" s="25"/>
    </row>
    <row r="1110" spans="19:19">
      <c r="S1110" s="25"/>
    </row>
    <row r="1111" spans="19:19">
      <c r="S1111" s="26"/>
    </row>
    <row r="1112" spans="19:19">
      <c r="S1112" s="25"/>
    </row>
    <row r="1113" spans="19:19">
      <c r="S1113" s="25"/>
    </row>
    <row r="1114" spans="19:19">
      <c r="S1114" s="25"/>
    </row>
    <row r="1115" spans="19:19">
      <c r="S1115" s="25"/>
    </row>
    <row r="1116" spans="19:19">
      <c r="S1116" s="25"/>
    </row>
    <row r="1117" spans="19:19">
      <c r="S1117" s="25"/>
    </row>
    <row r="1118" spans="19:19">
      <c r="S1118" s="25"/>
    </row>
    <row r="1119" spans="19:19">
      <c r="S1119" s="26"/>
    </row>
    <row r="1120" spans="19:19">
      <c r="S1120" s="26"/>
    </row>
    <row r="1121" spans="19:19">
      <c r="S1121" s="25"/>
    </row>
    <row r="1122" spans="19:19">
      <c r="S1122" s="25"/>
    </row>
    <row r="1123" spans="19:19">
      <c r="S1123" s="25"/>
    </row>
    <row r="1124" spans="19:19">
      <c r="S1124" s="25"/>
    </row>
    <row r="1125" spans="19:19">
      <c r="S1125" s="26"/>
    </row>
    <row r="1126" spans="19:19">
      <c r="S1126" s="25"/>
    </row>
    <row r="1127" spans="19:19">
      <c r="S1127" s="25"/>
    </row>
    <row r="1128" spans="19:19">
      <c r="S1128" s="25"/>
    </row>
    <row r="1129" spans="19:19">
      <c r="S1129" s="25"/>
    </row>
    <row r="1130" spans="19:19">
      <c r="S1130" s="25"/>
    </row>
    <row r="1131" spans="19:19">
      <c r="S1131" s="26"/>
    </row>
    <row r="1132" spans="19:19">
      <c r="S1132" s="25"/>
    </row>
    <row r="1133" spans="19:19">
      <c r="S1133" s="25"/>
    </row>
    <row r="1134" spans="19:19">
      <c r="S1134" s="25"/>
    </row>
    <row r="1135" spans="19:19">
      <c r="S1135" s="25"/>
    </row>
    <row r="1136" spans="19:19">
      <c r="S1136" s="25"/>
    </row>
    <row r="1137" spans="19:19">
      <c r="S1137" s="25"/>
    </row>
    <row r="1138" spans="19:19">
      <c r="S1138" s="25"/>
    </row>
    <row r="1139" spans="19:19">
      <c r="S1139" s="25"/>
    </row>
    <row r="1140" spans="19:19">
      <c r="S1140" s="25"/>
    </row>
    <row r="1141" spans="19:19">
      <c r="S1141" s="25"/>
    </row>
    <row r="1142" spans="19:19">
      <c r="S1142" s="25"/>
    </row>
    <row r="1143" spans="19:19">
      <c r="S1143" s="25"/>
    </row>
    <row r="1144" spans="19:19">
      <c r="S1144" s="25"/>
    </row>
    <row r="1145" spans="19:19">
      <c r="S1145" s="25"/>
    </row>
    <row r="1146" spans="19:19">
      <c r="S1146" s="25"/>
    </row>
    <row r="1147" spans="19:19">
      <c r="S1147" s="25"/>
    </row>
    <row r="1148" spans="19:19">
      <c r="S1148" s="26"/>
    </row>
    <row r="1149" spans="19:19">
      <c r="S1149" s="25"/>
    </row>
    <row r="1150" spans="19:19">
      <c r="S1150" s="25"/>
    </row>
    <row r="1151" spans="19:19">
      <c r="S1151" s="25"/>
    </row>
    <row r="1152" spans="19:19">
      <c r="S1152" s="25"/>
    </row>
    <row r="1153" spans="19:19">
      <c r="S1153" s="25"/>
    </row>
    <row r="1154" spans="19:19">
      <c r="S1154" s="25"/>
    </row>
    <row r="1155" spans="19:19">
      <c r="S1155" s="26"/>
    </row>
    <row r="1156" spans="19:19">
      <c r="S1156" s="25"/>
    </row>
    <row r="1157" spans="19:19">
      <c r="S1157" s="25"/>
    </row>
    <row r="1158" spans="19:19">
      <c r="S1158" s="25"/>
    </row>
    <row r="1159" spans="19:19">
      <c r="S1159" s="25"/>
    </row>
    <row r="1160" spans="19:19">
      <c r="S1160" s="25"/>
    </row>
    <row r="1161" spans="19:19">
      <c r="S1161" s="25"/>
    </row>
    <row r="1162" spans="19:19">
      <c r="S1162" s="25"/>
    </row>
    <row r="1163" spans="19:19">
      <c r="S1163" s="25"/>
    </row>
    <row r="1164" spans="19:19">
      <c r="S1164" s="25"/>
    </row>
    <row r="1165" spans="19:19">
      <c r="S1165" s="25"/>
    </row>
    <row r="1166" spans="19:19">
      <c r="S1166" s="25"/>
    </row>
    <row r="1167" spans="19:19">
      <c r="S1167" s="25"/>
    </row>
    <row r="1168" spans="19:19">
      <c r="S1168" s="25"/>
    </row>
    <row r="1169" spans="19:19">
      <c r="S1169" s="25"/>
    </row>
    <row r="1170" spans="19:19">
      <c r="S1170" s="25"/>
    </row>
    <row r="1171" spans="19:19">
      <c r="S1171" s="25"/>
    </row>
    <row r="1172" spans="19:19">
      <c r="S1172" s="25"/>
    </row>
    <row r="1173" spans="19:19">
      <c r="S1173" s="25"/>
    </row>
    <row r="1174" spans="19:19">
      <c r="S1174" s="25"/>
    </row>
    <row r="1175" spans="19:19">
      <c r="S1175" s="26"/>
    </row>
    <row r="1176" spans="19:19">
      <c r="S1176" s="25"/>
    </row>
    <row r="1177" spans="19:19">
      <c r="S1177" s="25"/>
    </row>
    <row r="1178" spans="19:19">
      <c r="S1178" s="25"/>
    </row>
    <row r="1179" spans="19:19">
      <c r="S1179" s="25"/>
    </row>
    <row r="1180" spans="19:19">
      <c r="S1180" s="25"/>
    </row>
    <row r="1181" spans="19:19">
      <c r="S1181" s="25"/>
    </row>
    <row r="1182" spans="19:19">
      <c r="S1182" s="25"/>
    </row>
    <row r="1183" spans="19:19">
      <c r="S1183" s="25"/>
    </row>
    <row r="1184" spans="19:19">
      <c r="S1184" s="25"/>
    </row>
    <row r="1185" spans="19:19">
      <c r="S1185" s="26"/>
    </row>
    <row r="1186" spans="19:19">
      <c r="S1186" s="25"/>
    </row>
    <row r="1187" spans="19:19">
      <c r="S1187" s="25"/>
    </row>
    <row r="1188" spans="19:19">
      <c r="S1188" s="26"/>
    </row>
    <row r="1189" spans="19:19">
      <c r="S1189" s="25"/>
    </row>
    <row r="1190" spans="19:19">
      <c r="S1190" s="25"/>
    </row>
    <row r="1191" spans="19:19">
      <c r="S1191" s="26"/>
    </row>
    <row r="1192" spans="19:19">
      <c r="S1192" s="25"/>
    </row>
    <row r="1193" spans="19:19">
      <c r="S1193" s="25"/>
    </row>
    <row r="1194" spans="19:19">
      <c r="S1194" s="25"/>
    </row>
    <row r="1195" spans="19:19">
      <c r="S1195" s="25"/>
    </row>
    <row r="1196" spans="19:19">
      <c r="S1196" s="26"/>
    </row>
    <row r="1197" spans="19:19">
      <c r="S1197" s="25"/>
    </row>
    <row r="1198" spans="19:19">
      <c r="S1198" s="25"/>
    </row>
    <row r="1199" spans="19:19">
      <c r="S1199" s="25"/>
    </row>
    <row r="1200" spans="19:19">
      <c r="S1200" s="25"/>
    </row>
    <row r="1201" spans="19:19">
      <c r="S1201" s="25"/>
    </row>
    <row r="1202" spans="19:19">
      <c r="S1202" s="25"/>
    </row>
    <row r="1203" spans="19:19">
      <c r="S1203" s="25"/>
    </row>
    <row r="1204" spans="19:19">
      <c r="S1204" s="25"/>
    </row>
    <row r="1205" spans="19:19">
      <c r="S1205" s="25"/>
    </row>
    <row r="1206" spans="19:19">
      <c r="S1206" s="25"/>
    </row>
    <row r="1207" spans="19:19">
      <c r="S1207" s="25"/>
    </row>
    <row r="1208" spans="19:19">
      <c r="S1208" s="25"/>
    </row>
    <row r="1209" spans="19:19">
      <c r="S1209" s="25"/>
    </row>
    <row r="1210" spans="19:19">
      <c r="S1210" s="25"/>
    </row>
    <row r="1211" spans="19:19">
      <c r="S1211" s="25"/>
    </row>
    <row r="1212" spans="19:19">
      <c r="S1212" s="26"/>
    </row>
    <row r="1213" spans="19:19">
      <c r="S1213" s="25"/>
    </row>
    <row r="1214" spans="19:19">
      <c r="S1214" s="25"/>
    </row>
    <row r="1215" spans="19:19">
      <c r="S1215" s="25"/>
    </row>
    <row r="1216" spans="19:19">
      <c r="S1216" s="25"/>
    </row>
    <row r="1217" spans="19:19">
      <c r="S1217" s="25"/>
    </row>
    <row r="1218" spans="19:19">
      <c r="S1218" s="25"/>
    </row>
    <row r="1219" spans="19:19">
      <c r="S1219" s="25"/>
    </row>
    <row r="1220" spans="19:19">
      <c r="S1220" s="25"/>
    </row>
    <row r="1221" spans="19:19">
      <c r="S1221" s="25"/>
    </row>
    <row r="1222" spans="19:19">
      <c r="S1222" s="25"/>
    </row>
    <row r="1223" spans="19:19">
      <c r="S1223" s="25"/>
    </row>
    <row r="1224" spans="19:19">
      <c r="S1224" s="25"/>
    </row>
    <row r="1225" spans="19:19">
      <c r="S1225" s="25"/>
    </row>
    <row r="1226" spans="19:19">
      <c r="S1226" s="25"/>
    </row>
    <row r="1227" spans="19:19">
      <c r="S1227" s="25"/>
    </row>
    <row r="1228" spans="19:19">
      <c r="S1228" s="25"/>
    </row>
    <row r="1229" spans="19:19">
      <c r="S1229" s="25"/>
    </row>
    <row r="1230" spans="19:19">
      <c r="S1230" s="25"/>
    </row>
    <row r="1231" spans="19:19">
      <c r="S1231" s="25"/>
    </row>
    <row r="1232" spans="19:19">
      <c r="S1232" s="25"/>
    </row>
    <row r="1233" spans="19:19">
      <c r="S1233" s="25"/>
    </row>
    <row r="1234" spans="19:19">
      <c r="S1234" s="25"/>
    </row>
    <row r="1235" spans="19:19">
      <c r="S1235" s="25"/>
    </row>
    <row r="1236" spans="19:19">
      <c r="S1236" s="25"/>
    </row>
    <row r="1237" spans="19:19">
      <c r="S1237" s="26"/>
    </row>
    <row r="1238" spans="19:19">
      <c r="S1238" s="25"/>
    </row>
    <row r="1239" spans="19:19">
      <c r="S1239" s="25"/>
    </row>
    <row r="1240" spans="19:19">
      <c r="S1240" s="25"/>
    </row>
    <row r="1241" spans="19:19">
      <c r="S1241" s="25"/>
    </row>
    <row r="1242" spans="19:19">
      <c r="S1242" s="25"/>
    </row>
    <row r="1243" spans="19:19">
      <c r="S1243" s="25"/>
    </row>
    <row r="1244" spans="19:19">
      <c r="S1244" s="25"/>
    </row>
    <row r="1245" spans="19:19">
      <c r="S1245" s="25"/>
    </row>
    <row r="1246" spans="19:19">
      <c r="S1246" s="25"/>
    </row>
    <row r="1247" spans="19:19">
      <c r="S1247" s="25"/>
    </row>
    <row r="1248" spans="19:19">
      <c r="S1248" s="25"/>
    </row>
    <row r="1249" spans="19:19">
      <c r="S1249" s="25"/>
    </row>
    <row r="1250" spans="19:19">
      <c r="S1250" s="25"/>
    </row>
    <row r="1251" spans="19:19">
      <c r="S1251" s="25"/>
    </row>
    <row r="1252" spans="19:19">
      <c r="S1252" s="25"/>
    </row>
    <row r="1253" spans="19:19">
      <c r="S1253" s="25"/>
    </row>
    <row r="1254" spans="19:19">
      <c r="S1254" s="25"/>
    </row>
    <row r="1255" spans="19:19">
      <c r="S1255" s="25"/>
    </row>
    <row r="1256" spans="19:19">
      <c r="S1256" s="25"/>
    </row>
    <row r="1257" spans="19:19">
      <c r="S1257" s="25"/>
    </row>
    <row r="1258" spans="19:19">
      <c r="S1258" s="25"/>
    </row>
    <row r="1259" spans="19:19">
      <c r="S1259" s="25"/>
    </row>
    <row r="1260" spans="19:19">
      <c r="S1260" s="25"/>
    </row>
    <row r="1261" spans="19:19">
      <c r="S1261" s="25"/>
    </row>
    <row r="1262" spans="19:19">
      <c r="S1262" s="26"/>
    </row>
    <row r="1263" spans="19:19">
      <c r="S1263" s="26"/>
    </row>
    <row r="1264" spans="19:19">
      <c r="S1264" s="25"/>
    </row>
    <row r="1265" spans="19:19">
      <c r="S1265" s="25"/>
    </row>
    <row r="1266" spans="19:19">
      <c r="S1266" s="25"/>
    </row>
  </sheetData>
  <autoFilter ref="A1:AQ766"/>
  <sortState ref="B39:AR769">
    <sortCondition descending="1" ref="AR39:AR769"/>
  </sortState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68"/>
  <sheetViews>
    <sheetView zoomScale="87" zoomScaleNormal="87" workbookViewId="0">
      <selection activeCell="C56" sqref="C56"/>
    </sheetView>
  </sheetViews>
  <sheetFormatPr baseColWidth="10" defaultColWidth="11.453125" defaultRowHeight="10.5"/>
  <cols>
    <col min="1" max="1" width="12.36328125" style="27" customWidth="1"/>
    <col min="2" max="2" width="32.90625" style="27" bestFit="1" customWidth="1"/>
    <col min="3" max="3" width="5.6328125" style="28" customWidth="1"/>
    <col min="4" max="4" width="7.54296875" style="30" customWidth="1"/>
    <col min="5" max="21" width="5.6328125" style="27" customWidth="1"/>
    <col min="22" max="22" width="6.453125" style="27" customWidth="1"/>
    <col min="23" max="23" width="8.54296875" style="27" customWidth="1"/>
    <col min="24" max="24" width="10.36328125" style="27" customWidth="1"/>
    <col min="25" max="42" width="9.453125" style="27" customWidth="1"/>
    <col min="43" max="43" width="8.54296875" style="27" customWidth="1"/>
    <col min="44" max="16384" width="11.453125" style="4"/>
  </cols>
  <sheetData>
    <row r="1" spans="1:48" s="3" customFormat="1" ht="31.5">
      <c r="A1" s="40">
        <v>2001</v>
      </c>
      <c r="B1" s="21" t="s">
        <v>73</v>
      </c>
      <c r="C1" s="22" t="s">
        <v>72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  <c r="I1" s="20" t="s">
        <v>35</v>
      </c>
      <c r="J1" s="20" t="s">
        <v>36</v>
      </c>
      <c r="K1" s="20" t="s">
        <v>37</v>
      </c>
      <c r="L1" s="20" t="s">
        <v>38</v>
      </c>
      <c r="M1" s="20" t="s">
        <v>39</v>
      </c>
      <c r="N1" s="20" t="s">
        <v>40</v>
      </c>
      <c r="O1" s="20" t="s">
        <v>41</v>
      </c>
      <c r="P1" s="20" t="s">
        <v>42</v>
      </c>
      <c r="Q1" s="20" t="s">
        <v>43</v>
      </c>
      <c r="R1" s="20" t="s">
        <v>44</v>
      </c>
      <c r="S1" s="20" t="s">
        <v>45</v>
      </c>
      <c r="T1" s="20" t="s">
        <v>46</v>
      </c>
      <c r="U1" s="20" t="s">
        <v>47</v>
      </c>
      <c r="V1" s="20" t="s">
        <v>48</v>
      </c>
      <c r="W1" s="20" t="s">
        <v>49</v>
      </c>
      <c r="X1" s="20" t="s">
        <v>50</v>
      </c>
      <c r="Y1" s="20" t="s">
        <v>31</v>
      </c>
      <c r="Z1" s="20" t="s">
        <v>32</v>
      </c>
      <c r="AA1" s="20" t="s">
        <v>33</v>
      </c>
      <c r="AB1" s="20" t="s">
        <v>34</v>
      </c>
      <c r="AC1" s="20" t="s">
        <v>35</v>
      </c>
      <c r="AD1" s="20" t="s">
        <v>36</v>
      </c>
      <c r="AE1" s="20" t="s">
        <v>37</v>
      </c>
      <c r="AF1" s="20" t="s">
        <v>38</v>
      </c>
      <c r="AG1" s="20" t="s">
        <v>39</v>
      </c>
      <c r="AH1" s="20" t="s">
        <v>40</v>
      </c>
      <c r="AI1" s="20" t="s">
        <v>41</v>
      </c>
      <c r="AJ1" s="20" t="s">
        <v>42</v>
      </c>
      <c r="AK1" s="20" t="s">
        <v>43</v>
      </c>
      <c r="AL1" s="20" t="s">
        <v>44</v>
      </c>
      <c r="AM1" s="20" t="s">
        <v>45</v>
      </c>
      <c r="AN1" s="20" t="s">
        <v>46</v>
      </c>
      <c r="AO1" s="20" t="s">
        <v>47</v>
      </c>
      <c r="AP1" s="20" t="s">
        <v>48</v>
      </c>
      <c r="AQ1" s="20" t="s">
        <v>49</v>
      </c>
      <c r="AR1" s="3" t="s">
        <v>850</v>
      </c>
    </row>
    <row r="2" spans="1:48" ht="12.5">
      <c r="A2" s="91">
        <v>1</v>
      </c>
      <c r="B2" s="7" t="s">
        <v>75</v>
      </c>
      <c r="C2" s="8">
        <v>2</v>
      </c>
      <c r="D2" s="18">
        <f t="shared" ref="D2:AQ2" si="0">(SUM(D3:D5))+0</f>
        <v>594846</v>
      </c>
      <c r="E2" s="18">
        <f t="shared" si="0"/>
        <v>25306</v>
      </c>
      <c r="F2" s="18">
        <f t="shared" si="0"/>
        <v>25179</v>
      </c>
      <c r="G2" s="18">
        <f t="shared" si="0"/>
        <v>27313</v>
      </c>
      <c r="H2" s="18">
        <f t="shared" si="0"/>
        <v>32446</v>
      </c>
      <c r="I2" s="18">
        <f t="shared" si="0"/>
        <v>42806</v>
      </c>
      <c r="J2" s="18">
        <f t="shared" si="0"/>
        <v>49439</v>
      </c>
      <c r="K2" s="18">
        <f t="shared" si="0"/>
        <v>47743</v>
      </c>
      <c r="L2" s="18">
        <f t="shared" si="0"/>
        <v>48409</v>
      </c>
      <c r="M2" s="18">
        <f t="shared" si="0"/>
        <v>45369</v>
      </c>
      <c r="N2" s="18">
        <f t="shared" si="0"/>
        <v>39825</v>
      </c>
      <c r="O2" s="18">
        <f t="shared" si="0"/>
        <v>36950</v>
      </c>
      <c r="P2" s="18">
        <f t="shared" si="0"/>
        <v>34122</v>
      </c>
      <c r="Q2" s="18">
        <f t="shared" si="0"/>
        <v>27734</v>
      </c>
      <c r="R2" s="18">
        <f t="shared" si="0"/>
        <v>33638</v>
      </c>
      <c r="S2" s="18">
        <f t="shared" si="0"/>
        <v>31106</v>
      </c>
      <c r="T2" s="18">
        <f t="shared" si="0"/>
        <v>24467</v>
      </c>
      <c r="U2" s="18">
        <f t="shared" si="0"/>
        <v>13683</v>
      </c>
      <c r="V2" s="18">
        <f t="shared" si="0"/>
        <v>6556</v>
      </c>
      <c r="W2" s="18">
        <f t="shared" si="0"/>
        <v>2755</v>
      </c>
      <c r="X2" s="18">
        <f t="shared" si="0"/>
        <v>609369</v>
      </c>
      <c r="Y2" s="18">
        <f t="shared" si="0"/>
        <v>23906</v>
      </c>
      <c r="Z2" s="18">
        <f t="shared" si="0"/>
        <v>24226</v>
      </c>
      <c r="AA2" s="18">
        <f t="shared" si="0"/>
        <v>25984</v>
      </c>
      <c r="AB2" s="18">
        <f t="shared" si="0"/>
        <v>30327</v>
      </c>
      <c r="AC2" s="18">
        <f t="shared" si="0"/>
        <v>40549</v>
      </c>
      <c r="AD2" s="18">
        <f t="shared" si="0"/>
        <v>45255</v>
      </c>
      <c r="AE2" s="18">
        <f t="shared" si="0"/>
        <v>44576</v>
      </c>
      <c r="AF2" s="18">
        <f t="shared" si="0"/>
        <v>45472</v>
      </c>
      <c r="AG2" s="18">
        <f t="shared" si="0"/>
        <v>43757</v>
      </c>
      <c r="AH2" s="18">
        <f t="shared" si="0"/>
        <v>38697</v>
      </c>
      <c r="AI2" s="18">
        <f t="shared" si="0"/>
        <v>36737</v>
      </c>
      <c r="AJ2" s="18">
        <f t="shared" si="0"/>
        <v>34469</v>
      </c>
      <c r="AK2" s="18">
        <f t="shared" si="0"/>
        <v>29128</v>
      </c>
      <c r="AL2" s="18">
        <f t="shared" si="0"/>
        <v>37276</v>
      </c>
      <c r="AM2" s="18">
        <f t="shared" si="0"/>
        <v>36383</v>
      </c>
      <c r="AN2" s="18">
        <f t="shared" si="0"/>
        <v>31578</v>
      </c>
      <c r="AO2" s="18">
        <f t="shared" si="0"/>
        <v>21798</v>
      </c>
      <c r="AP2" s="18">
        <f t="shared" si="0"/>
        <v>12815</v>
      </c>
      <c r="AQ2" s="18">
        <f t="shared" si="0"/>
        <v>6436</v>
      </c>
      <c r="AR2" s="5">
        <f>D2+X2</f>
        <v>1204215</v>
      </c>
      <c r="AV2" s="4">
        <v>0</v>
      </c>
    </row>
    <row r="3" spans="1:48" ht="12.5">
      <c r="A3" s="91">
        <v>2</v>
      </c>
      <c r="B3" s="7" t="s">
        <v>76</v>
      </c>
      <c r="C3" s="8">
        <v>22</v>
      </c>
      <c r="D3" s="6">
        <f t="shared" ref="D3:D38" si="1">(SUM(E3:W3))+0</f>
        <v>104089</v>
      </c>
      <c r="E3" s="6">
        <v>4160</v>
      </c>
      <c r="F3" s="6">
        <v>4337</v>
      </c>
      <c r="G3" s="6">
        <v>4593</v>
      </c>
      <c r="H3" s="6">
        <v>5476</v>
      </c>
      <c r="I3" s="6">
        <v>7148</v>
      </c>
      <c r="J3" s="6">
        <v>7806</v>
      </c>
      <c r="K3" s="6">
        <v>7846</v>
      </c>
      <c r="L3" s="6">
        <v>8443</v>
      </c>
      <c r="M3" s="6">
        <v>7939</v>
      </c>
      <c r="N3" s="6">
        <v>7041</v>
      </c>
      <c r="O3" s="6">
        <v>6208</v>
      </c>
      <c r="P3" s="6">
        <v>5689</v>
      </c>
      <c r="Q3" s="6">
        <v>4738</v>
      </c>
      <c r="R3" s="6">
        <v>6279</v>
      </c>
      <c r="S3" s="6">
        <v>6093</v>
      </c>
      <c r="T3" s="6">
        <v>5221</v>
      </c>
      <c r="U3" s="6">
        <v>2899</v>
      </c>
      <c r="V3" s="6">
        <v>1495</v>
      </c>
      <c r="W3" s="6">
        <v>678</v>
      </c>
      <c r="X3" s="6">
        <f t="shared" ref="X3:X38" si="2">(SUM(Y3:AQ3))+0</f>
        <v>102413</v>
      </c>
      <c r="Y3" s="6">
        <v>4112</v>
      </c>
      <c r="Z3" s="6">
        <v>3984</v>
      </c>
      <c r="AA3" s="6">
        <v>4264</v>
      </c>
      <c r="AB3" s="6">
        <v>4990</v>
      </c>
      <c r="AC3" s="6">
        <v>6510</v>
      </c>
      <c r="AD3" s="6">
        <v>7016</v>
      </c>
      <c r="AE3" s="6">
        <v>7168</v>
      </c>
      <c r="AF3" s="6">
        <v>7627</v>
      </c>
      <c r="AG3" s="6">
        <v>7290</v>
      </c>
      <c r="AH3" s="6">
        <v>6327</v>
      </c>
      <c r="AI3" s="6">
        <v>5715</v>
      </c>
      <c r="AJ3" s="6">
        <v>5548</v>
      </c>
      <c r="AK3" s="6">
        <v>4778</v>
      </c>
      <c r="AL3" s="6">
        <v>6477</v>
      </c>
      <c r="AM3" s="6">
        <v>6661</v>
      </c>
      <c r="AN3" s="6">
        <v>5946</v>
      </c>
      <c r="AO3" s="6">
        <v>4133</v>
      </c>
      <c r="AP3" s="6">
        <v>2619</v>
      </c>
      <c r="AQ3" s="6">
        <v>1248</v>
      </c>
      <c r="AR3" s="5">
        <f t="shared" ref="AR3:AR38" si="3">D3+X3</f>
        <v>206502</v>
      </c>
    </row>
    <row r="4" spans="1:48" ht="12.5">
      <c r="A4" s="91">
        <v>3</v>
      </c>
      <c r="B4" s="7" t="s">
        <v>77</v>
      </c>
      <c r="C4" s="8">
        <v>44</v>
      </c>
      <c r="D4" s="6">
        <f t="shared" si="1"/>
        <v>68724</v>
      </c>
      <c r="E4" s="6">
        <v>2618</v>
      </c>
      <c r="F4" s="6">
        <v>2902</v>
      </c>
      <c r="G4" s="6">
        <v>3314</v>
      </c>
      <c r="H4" s="6">
        <v>3521</v>
      </c>
      <c r="I4" s="6">
        <v>4359</v>
      </c>
      <c r="J4" s="6">
        <v>4636</v>
      </c>
      <c r="K4" s="6">
        <v>4761</v>
      </c>
      <c r="L4" s="6">
        <v>5386</v>
      </c>
      <c r="M4" s="6">
        <v>5334</v>
      </c>
      <c r="N4" s="6">
        <v>4428</v>
      </c>
      <c r="O4" s="6">
        <v>3858</v>
      </c>
      <c r="P4" s="6">
        <v>3498</v>
      </c>
      <c r="Q4" s="6">
        <v>3193</v>
      </c>
      <c r="R4" s="6">
        <v>4602</v>
      </c>
      <c r="S4" s="6">
        <v>4755</v>
      </c>
      <c r="T4" s="6">
        <v>3833</v>
      </c>
      <c r="U4" s="6">
        <v>2132</v>
      </c>
      <c r="V4" s="6">
        <v>1066</v>
      </c>
      <c r="W4" s="6">
        <v>528</v>
      </c>
      <c r="X4" s="6">
        <f t="shared" si="2"/>
        <v>67134</v>
      </c>
      <c r="Y4" s="6">
        <v>2501</v>
      </c>
      <c r="Z4" s="6">
        <v>2810</v>
      </c>
      <c r="AA4" s="6">
        <v>3167</v>
      </c>
      <c r="AB4" s="6">
        <v>3396</v>
      </c>
      <c r="AC4" s="6">
        <v>3802</v>
      </c>
      <c r="AD4" s="6">
        <v>4119</v>
      </c>
      <c r="AE4" s="6">
        <v>4427</v>
      </c>
      <c r="AF4" s="6">
        <v>4806</v>
      </c>
      <c r="AG4" s="6">
        <v>4482</v>
      </c>
      <c r="AH4" s="6">
        <v>3719</v>
      </c>
      <c r="AI4" s="6">
        <v>3398</v>
      </c>
      <c r="AJ4" s="6">
        <v>3354</v>
      </c>
      <c r="AK4" s="6">
        <v>3297</v>
      </c>
      <c r="AL4" s="6">
        <v>4839</v>
      </c>
      <c r="AM4" s="6">
        <v>4888</v>
      </c>
      <c r="AN4" s="6">
        <v>4269</v>
      </c>
      <c r="AO4" s="6">
        <v>2937</v>
      </c>
      <c r="AP4" s="6">
        <v>1890</v>
      </c>
      <c r="AQ4" s="6">
        <v>1033</v>
      </c>
      <c r="AR4" s="5">
        <f t="shared" si="3"/>
        <v>135858</v>
      </c>
    </row>
    <row r="5" spans="1:48" ht="12.5">
      <c r="A5" s="91">
        <v>4</v>
      </c>
      <c r="B5" s="7" t="s">
        <v>78</v>
      </c>
      <c r="C5" s="8">
        <v>50</v>
      </c>
      <c r="D5" s="6">
        <f t="shared" si="1"/>
        <v>422033</v>
      </c>
      <c r="E5" s="6">
        <v>18528</v>
      </c>
      <c r="F5" s="6">
        <v>17940</v>
      </c>
      <c r="G5" s="6">
        <v>19406</v>
      </c>
      <c r="H5" s="6">
        <v>23449</v>
      </c>
      <c r="I5" s="6">
        <v>31299</v>
      </c>
      <c r="J5" s="6">
        <v>36997</v>
      </c>
      <c r="K5" s="6">
        <v>35136</v>
      </c>
      <c r="L5" s="6">
        <v>34580</v>
      </c>
      <c r="M5" s="6">
        <v>32096</v>
      </c>
      <c r="N5" s="6">
        <v>28356</v>
      </c>
      <c r="O5" s="6">
        <v>26884</v>
      </c>
      <c r="P5" s="6">
        <v>24935</v>
      </c>
      <c r="Q5" s="6">
        <v>19803</v>
      </c>
      <c r="R5" s="6">
        <v>22757</v>
      </c>
      <c r="S5" s="6">
        <v>20258</v>
      </c>
      <c r="T5" s="6">
        <v>15413</v>
      </c>
      <c r="U5" s="6">
        <v>8652</v>
      </c>
      <c r="V5" s="6">
        <v>3995</v>
      </c>
      <c r="W5" s="6">
        <v>1549</v>
      </c>
      <c r="X5" s="6">
        <f t="shared" si="2"/>
        <v>439822</v>
      </c>
      <c r="Y5" s="6">
        <v>17293</v>
      </c>
      <c r="Z5" s="6">
        <v>17432</v>
      </c>
      <c r="AA5" s="6">
        <v>18553</v>
      </c>
      <c r="AB5" s="6">
        <v>21941</v>
      </c>
      <c r="AC5" s="6">
        <v>30237</v>
      </c>
      <c r="AD5" s="6">
        <v>34120</v>
      </c>
      <c r="AE5" s="6">
        <v>32981</v>
      </c>
      <c r="AF5" s="6">
        <v>33039</v>
      </c>
      <c r="AG5" s="6">
        <v>31985</v>
      </c>
      <c r="AH5" s="6">
        <v>28651</v>
      </c>
      <c r="AI5" s="6">
        <v>27624</v>
      </c>
      <c r="AJ5" s="6">
        <v>25567</v>
      </c>
      <c r="AK5" s="6">
        <v>21053</v>
      </c>
      <c r="AL5" s="6">
        <v>25960</v>
      </c>
      <c r="AM5" s="6">
        <v>24834</v>
      </c>
      <c r="AN5" s="6">
        <v>21363</v>
      </c>
      <c r="AO5" s="6">
        <v>14728</v>
      </c>
      <c r="AP5" s="6">
        <v>8306</v>
      </c>
      <c r="AQ5" s="6">
        <v>4155</v>
      </c>
      <c r="AR5" s="5">
        <f t="shared" si="3"/>
        <v>861855</v>
      </c>
    </row>
    <row r="6" spans="1:48" ht="8.25" customHeight="1">
      <c r="A6" s="91">
        <v>5</v>
      </c>
      <c r="B6" s="7" t="s">
        <v>81</v>
      </c>
      <c r="C6" s="8">
        <v>1</v>
      </c>
      <c r="D6" s="6">
        <f t="shared" si="1"/>
        <v>8468</v>
      </c>
      <c r="E6" s="24">
        <v>356</v>
      </c>
      <c r="F6" s="24">
        <v>361</v>
      </c>
      <c r="G6" s="24">
        <v>383</v>
      </c>
      <c r="H6" s="24">
        <v>430</v>
      </c>
      <c r="I6" s="24">
        <v>550</v>
      </c>
      <c r="J6" s="24">
        <v>632</v>
      </c>
      <c r="K6" s="24">
        <v>673</v>
      </c>
      <c r="L6" s="24">
        <v>721</v>
      </c>
      <c r="M6" s="24">
        <v>710</v>
      </c>
      <c r="N6" s="24">
        <v>595</v>
      </c>
      <c r="O6" s="24">
        <v>462</v>
      </c>
      <c r="P6" s="24">
        <v>457</v>
      </c>
      <c r="Q6" s="24">
        <v>415</v>
      </c>
      <c r="R6" s="24">
        <v>489</v>
      </c>
      <c r="S6" s="24">
        <v>475</v>
      </c>
      <c r="T6" s="24">
        <v>386</v>
      </c>
      <c r="U6" s="24">
        <v>203</v>
      </c>
      <c r="V6" s="24">
        <v>118</v>
      </c>
      <c r="W6" s="24">
        <v>52</v>
      </c>
      <c r="X6" s="6">
        <f t="shared" si="2"/>
        <v>8208</v>
      </c>
      <c r="Y6" s="24">
        <v>332</v>
      </c>
      <c r="Z6" s="24">
        <v>308</v>
      </c>
      <c r="AA6" s="24">
        <v>333</v>
      </c>
      <c r="AB6" s="24">
        <v>390</v>
      </c>
      <c r="AC6" s="24">
        <v>523</v>
      </c>
      <c r="AD6" s="24">
        <v>593</v>
      </c>
      <c r="AE6" s="24">
        <v>612</v>
      </c>
      <c r="AF6" s="24">
        <v>714</v>
      </c>
      <c r="AG6" s="24">
        <v>628</v>
      </c>
      <c r="AH6" s="24">
        <v>459</v>
      </c>
      <c r="AI6" s="24">
        <v>433</v>
      </c>
      <c r="AJ6" s="24">
        <v>406</v>
      </c>
      <c r="AK6" s="24">
        <v>342</v>
      </c>
      <c r="AL6" s="24">
        <v>521</v>
      </c>
      <c r="AM6" s="24">
        <v>550</v>
      </c>
      <c r="AN6" s="24">
        <v>424</v>
      </c>
      <c r="AO6" s="24">
        <v>316</v>
      </c>
      <c r="AP6" s="24">
        <v>215</v>
      </c>
      <c r="AQ6" s="24">
        <v>109</v>
      </c>
      <c r="AR6" s="5">
        <f t="shared" si="3"/>
        <v>16676</v>
      </c>
    </row>
    <row r="7" spans="1:48" ht="12.5">
      <c r="A7" s="91">
        <v>6</v>
      </c>
      <c r="B7" s="7" t="s">
        <v>51</v>
      </c>
      <c r="C7" s="8">
        <v>2</v>
      </c>
      <c r="D7" s="6">
        <f t="shared" si="1"/>
        <v>6186</v>
      </c>
      <c r="E7" s="24">
        <v>240</v>
      </c>
      <c r="F7" s="24">
        <v>249</v>
      </c>
      <c r="G7" s="24">
        <v>248</v>
      </c>
      <c r="H7" s="24">
        <v>337</v>
      </c>
      <c r="I7" s="24">
        <v>427</v>
      </c>
      <c r="J7" s="24">
        <v>442</v>
      </c>
      <c r="K7" s="24">
        <v>473</v>
      </c>
      <c r="L7" s="24">
        <v>550</v>
      </c>
      <c r="M7" s="24">
        <v>545</v>
      </c>
      <c r="N7" s="24">
        <v>430</v>
      </c>
      <c r="O7" s="24">
        <v>362</v>
      </c>
      <c r="P7" s="24">
        <v>311</v>
      </c>
      <c r="Q7" s="24">
        <v>243</v>
      </c>
      <c r="R7" s="24">
        <v>404</v>
      </c>
      <c r="S7" s="24">
        <v>410</v>
      </c>
      <c r="T7" s="24">
        <v>290</v>
      </c>
      <c r="U7" s="24">
        <v>141</v>
      </c>
      <c r="V7" s="24">
        <v>54</v>
      </c>
      <c r="W7" s="24">
        <v>30</v>
      </c>
      <c r="X7" s="6">
        <f t="shared" si="2"/>
        <v>5990</v>
      </c>
      <c r="Y7" s="24">
        <v>269</v>
      </c>
      <c r="Z7" s="24">
        <v>209</v>
      </c>
      <c r="AA7" s="24">
        <v>243</v>
      </c>
      <c r="AB7" s="24">
        <v>295</v>
      </c>
      <c r="AC7" s="24">
        <v>396</v>
      </c>
      <c r="AD7" s="24">
        <v>397</v>
      </c>
      <c r="AE7" s="24">
        <v>513</v>
      </c>
      <c r="AF7" s="24">
        <v>466</v>
      </c>
      <c r="AG7" s="24">
        <v>485</v>
      </c>
      <c r="AH7" s="24">
        <v>395</v>
      </c>
      <c r="AI7" s="24">
        <v>291</v>
      </c>
      <c r="AJ7" s="24">
        <v>328</v>
      </c>
      <c r="AK7" s="24">
        <v>294</v>
      </c>
      <c r="AL7" s="24">
        <v>363</v>
      </c>
      <c r="AM7" s="24">
        <v>420</v>
      </c>
      <c r="AN7" s="24">
        <v>269</v>
      </c>
      <c r="AO7" s="24">
        <v>188</v>
      </c>
      <c r="AP7" s="24">
        <v>108</v>
      </c>
      <c r="AQ7" s="24">
        <v>61</v>
      </c>
      <c r="AR7" s="5">
        <f t="shared" si="3"/>
        <v>12176</v>
      </c>
    </row>
    <row r="8" spans="1:48" ht="12.5">
      <c r="A8" s="91">
        <v>7</v>
      </c>
      <c r="B8" s="7" t="s">
        <v>52</v>
      </c>
      <c r="C8" s="8">
        <v>3</v>
      </c>
      <c r="D8" s="6">
        <f t="shared" si="1"/>
        <v>3608</v>
      </c>
      <c r="E8" s="24">
        <v>131</v>
      </c>
      <c r="F8" s="24">
        <v>118</v>
      </c>
      <c r="G8" s="24">
        <v>126</v>
      </c>
      <c r="H8" s="24">
        <v>138</v>
      </c>
      <c r="I8" s="24">
        <v>186</v>
      </c>
      <c r="J8" s="24">
        <v>228</v>
      </c>
      <c r="K8" s="24">
        <v>264</v>
      </c>
      <c r="L8" s="24">
        <v>302</v>
      </c>
      <c r="M8" s="24">
        <v>315</v>
      </c>
      <c r="N8" s="24">
        <v>301</v>
      </c>
      <c r="O8" s="24">
        <v>206</v>
      </c>
      <c r="P8" s="24">
        <v>205</v>
      </c>
      <c r="Q8" s="24">
        <v>150</v>
      </c>
      <c r="R8" s="24">
        <v>262</v>
      </c>
      <c r="S8" s="24">
        <v>239</v>
      </c>
      <c r="T8" s="24">
        <v>214</v>
      </c>
      <c r="U8" s="24">
        <v>115</v>
      </c>
      <c r="V8" s="24">
        <v>76</v>
      </c>
      <c r="W8" s="24">
        <v>32</v>
      </c>
      <c r="X8" s="6">
        <f t="shared" si="2"/>
        <v>3195</v>
      </c>
      <c r="Y8" s="24">
        <v>133</v>
      </c>
      <c r="Z8" s="24">
        <v>116</v>
      </c>
      <c r="AA8" s="24">
        <v>122</v>
      </c>
      <c r="AB8" s="24">
        <v>143</v>
      </c>
      <c r="AC8" s="24">
        <v>157</v>
      </c>
      <c r="AD8" s="24">
        <v>204</v>
      </c>
      <c r="AE8" s="24">
        <v>210</v>
      </c>
      <c r="AF8" s="24">
        <v>246</v>
      </c>
      <c r="AG8" s="24">
        <v>212</v>
      </c>
      <c r="AH8" s="24">
        <v>206</v>
      </c>
      <c r="AI8" s="24">
        <v>176</v>
      </c>
      <c r="AJ8" s="24">
        <v>150</v>
      </c>
      <c r="AK8" s="24">
        <v>147</v>
      </c>
      <c r="AL8" s="24">
        <v>225</v>
      </c>
      <c r="AM8" s="24">
        <v>233</v>
      </c>
      <c r="AN8" s="24">
        <v>218</v>
      </c>
      <c r="AO8" s="24">
        <v>132</v>
      </c>
      <c r="AP8" s="24">
        <v>107</v>
      </c>
      <c r="AQ8" s="24">
        <v>58</v>
      </c>
      <c r="AR8" s="5">
        <f t="shared" si="3"/>
        <v>6803</v>
      </c>
    </row>
    <row r="9" spans="1:48" ht="12.5">
      <c r="A9" s="91">
        <v>8</v>
      </c>
      <c r="B9" s="7" t="s">
        <v>82</v>
      </c>
      <c r="C9" s="8">
        <v>4</v>
      </c>
      <c r="D9" s="6">
        <f t="shared" si="1"/>
        <v>6109</v>
      </c>
      <c r="E9" s="24">
        <v>204</v>
      </c>
      <c r="F9" s="24">
        <v>213</v>
      </c>
      <c r="G9" s="24">
        <v>241</v>
      </c>
      <c r="H9" s="24">
        <v>253</v>
      </c>
      <c r="I9" s="24">
        <v>306</v>
      </c>
      <c r="J9" s="24">
        <v>426</v>
      </c>
      <c r="K9" s="24">
        <v>451</v>
      </c>
      <c r="L9" s="24">
        <v>522</v>
      </c>
      <c r="M9" s="24">
        <v>479</v>
      </c>
      <c r="N9" s="24">
        <v>406</v>
      </c>
      <c r="O9" s="24">
        <v>382</v>
      </c>
      <c r="P9" s="24">
        <v>298</v>
      </c>
      <c r="Q9" s="24">
        <v>274</v>
      </c>
      <c r="R9" s="24">
        <v>402</v>
      </c>
      <c r="S9" s="24">
        <v>378</v>
      </c>
      <c r="T9" s="24">
        <v>408</v>
      </c>
      <c r="U9" s="24">
        <v>254</v>
      </c>
      <c r="V9" s="24">
        <v>150</v>
      </c>
      <c r="W9" s="24">
        <v>62</v>
      </c>
      <c r="X9" s="6">
        <f t="shared" si="2"/>
        <v>5683</v>
      </c>
      <c r="Y9" s="24">
        <v>195</v>
      </c>
      <c r="Z9" s="24">
        <v>189</v>
      </c>
      <c r="AA9" s="24">
        <v>194</v>
      </c>
      <c r="AB9" s="24">
        <v>238</v>
      </c>
      <c r="AC9" s="24">
        <v>307</v>
      </c>
      <c r="AD9" s="24">
        <v>347</v>
      </c>
      <c r="AE9" s="24">
        <v>437</v>
      </c>
      <c r="AF9" s="24">
        <v>388</v>
      </c>
      <c r="AG9" s="24">
        <v>396</v>
      </c>
      <c r="AH9" s="24">
        <v>291</v>
      </c>
      <c r="AI9" s="24">
        <v>331</v>
      </c>
      <c r="AJ9" s="24">
        <v>263</v>
      </c>
      <c r="AK9" s="24">
        <v>268</v>
      </c>
      <c r="AL9" s="24">
        <v>412</v>
      </c>
      <c r="AM9" s="24">
        <v>421</v>
      </c>
      <c r="AN9" s="24">
        <v>388</v>
      </c>
      <c r="AO9" s="24">
        <v>309</v>
      </c>
      <c r="AP9" s="24">
        <v>204</v>
      </c>
      <c r="AQ9" s="24">
        <v>105</v>
      </c>
      <c r="AR9" s="5">
        <f t="shared" si="3"/>
        <v>11792</v>
      </c>
      <c r="AS9" s="5"/>
    </row>
    <row r="10" spans="1:48" ht="12.5">
      <c r="A10" s="91">
        <v>9</v>
      </c>
      <c r="B10" s="7" t="s">
        <v>53</v>
      </c>
      <c r="C10" s="8">
        <v>5</v>
      </c>
      <c r="D10" s="6">
        <f t="shared" si="1"/>
        <v>16570</v>
      </c>
      <c r="E10" s="24">
        <v>651</v>
      </c>
      <c r="F10" s="24">
        <v>586</v>
      </c>
      <c r="G10" s="24">
        <v>709</v>
      </c>
      <c r="H10" s="24">
        <v>825</v>
      </c>
      <c r="I10" s="24">
        <v>1115</v>
      </c>
      <c r="J10" s="24">
        <v>1383</v>
      </c>
      <c r="K10" s="24">
        <v>1376</v>
      </c>
      <c r="L10" s="24">
        <v>1461</v>
      </c>
      <c r="M10" s="24">
        <v>1324</v>
      </c>
      <c r="N10" s="24">
        <v>1106</v>
      </c>
      <c r="O10" s="24">
        <v>949</v>
      </c>
      <c r="P10" s="24">
        <v>873</v>
      </c>
      <c r="Q10" s="24">
        <v>747</v>
      </c>
      <c r="R10" s="24">
        <v>1021</v>
      </c>
      <c r="S10" s="24">
        <v>960</v>
      </c>
      <c r="T10" s="24">
        <v>766</v>
      </c>
      <c r="U10" s="24">
        <v>467</v>
      </c>
      <c r="V10" s="24">
        <v>178</v>
      </c>
      <c r="W10" s="24">
        <v>73</v>
      </c>
      <c r="X10" s="6">
        <f t="shared" si="2"/>
        <v>15639</v>
      </c>
      <c r="Y10" s="24">
        <v>587</v>
      </c>
      <c r="Z10" s="24">
        <v>614</v>
      </c>
      <c r="AA10" s="24">
        <v>719</v>
      </c>
      <c r="AB10" s="24">
        <v>794</v>
      </c>
      <c r="AC10" s="24">
        <v>1013</v>
      </c>
      <c r="AD10" s="24">
        <v>1069</v>
      </c>
      <c r="AE10" s="24">
        <v>1098</v>
      </c>
      <c r="AF10" s="24">
        <v>1188</v>
      </c>
      <c r="AG10" s="24">
        <v>1104</v>
      </c>
      <c r="AH10" s="24">
        <v>870</v>
      </c>
      <c r="AI10" s="24">
        <v>825</v>
      </c>
      <c r="AJ10" s="24">
        <v>810</v>
      </c>
      <c r="AK10" s="24">
        <v>744</v>
      </c>
      <c r="AL10" s="24">
        <v>1101</v>
      </c>
      <c r="AM10" s="24">
        <v>1020</v>
      </c>
      <c r="AN10" s="24">
        <v>869</v>
      </c>
      <c r="AO10" s="24">
        <v>686</v>
      </c>
      <c r="AP10" s="24">
        <v>351</v>
      </c>
      <c r="AQ10" s="24">
        <v>177</v>
      </c>
      <c r="AR10" s="5">
        <f t="shared" si="3"/>
        <v>32209</v>
      </c>
      <c r="AS10" s="5"/>
    </row>
    <row r="11" spans="1:48" ht="12.5">
      <c r="A11" s="91">
        <v>10</v>
      </c>
      <c r="B11" s="7" t="s">
        <v>83</v>
      </c>
      <c r="C11" s="8">
        <v>6</v>
      </c>
      <c r="D11" s="6">
        <f t="shared" si="1"/>
        <v>29659</v>
      </c>
      <c r="E11" s="24">
        <v>1273</v>
      </c>
      <c r="F11" s="24">
        <v>1340</v>
      </c>
      <c r="G11" s="24">
        <v>1377</v>
      </c>
      <c r="H11" s="24">
        <v>1675</v>
      </c>
      <c r="I11" s="24">
        <v>2137</v>
      </c>
      <c r="J11" s="24">
        <v>2285</v>
      </c>
      <c r="K11" s="24">
        <v>2228</v>
      </c>
      <c r="L11" s="24">
        <v>2378</v>
      </c>
      <c r="M11" s="24">
        <v>2281</v>
      </c>
      <c r="N11" s="24">
        <v>2052</v>
      </c>
      <c r="O11" s="24">
        <v>1937</v>
      </c>
      <c r="P11" s="24">
        <v>1708</v>
      </c>
      <c r="Q11" s="24">
        <v>1273</v>
      </c>
      <c r="R11" s="24">
        <v>1554</v>
      </c>
      <c r="S11" s="24">
        <v>1550</v>
      </c>
      <c r="T11" s="24">
        <v>1321</v>
      </c>
      <c r="U11" s="24">
        <v>739</v>
      </c>
      <c r="V11" s="24">
        <v>384</v>
      </c>
      <c r="W11" s="24">
        <v>167</v>
      </c>
      <c r="X11" s="6">
        <f t="shared" si="2"/>
        <v>30595</v>
      </c>
      <c r="Y11" s="24">
        <v>1291</v>
      </c>
      <c r="Z11" s="24">
        <v>1234</v>
      </c>
      <c r="AA11" s="24">
        <v>1251</v>
      </c>
      <c r="AB11" s="24">
        <v>1518</v>
      </c>
      <c r="AC11" s="24">
        <v>2016</v>
      </c>
      <c r="AD11" s="24">
        <v>2168</v>
      </c>
      <c r="AE11" s="24">
        <v>2146</v>
      </c>
      <c r="AF11" s="24">
        <v>2272</v>
      </c>
      <c r="AG11" s="24">
        <v>2297</v>
      </c>
      <c r="AH11" s="24">
        <v>2152</v>
      </c>
      <c r="AI11" s="24">
        <v>1819</v>
      </c>
      <c r="AJ11" s="24">
        <v>1734</v>
      </c>
      <c r="AK11" s="24">
        <v>1270</v>
      </c>
      <c r="AL11" s="24">
        <v>1736</v>
      </c>
      <c r="AM11" s="24">
        <v>1781</v>
      </c>
      <c r="AN11" s="24">
        <v>1662</v>
      </c>
      <c r="AO11" s="24">
        <v>1152</v>
      </c>
      <c r="AP11" s="24">
        <v>744</v>
      </c>
      <c r="AQ11" s="24">
        <v>352</v>
      </c>
      <c r="AR11" s="5">
        <f t="shared" si="3"/>
        <v>60254</v>
      </c>
      <c r="AS11" s="5"/>
    </row>
    <row r="12" spans="1:48" ht="12.5">
      <c r="A12" s="91">
        <v>11</v>
      </c>
      <c r="B12" s="7" t="s">
        <v>54</v>
      </c>
      <c r="C12" s="8">
        <v>7</v>
      </c>
      <c r="D12" s="6">
        <f t="shared" si="1"/>
        <v>11297</v>
      </c>
      <c r="E12" s="24">
        <v>451</v>
      </c>
      <c r="F12" s="24">
        <v>485</v>
      </c>
      <c r="G12" s="24">
        <v>530</v>
      </c>
      <c r="H12" s="24">
        <v>624</v>
      </c>
      <c r="I12" s="24">
        <v>756</v>
      </c>
      <c r="J12" s="24">
        <v>793</v>
      </c>
      <c r="K12" s="24">
        <v>796</v>
      </c>
      <c r="L12" s="24">
        <v>848</v>
      </c>
      <c r="M12" s="24">
        <v>805</v>
      </c>
      <c r="N12" s="24">
        <v>794</v>
      </c>
      <c r="O12" s="24">
        <v>681</v>
      </c>
      <c r="P12" s="24">
        <v>597</v>
      </c>
      <c r="Q12" s="24">
        <v>492</v>
      </c>
      <c r="R12" s="24">
        <v>740</v>
      </c>
      <c r="S12" s="24">
        <v>692</v>
      </c>
      <c r="T12" s="24">
        <v>619</v>
      </c>
      <c r="U12" s="24">
        <v>327</v>
      </c>
      <c r="V12" s="24">
        <v>180</v>
      </c>
      <c r="W12" s="24">
        <v>87</v>
      </c>
      <c r="X12" s="6">
        <f t="shared" si="2"/>
        <v>11475</v>
      </c>
      <c r="Y12" s="24">
        <v>465</v>
      </c>
      <c r="Z12" s="24">
        <v>471</v>
      </c>
      <c r="AA12" s="24">
        <v>523</v>
      </c>
      <c r="AB12" s="24">
        <v>587</v>
      </c>
      <c r="AC12" s="24">
        <v>699</v>
      </c>
      <c r="AD12" s="24">
        <v>739</v>
      </c>
      <c r="AE12" s="24">
        <v>748</v>
      </c>
      <c r="AF12" s="24">
        <v>846</v>
      </c>
      <c r="AG12" s="24">
        <v>829</v>
      </c>
      <c r="AH12" s="24">
        <v>678</v>
      </c>
      <c r="AI12" s="24">
        <v>593</v>
      </c>
      <c r="AJ12" s="24">
        <v>585</v>
      </c>
      <c r="AK12" s="24">
        <v>555</v>
      </c>
      <c r="AL12" s="24">
        <v>732</v>
      </c>
      <c r="AM12" s="24">
        <v>775</v>
      </c>
      <c r="AN12" s="24">
        <v>713</v>
      </c>
      <c r="AO12" s="24">
        <v>482</v>
      </c>
      <c r="AP12" s="24">
        <v>321</v>
      </c>
      <c r="AQ12" s="24">
        <v>134</v>
      </c>
      <c r="AR12" s="5">
        <f t="shared" si="3"/>
        <v>22772</v>
      </c>
      <c r="AS12" s="5"/>
    </row>
    <row r="13" spans="1:48" ht="12.5">
      <c r="A13" s="91">
        <v>12</v>
      </c>
      <c r="B13" s="7" t="s">
        <v>55</v>
      </c>
      <c r="C13" s="8">
        <v>8</v>
      </c>
      <c r="D13" s="6">
        <f t="shared" si="1"/>
        <v>11314</v>
      </c>
      <c r="E13" s="24">
        <v>486</v>
      </c>
      <c r="F13" s="24">
        <v>484</v>
      </c>
      <c r="G13" s="24">
        <v>537</v>
      </c>
      <c r="H13" s="24">
        <v>598</v>
      </c>
      <c r="I13" s="24">
        <v>826</v>
      </c>
      <c r="J13" s="24">
        <v>853</v>
      </c>
      <c r="K13" s="24">
        <v>964</v>
      </c>
      <c r="L13" s="24">
        <v>969</v>
      </c>
      <c r="M13" s="24">
        <v>824</v>
      </c>
      <c r="N13" s="24">
        <v>712</v>
      </c>
      <c r="O13" s="24">
        <v>621</v>
      </c>
      <c r="P13" s="24">
        <v>597</v>
      </c>
      <c r="Q13" s="24">
        <v>492</v>
      </c>
      <c r="R13" s="24">
        <v>704</v>
      </c>
      <c r="S13" s="24">
        <v>624</v>
      </c>
      <c r="T13" s="24">
        <v>553</v>
      </c>
      <c r="U13" s="24">
        <v>276</v>
      </c>
      <c r="V13" s="24">
        <v>133</v>
      </c>
      <c r="W13" s="24">
        <v>61</v>
      </c>
      <c r="X13" s="6">
        <f t="shared" si="2"/>
        <v>10818</v>
      </c>
      <c r="Y13" s="24">
        <v>453</v>
      </c>
      <c r="Z13" s="24">
        <v>453</v>
      </c>
      <c r="AA13" s="24">
        <v>480</v>
      </c>
      <c r="AB13" s="24">
        <v>536</v>
      </c>
      <c r="AC13" s="24">
        <v>665</v>
      </c>
      <c r="AD13" s="24">
        <v>779</v>
      </c>
      <c r="AE13" s="24">
        <v>782</v>
      </c>
      <c r="AF13" s="24">
        <v>845</v>
      </c>
      <c r="AG13" s="24">
        <v>725</v>
      </c>
      <c r="AH13" s="24">
        <v>634</v>
      </c>
      <c r="AI13" s="24">
        <v>588</v>
      </c>
      <c r="AJ13" s="24">
        <v>577</v>
      </c>
      <c r="AK13" s="24">
        <v>570</v>
      </c>
      <c r="AL13" s="24">
        <v>664</v>
      </c>
      <c r="AM13" s="24">
        <v>689</v>
      </c>
      <c r="AN13" s="24">
        <v>597</v>
      </c>
      <c r="AO13" s="24">
        <v>431</v>
      </c>
      <c r="AP13" s="24">
        <v>243</v>
      </c>
      <c r="AQ13" s="24">
        <v>107</v>
      </c>
      <c r="AR13" s="5">
        <f t="shared" si="3"/>
        <v>22132</v>
      </c>
      <c r="AS13" s="5"/>
    </row>
    <row r="14" spans="1:48" ht="12.5">
      <c r="A14" s="91">
        <v>13</v>
      </c>
      <c r="B14" s="7" t="s">
        <v>84</v>
      </c>
      <c r="C14" s="8">
        <v>9</v>
      </c>
      <c r="D14" s="6">
        <f t="shared" si="1"/>
        <v>9355</v>
      </c>
      <c r="E14" s="24">
        <v>357</v>
      </c>
      <c r="F14" s="24">
        <v>364</v>
      </c>
      <c r="G14" s="24">
        <v>356</v>
      </c>
      <c r="H14" s="24">
        <v>444</v>
      </c>
      <c r="I14" s="24">
        <v>639</v>
      </c>
      <c r="J14" s="24">
        <v>787</v>
      </c>
      <c r="K14" s="24">
        <v>680</v>
      </c>
      <c r="L14" s="24">
        <v>726</v>
      </c>
      <c r="M14" s="24">
        <v>647</v>
      </c>
      <c r="N14" s="24">
        <v>570</v>
      </c>
      <c r="O14" s="24">
        <v>524</v>
      </c>
      <c r="P14" s="24">
        <v>525</v>
      </c>
      <c r="Q14" s="24">
        <v>480</v>
      </c>
      <c r="R14" s="24">
        <v>591</v>
      </c>
      <c r="S14" s="24">
        <v>603</v>
      </c>
      <c r="T14" s="24">
        <v>530</v>
      </c>
      <c r="U14" s="24">
        <v>292</v>
      </c>
      <c r="V14" s="24">
        <v>162</v>
      </c>
      <c r="W14" s="24">
        <v>78</v>
      </c>
      <c r="X14" s="6">
        <f t="shared" si="2"/>
        <v>9132</v>
      </c>
      <c r="Y14" s="24">
        <v>351</v>
      </c>
      <c r="Z14" s="24">
        <v>324</v>
      </c>
      <c r="AA14" s="24">
        <v>335</v>
      </c>
      <c r="AB14" s="24">
        <v>379</v>
      </c>
      <c r="AC14" s="24">
        <v>596</v>
      </c>
      <c r="AD14" s="24">
        <v>590</v>
      </c>
      <c r="AE14" s="24">
        <v>586</v>
      </c>
      <c r="AF14" s="24">
        <v>642</v>
      </c>
      <c r="AG14" s="24">
        <v>574</v>
      </c>
      <c r="AH14" s="24">
        <v>517</v>
      </c>
      <c r="AI14" s="24">
        <v>507</v>
      </c>
      <c r="AJ14" s="24">
        <v>544</v>
      </c>
      <c r="AK14" s="24">
        <v>468</v>
      </c>
      <c r="AL14" s="24">
        <v>668</v>
      </c>
      <c r="AM14" s="24">
        <v>627</v>
      </c>
      <c r="AN14" s="24">
        <v>609</v>
      </c>
      <c r="AO14" s="24">
        <v>420</v>
      </c>
      <c r="AP14" s="24">
        <v>265</v>
      </c>
      <c r="AQ14" s="24">
        <v>130</v>
      </c>
      <c r="AR14" s="5">
        <f t="shared" si="3"/>
        <v>18487</v>
      </c>
      <c r="AS14" s="5"/>
    </row>
    <row r="15" spans="1:48" ht="12.5">
      <c r="A15" s="91">
        <v>14</v>
      </c>
      <c r="B15" s="7" t="s">
        <v>85</v>
      </c>
      <c r="C15" s="8">
        <v>10</v>
      </c>
      <c r="D15" s="6">
        <f t="shared" si="1"/>
        <v>10772</v>
      </c>
      <c r="E15" s="24">
        <v>329</v>
      </c>
      <c r="F15" s="24">
        <v>379</v>
      </c>
      <c r="G15" s="24">
        <v>394</v>
      </c>
      <c r="H15" s="24">
        <v>554</v>
      </c>
      <c r="I15" s="24">
        <v>687</v>
      </c>
      <c r="J15" s="24">
        <v>724</v>
      </c>
      <c r="K15" s="24">
        <v>718</v>
      </c>
      <c r="L15" s="24">
        <v>845</v>
      </c>
      <c r="M15" s="24">
        <v>821</v>
      </c>
      <c r="N15" s="24">
        <v>693</v>
      </c>
      <c r="O15" s="24">
        <v>631</v>
      </c>
      <c r="P15" s="24">
        <v>624</v>
      </c>
      <c r="Q15" s="24">
        <v>594</v>
      </c>
      <c r="R15" s="24">
        <v>772</v>
      </c>
      <c r="S15" s="24">
        <v>789</v>
      </c>
      <c r="T15" s="24">
        <v>612</v>
      </c>
      <c r="U15" s="24">
        <v>352</v>
      </c>
      <c r="V15" s="24">
        <v>184</v>
      </c>
      <c r="W15" s="24">
        <v>70</v>
      </c>
      <c r="X15" s="6">
        <f t="shared" si="2"/>
        <v>10217</v>
      </c>
      <c r="Y15" s="24">
        <v>302</v>
      </c>
      <c r="Z15" s="24">
        <v>316</v>
      </c>
      <c r="AA15" s="24">
        <v>423</v>
      </c>
      <c r="AB15" s="24">
        <v>461</v>
      </c>
      <c r="AC15" s="24">
        <v>631</v>
      </c>
      <c r="AD15" s="24">
        <v>655</v>
      </c>
      <c r="AE15" s="24">
        <v>635</v>
      </c>
      <c r="AF15" s="24">
        <v>715</v>
      </c>
      <c r="AG15" s="24">
        <v>625</v>
      </c>
      <c r="AH15" s="24">
        <v>567</v>
      </c>
      <c r="AI15" s="24">
        <v>573</v>
      </c>
      <c r="AJ15" s="24">
        <v>596</v>
      </c>
      <c r="AK15" s="24">
        <v>542</v>
      </c>
      <c r="AL15" s="24">
        <v>759</v>
      </c>
      <c r="AM15" s="24">
        <v>809</v>
      </c>
      <c r="AN15" s="24">
        <v>725</v>
      </c>
      <c r="AO15" s="24">
        <v>480</v>
      </c>
      <c r="AP15" s="24">
        <v>283</v>
      </c>
      <c r="AQ15" s="24">
        <v>120</v>
      </c>
      <c r="AR15" s="5">
        <f t="shared" si="3"/>
        <v>20989</v>
      </c>
      <c r="AS15" s="5"/>
    </row>
    <row r="16" spans="1:48" ht="12.5">
      <c r="A16" s="91">
        <v>15</v>
      </c>
      <c r="B16" s="7" t="s">
        <v>86</v>
      </c>
      <c r="C16" s="8">
        <v>11</v>
      </c>
      <c r="D16" s="6">
        <f t="shared" si="1"/>
        <v>11334</v>
      </c>
      <c r="E16" s="24">
        <v>489</v>
      </c>
      <c r="F16" s="24">
        <v>490</v>
      </c>
      <c r="G16" s="24">
        <v>546</v>
      </c>
      <c r="H16" s="24">
        <v>605</v>
      </c>
      <c r="I16" s="24">
        <v>866</v>
      </c>
      <c r="J16" s="24">
        <v>901</v>
      </c>
      <c r="K16" s="24">
        <v>892</v>
      </c>
      <c r="L16" s="24">
        <v>908</v>
      </c>
      <c r="M16" s="24">
        <v>781</v>
      </c>
      <c r="N16" s="24">
        <v>731</v>
      </c>
      <c r="O16" s="24">
        <v>627</v>
      </c>
      <c r="P16" s="24">
        <v>604</v>
      </c>
      <c r="Q16" s="24">
        <v>558</v>
      </c>
      <c r="R16" s="24">
        <v>661</v>
      </c>
      <c r="S16" s="24">
        <v>616</v>
      </c>
      <c r="T16" s="24">
        <v>510</v>
      </c>
      <c r="U16" s="24">
        <v>345</v>
      </c>
      <c r="V16" s="24">
        <v>146</v>
      </c>
      <c r="W16" s="24">
        <v>58</v>
      </c>
      <c r="X16" s="6">
        <f t="shared" si="2"/>
        <v>10920</v>
      </c>
      <c r="Y16" s="24">
        <v>449</v>
      </c>
      <c r="Z16" s="24">
        <v>500</v>
      </c>
      <c r="AA16" s="24">
        <v>505</v>
      </c>
      <c r="AB16" s="24">
        <v>601</v>
      </c>
      <c r="AC16" s="24">
        <v>713</v>
      </c>
      <c r="AD16" s="24">
        <v>789</v>
      </c>
      <c r="AE16" s="24">
        <v>759</v>
      </c>
      <c r="AF16" s="24">
        <v>769</v>
      </c>
      <c r="AG16" s="24">
        <v>742</v>
      </c>
      <c r="AH16" s="24">
        <v>627</v>
      </c>
      <c r="AI16" s="24">
        <v>601</v>
      </c>
      <c r="AJ16" s="24">
        <v>603</v>
      </c>
      <c r="AK16" s="24">
        <v>555</v>
      </c>
      <c r="AL16" s="24">
        <v>697</v>
      </c>
      <c r="AM16" s="24">
        <v>651</v>
      </c>
      <c r="AN16" s="24">
        <v>591</v>
      </c>
      <c r="AO16" s="24">
        <v>418</v>
      </c>
      <c r="AP16" s="24">
        <v>231</v>
      </c>
      <c r="AQ16" s="24">
        <v>119</v>
      </c>
      <c r="AR16" s="5">
        <f t="shared" si="3"/>
        <v>22254</v>
      </c>
      <c r="AS16" s="5"/>
    </row>
    <row r="17" spans="1:45" ht="12.5">
      <c r="A17" s="91">
        <v>16</v>
      </c>
      <c r="B17" s="7" t="s">
        <v>56</v>
      </c>
      <c r="C17" s="8">
        <v>12</v>
      </c>
      <c r="D17" s="6">
        <f t="shared" si="1"/>
        <v>6981</v>
      </c>
      <c r="E17" s="24">
        <v>270</v>
      </c>
      <c r="F17" s="24">
        <v>278</v>
      </c>
      <c r="G17" s="24">
        <v>302</v>
      </c>
      <c r="H17" s="24">
        <v>369</v>
      </c>
      <c r="I17" s="24">
        <v>467</v>
      </c>
      <c r="J17" s="24">
        <v>508</v>
      </c>
      <c r="K17" s="24">
        <v>515</v>
      </c>
      <c r="L17" s="24">
        <v>530</v>
      </c>
      <c r="M17" s="24">
        <v>489</v>
      </c>
      <c r="N17" s="24">
        <v>433</v>
      </c>
      <c r="O17" s="24">
        <v>411</v>
      </c>
      <c r="P17" s="24">
        <v>405</v>
      </c>
      <c r="Q17" s="24">
        <v>372</v>
      </c>
      <c r="R17" s="24">
        <v>453</v>
      </c>
      <c r="S17" s="24">
        <v>434</v>
      </c>
      <c r="T17" s="24">
        <v>385</v>
      </c>
      <c r="U17" s="24">
        <v>207</v>
      </c>
      <c r="V17" s="24">
        <v>103</v>
      </c>
      <c r="W17" s="24">
        <v>50</v>
      </c>
      <c r="X17" s="6">
        <f t="shared" si="2"/>
        <v>7187</v>
      </c>
      <c r="Y17" s="24">
        <v>245</v>
      </c>
      <c r="Z17" s="24">
        <v>287</v>
      </c>
      <c r="AA17" s="24">
        <v>301</v>
      </c>
      <c r="AB17" s="24">
        <v>358</v>
      </c>
      <c r="AC17" s="24">
        <v>400</v>
      </c>
      <c r="AD17" s="24">
        <v>521</v>
      </c>
      <c r="AE17" s="24">
        <v>480</v>
      </c>
      <c r="AF17" s="24">
        <v>463</v>
      </c>
      <c r="AG17" s="24">
        <v>449</v>
      </c>
      <c r="AH17" s="24">
        <v>382</v>
      </c>
      <c r="AI17" s="24">
        <v>393</v>
      </c>
      <c r="AJ17" s="24">
        <v>409</v>
      </c>
      <c r="AK17" s="24">
        <v>356</v>
      </c>
      <c r="AL17" s="24">
        <v>496</v>
      </c>
      <c r="AM17" s="24">
        <v>475</v>
      </c>
      <c r="AN17" s="24">
        <v>475</v>
      </c>
      <c r="AO17" s="24">
        <v>371</v>
      </c>
      <c r="AP17" s="24">
        <v>228</v>
      </c>
      <c r="AQ17" s="24">
        <v>98</v>
      </c>
      <c r="AR17" s="5">
        <f t="shared" si="3"/>
        <v>14168</v>
      </c>
      <c r="AS17" s="5"/>
    </row>
    <row r="18" spans="1:45" ht="12.5">
      <c r="A18" s="91">
        <v>17</v>
      </c>
      <c r="B18" s="7" t="s">
        <v>57</v>
      </c>
      <c r="C18" s="8">
        <v>13</v>
      </c>
      <c r="D18" s="6">
        <f t="shared" si="1"/>
        <v>7286</v>
      </c>
      <c r="E18" s="24">
        <v>269</v>
      </c>
      <c r="F18" s="24">
        <v>301</v>
      </c>
      <c r="G18" s="24">
        <v>310</v>
      </c>
      <c r="H18" s="24">
        <v>355</v>
      </c>
      <c r="I18" s="24">
        <v>449</v>
      </c>
      <c r="J18" s="24">
        <v>563</v>
      </c>
      <c r="K18" s="24">
        <v>595</v>
      </c>
      <c r="L18" s="24">
        <v>597</v>
      </c>
      <c r="M18" s="24">
        <v>513</v>
      </c>
      <c r="N18" s="24">
        <v>447</v>
      </c>
      <c r="O18" s="24">
        <v>403</v>
      </c>
      <c r="P18" s="24">
        <v>422</v>
      </c>
      <c r="Q18" s="24">
        <v>374</v>
      </c>
      <c r="R18" s="24">
        <v>479</v>
      </c>
      <c r="S18" s="24">
        <v>470</v>
      </c>
      <c r="T18" s="24">
        <v>382</v>
      </c>
      <c r="U18" s="24">
        <v>215</v>
      </c>
      <c r="V18" s="24">
        <v>98</v>
      </c>
      <c r="W18" s="24">
        <v>44</v>
      </c>
      <c r="X18" s="6">
        <f t="shared" si="2"/>
        <v>6895</v>
      </c>
      <c r="Y18" s="24">
        <v>277</v>
      </c>
      <c r="Z18" s="24">
        <v>236</v>
      </c>
      <c r="AA18" s="24">
        <v>266</v>
      </c>
      <c r="AB18" s="24">
        <v>326</v>
      </c>
      <c r="AC18" s="24">
        <v>425</v>
      </c>
      <c r="AD18" s="24">
        <v>447</v>
      </c>
      <c r="AE18" s="24">
        <v>462</v>
      </c>
      <c r="AF18" s="24">
        <v>491</v>
      </c>
      <c r="AG18" s="24">
        <v>459</v>
      </c>
      <c r="AH18" s="24">
        <v>324</v>
      </c>
      <c r="AI18" s="24">
        <v>371</v>
      </c>
      <c r="AJ18" s="24">
        <v>366</v>
      </c>
      <c r="AK18" s="24">
        <v>365</v>
      </c>
      <c r="AL18" s="24">
        <v>500</v>
      </c>
      <c r="AM18" s="24">
        <v>499</v>
      </c>
      <c r="AN18" s="24">
        <v>438</v>
      </c>
      <c r="AO18" s="24">
        <v>322</v>
      </c>
      <c r="AP18" s="24">
        <v>215</v>
      </c>
      <c r="AQ18" s="24">
        <v>106</v>
      </c>
      <c r="AR18" s="5">
        <f t="shared" si="3"/>
        <v>14181</v>
      </c>
      <c r="AS18" s="5"/>
    </row>
    <row r="19" spans="1:45" ht="12.5">
      <c r="A19" s="91">
        <v>18</v>
      </c>
      <c r="B19" s="7" t="s">
        <v>80</v>
      </c>
      <c r="C19" s="8">
        <v>14</v>
      </c>
      <c r="D19" s="6">
        <f t="shared" si="1"/>
        <v>4056</v>
      </c>
      <c r="E19" s="24">
        <v>168</v>
      </c>
      <c r="F19" s="24">
        <v>161</v>
      </c>
      <c r="G19" s="24">
        <v>177</v>
      </c>
      <c r="H19" s="24">
        <v>227</v>
      </c>
      <c r="I19" s="24">
        <v>278</v>
      </c>
      <c r="J19" s="24">
        <v>316</v>
      </c>
      <c r="K19" s="24">
        <v>351</v>
      </c>
      <c r="L19" s="24">
        <v>342</v>
      </c>
      <c r="M19" s="24">
        <v>285</v>
      </c>
      <c r="N19" s="24">
        <v>270</v>
      </c>
      <c r="O19" s="24">
        <v>216</v>
      </c>
      <c r="P19" s="24">
        <v>232</v>
      </c>
      <c r="Q19" s="24">
        <v>227</v>
      </c>
      <c r="R19" s="24">
        <v>276</v>
      </c>
      <c r="S19" s="24">
        <v>227</v>
      </c>
      <c r="T19" s="24">
        <v>154</v>
      </c>
      <c r="U19" s="24">
        <v>100</v>
      </c>
      <c r="V19" s="24">
        <v>35</v>
      </c>
      <c r="W19" s="24">
        <v>14</v>
      </c>
      <c r="X19" s="6">
        <f t="shared" si="2"/>
        <v>3911</v>
      </c>
      <c r="Y19" s="24">
        <v>174</v>
      </c>
      <c r="Z19" s="24">
        <v>182</v>
      </c>
      <c r="AA19" s="24">
        <v>184</v>
      </c>
      <c r="AB19" s="24">
        <v>203</v>
      </c>
      <c r="AC19" s="24">
        <v>233</v>
      </c>
      <c r="AD19" s="24">
        <v>279</v>
      </c>
      <c r="AE19" s="24">
        <v>324</v>
      </c>
      <c r="AF19" s="24">
        <v>314</v>
      </c>
      <c r="AG19" s="24">
        <v>233</v>
      </c>
      <c r="AH19" s="24">
        <v>225</v>
      </c>
      <c r="AI19" s="24">
        <v>171</v>
      </c>
      <c r="AJ19" s="24">
        <v>215</v>
      </c>
      <c r="AK19" s="24">
        <v>213</v>
      </c>
      <c r="AL19" s="24">
        <v>250</v>
      </c>
      <c r="AM19" s="24">
        <v>258</v>
      </c>
      <c r="AN19" s="24">
        <v>195</v>
      </c>
      <c r="AO19" s="24">
        <v>125</v>
      </c>
      <c r="AP19" s="24">
        <v>84</v>
      </c>
      <c r="AQ19" s="24">
        <v>49</v>
      </c>
      <c r="AR19" s="5">
        <f t="shared" si="3"/>
        <v>7967</v>
      </c>
      <c r="AS19" s="5"/>
    </row>
    <row r="20" spans="1:45" ht="12.5">
      <c r="A20" s="91">
        <v>19</v>
      </c>
      <c r="B20" s="7" t="s">
        <v>58</v>
      </c>
      <c r="C20" s="8">
        <v>15</v>
      </c>
      <c r="D20" s="6">
        <f t="shared" si="1"/>
        <v>11275</v>
      </c>
      <c r="E20" s="24">
        <v>460</v>
      </c>
      <c r="F20" s="24">
        <v>506</v>
      </c>
      <c r="G20" s="24">
        <v>562</v>
      </c>
      <c r="H20" s="24">
        <v>647</v>
      </c>
      <c r="I20" s="24">
        <v>764</v>
      </c>
      <c r="J20" s="24">
        <v>771</v>
      </c>
      <c r="K20" s="24">
        <v>857</v>
      </c>
      <c r="L20" s="24">
        <v>887</v>
      </c>
      <c r="M20" s="24">
        <v>914</v>
      </c>
      <c r="N20" s="24">
        <v>795</v>
      </c>
      <c r="O20" s="24">
        <v>687</v>
      </c>
      <c r="P20" s="24">
        <v>611</v>
      </c>
      <c r="Q20" s="24">
        <v>535</v>
      </c>
      <c r="R20" s="24">
        <v>689</v>
      </c>
      <c r="S20" s="24">
        <v>647</v>
      </c>
      <c r="T20" s="24">
        <v>511</v>
      </c>
      <c r="U20" s="24">
        <v>286</v>
      </c>
      <c r="V20" s="24">
        <v>114</v>
      </c>
      <c r="W20" s="24">
        <v>32</v>
      </c>
      <c r="X20" s="6">
        <f t="shared" si="2"/>
        <v>11011</v>
      </c>
      <c r="Y20" s="24">
        <v>381</v>
      </c>
      <c r="Z20" s="24">
        <v>455</v>
      </c>
      <c r="AA20" s="24">
        <v>516</v>
      </c>
      <c r="AB20" s="24">
        <v>600</v>
      </c>
      <c r="AC20" s="24">
        <v>744</v>
      </c>
      <c r="AD20" s="24">
        <v>722</v>
      </c>
      <c r="AE20" s="24">
        <v>712</v>
      </c>
      <c r="AF20" s="24">
        <v>836</v>
      </c>
      <c r="AG20" s="24">
        <v>840</v>
      </c>
      <c r="AH20" s="24">
        <v>638</v>
      </c>
      <c r="AI20" s="24">
        <v>605</v>
      </c>
      <c r="AJ20" s="24">
        <v>555</v>
      </c>
      <c r="AK20" s="24">
        <v>500</v>
      </c>
      <c r="AL20" s="24">
        <v>739</v>
      </c>
      <c r="AM20" s="24">
        <v>712</v>
      </c>
      <c r="AN20" s="24">
        <v>634</v>
      </c>
      <c r="AO20" s="24">
        <v>467</v>
      </c>
      <c r="AP20" s="24">
        <v>254</v>
      </c>
      <c r="AQ20" s="24">
        <v>101</v>
      </c>
      <c r="AR20" s="5">
        <f t="shared" si="3"/>
        <v>22286</v>
      </c>
      <c r="AS20" s="5"/>
    </row>
    <row r="21" spans="1:45" ht="12.5">
      <c r="A21" s="91">
        <v>20</v>
      </c>
      <c r="B21" s="7" t="s">
        <v>59</v>
      </c>
      <c r="C21" s="8">
        <v>16</v>
      </c>
      <c r="D21" s="6">
        <f t="shared" si="1"/>
        <v>11904</v>
      </c>
      <c r="E21" s="24">
        <v>489</v>
      </c>
      <c r="F21" s="24">
        <v>468</v>
      </c>
      <c r="G21" s="24">
        <v>505</v>
      </c>
      <c r="H21" s="24">
        <v>591</v>
      </c>
      <c r="I21" s="24">
        <v>814</v>
      </c>
      <c r="J21" s="24">
        <v>976</v>
      </c>
      <c r="K21" s="24">
        <v>1041</v>
      </c>
      <c r="L21" s="24">
        <v>938</v>
      </c>
      <c r="M21" s="24">
        <v>879</v>
      </c>
      <c r="N21" s="24">
        <v>704</v>
      </c>
      <c r="O21" s="24">
        <v>676</v>
      </c>
      <c r="P21" s="24">
        <v>674</v>
      </c>
      <c r="Q21" s="24">
        <v>609</v>
      </c>
      <c r="R21" s="24">
        <v>754</v>
      </c>
      <c r="S21" s="24">
        <v>679</v>
      </c>
      <c r="T21" s="24">
        <v>585</v>
      </c>
      <c r="U21" s="24">
        <v>317</v>
      </c>
      <c r="V21" s="24">
        <v>142</v>
      </c>
      <c r="W21" s="24">
        <v>63</v>
      </c>
      <c r="X21" s="6">
        <f t="shared" si="2"/>
        <v>10961</v>
      </c>
      <c r="Y21" s="24">
        <v>457</v>
      </c>
      <c r="Z21" s="24">
        <v>463</v>
      </c>
      <c r="AA21" s="24">
        <v>453</v>
      </c>
      <c r="AB21" s="24">
        <v>504</v>
      </c>
      <c r="AC21" s="24">
        <v>682</v>
      </c>
      <c r="AD21" s="24">
        <v>808</v>
      </c>
      <c r="AE21" s="24">
        <v>812</v>
      </c>
      <c r="AF21" s="24">
        <v>796</v>
      </c>
      <c r="AG21" s="24">
        <v>663</v>
      </c>
      <c r="AH21" s="24">
        <v>591</v>
      </c>
      <c r="AI21" s="24">
        <v>545</v>
      </c>
      <c r="AJ21" s="24">
        <v>603</v>
      </c>
      <c r="AK21" s="24">
        <v>577</v>
      </c>
      <c r="AL21" s="24">
        <v>720</v>
      </c>
      <c r="AM21" s="24">
        <v>726</v>
      </c>
      <c r="AN21" s="24">
        <v>705</v>
      </c>
      <c r="AO21" s="24">
        <v>439</v>
      </c>
      <c r="AP21" s="24">
        <v>274</v>
      </c>
      <c r="AQ21" s="24">
        <v>143</v>
      </c>
      <c r="AR21" s="5">
        <f t="shared" si="3"/>
        <v>22865</v>
      </c>
      <c r="AS21" s="5"/>
    </row>
    <row r="22" spans="1:45" ht="12.5">
      <c r="A22" s="91">
        <v>21</v>
      </c>
      <c r="B22" s="7" t="s">
        <v>842</v>
      </c>
      <c r="C22" s="8">
        <v>17</v>
      </c>
      <c r="D22" s="6">
        <f t="shared" si="1"/>
        <v>317620</v>
      </c>
      <c r="E22" s="24">
        <v>14638</v>
      </c>
      <c r="F22" s="24">
        <v>14028</v>
      </c>
      <c r="G22" s="24">
        <v>15103</v>
      </c>
      <c r="H22" s="24">
        <v>18320</v>
      </c>
      <c r="I22" s="24">
        <v>24606</v>
      </c>
      <c r="J22" s="24">
        <v>29075</v>
      </c>
      <c r="K22" s="24">
        <v>26837</v>
      </c>
      <c r="L22" s="24">
        <v>26258</v>
      </c>
      <c r="M22" s="24">
        <v>24579</v>
      </c>
      <c r="N22" s="24">
        <v>21843</v>
      </c>
      <c r="O22" s="24">
        <v>20954</v>
      </c>
      <c r="P22" s="24">
        <v>19164</v>
      </c>
      <c r="Q22" s="24">
        <v>14352</v>
      </c>
      <c r="R22" s="24">
        <v>15532</v>
      </c>
      <c r="S22" s="24">
        <v>13331</v>
      </c>
      <c r="T22" s="24">
        <v>9958</v>
      </c>
      <c r="U22" s="24">
        <v>5496</v>
      </c>
      <c r="V22" s="24">
        <v>2619</v>
      </c>
      <c r="W22" s="24">
        <v>927</v>
      </c>
      <c r="X22" s="6">
        <f t="shared" si="2"/>
        <v>339126</v>
      </c>
      <c r="Y22" s="24">
        <v>13755</v>
      </c>
      <c r="Z22" s="24">
        <v>13607</v>
      </c>
      <c r="AA22" s="24">
        <v>14510</v>
      </c>
      <c r="AB22" s="24">
        <v>17231</v>
      </c>
      <c r="AC22" s="24">
        <v>24136</v>
      </c>
      <c r="AD22" s="24">
        <v>27459</v>
      </c>
      <c r="AE22" s="24">
        <v>26180</v>
      </c>
      <c r="AF22" s="24">
        <v>26031</v>
      </c>
      <c r="AG22" s="24">
        <v>25525</v>
      </c>
      <c r="AH22" s="24">
        <v>23340</v>
      </c>
      <c r="AI22" s="24">
        <v>22318</v>
      </c>
      <c r="AJ22" s="24">
        <v>20055</v>
      </c>
      <c r="AK22" s="24">
        <v>15755</v>
      </c>
      <c r="AL22" s="24">
        <v>18687</v>
      </c>
      <c r="AM22" s="24">
        <v>17410</v>
      </c>
      <c r="AN22" s="24">
        <v>14710</v>
      </c>
      <c r="AO22" s="24">
        <v>10089</v>
      </c>
      <c r="AP22" s="24">
        <v>5605</v>
      </c>
      <c r="AQ22" s="24">
        <v>2723</v>
      </c>
      <c r="AR22" s="5">
        <f t="shared" si="3"/>
        <v>656746</v>
      </c>
      <c r="AS22" s="5"/>
    </row>
    <row r="23" spans="1:45" ht="12.5">
      <c r="A23" s="91">
        <v>22</v>
      </c>
      <c r="B23" s="7" t="s">
        <v>60</v>
      </c>
      <c r="C23" s="8">
        <v>18</v>
      </c>
      <c r="D23" s="6">
        <f t="shared" si="1"/>
        <v>4593</v>
      </c>
      <c r="E23" s="24">
        <v>113</v>
      </c>
      <c r="F23" s="24">
        <v>189</v>
      </c>
      <c r="G23" s="24">
        <v>186</v>
      </c>
      <c r="H23" s="24">
        <v>238</v>
      </c>
      <c r="I23" s="24">
        <v>266</v>
      </c>
      <c r="J23" s="24">
        <v>314</v>
      </c>
      <c r="K23" s="24">
        <v>345</v>
      </c>
      <c r="L23" s="24">
        <v>379</v>
      </c>
      <c r="M23" s="24">
        <v>352</v>
      </c>
      <c r="N23" s="24">
        <v>335</v>
      </c>
      <c r="O23" s="24">
        <v>274</v>
      </c>
      <c r="P23" s="24">
        <v>239</v>
      </c>
      <c r="Q23" s="24">
        <v>240</v>
      </c>
      <c r="R23" s="24">
        <v>348</v>
      </c>
      <c r="S23" s="24">
        <v>307</v>
      </c>
      <c r="T23" s="24">
        <v>227</v>
      </c>
      <c r="U23" s="24">
        <v>159</v>
      </c>
      <c r="V23" s="24">
        <v>57</v>
      </c>
      <c r="W23" s="24">
        <v>25</v>
      </c>
      <c r="X23" s="6">
        <f t="shared" si="2"/>
        <v>4618</v>
      </c>
      <c r="Y23" s="24">
        <v>147</v>
      </c>
      <c r="Z23" s="24">
        <v>191</v>
      </c>
      <c r="AA23" s="24">
        <v>179</v>
      </c>
      <c r="AB23" s="24">
        <v>230</v>
      </c>
      <c r="AC23" s="24">
        <v>300</v>
      </c>
      <c r="AD23" s="24">
        <v>260</v>
      </c>
      <c r="AE23" s="24">
        <v>305</v>
      </c>
      <c r="AF23" s="24">
        <v>337</v>
      </c>
      <c r="AG23" s="24">
        <v>319</v>
      </c>
      <c r="AH23" s="24">
        <v>287</v>
      </c>
      <c r="AI23" s="24">
        <v>237</v>
      </c>
      <c r="AJ23" s="24">
        <v>235</v>
      </c>
      <c r="AK23" s="24">
        <v>245</v>
      </c>
      <c r="AL23" s="24">
        <v>347</v>
      </c>
      <c r="AM23" s="24">
        <v>312</v>
      </c>
      <c r="AN23" s="24">
        <v>351</v>
      </c>
      <c r="AO23" s="24">
        <v>193</v>
      </c>
      <c r="AP23" s="24">
        <v>88</v>
      </c>
      <c r="AQ23" s="24">
        <v>55</v>
      </c>
      <c r="AR23" s="5">
        <f t="shared" si="3"/>
        <v>9211</v>
      </c>
      <c r="AS23" s="5"/>
    </row>
    <row r="24" spans="1:45" ht="12.5">
      <c r="A24" s="91">
        <v>23</v>
      </c>
      <c r="B24" s="7" t="s">
        <v>87</v>
      </c>
      <c r="C24" s="8">
        <v>19</v>
      </c>
      <c r="D24" s="6">
        <f t="shared" si="1"/>
        <v>6554</v>
      </c>
      <c r="E24" s="24">
        <v>249</v>
      </c>
      <c r="F24" s="24">
        <v>266</v>
      </c>
      <c r="G24" s="24">
        <v>249</v>
      </c>
      <c r="H24" s="24">
        <v>371</v>
      </c>
      <c r="I24" s="24">
        <v>455</v>
      </c>
      <c r="J24" s="24">
        <v>513</v>
      </c>
      <c r="K24" s="24">
        <v>474</v>
      </c>
      <c r="L24" s="24">
        <v>460</v>
      </c>
      <c r="M24" s="24">
        <v>438</v>
      </c>
      <c r="N24" s="24">
        <v>424</v>
      </c>
      <c r="O24" s="24">
        <v>393</v>
      </c>
      <c r="P24" s="24">
        <v>349</v>
      </c>
      <c r="Q24" s="24">
        <v>345</v>
      </c>
      <c r="R24" s="24">
        <v>430</v>
      </c>
      <c r="S24" s="24">
        <v>418</v>
      </c>
      <c r="T24" s="24">
        <v>356</v>
      </c>
      <c r="U24" s="24">
        <v>217</v>
      </c>
      <c r="V24" s="24">
        <v>91</v>
      </c>
      <c r="W24" s="24">
        <v>56</v>
      </c>
      <c r="X24" s="6">
        <f t="shared" si="2"/>
        <v>6451</v>
      </c>
      <c r="Y24" s="24">
        <v>243</v>
      </c>
      <c r="Z24" s="24">
        <v>232</v>
      </c>
      <c r="AA24" s="24">
        <v>258</v>
      </c>
      <c r="AB24" s="24">
        <v>312</v>
      </c>
      <c r="AC24" s="24">
        <v>432</v>
      </c>
      <c r="AD24" s="24">
        <v>404</v>
      </c>
      <c r="AE24" s="24">
        <v>373</v>
      </c>
      <c r="AF24" s="24">
        <v>410</v>
      </c>
      <c r="AG24" s="24">
        <v>403</v>
      </c>
      <c r="AH24" s="24">
        <v>368</v>
      </c>
      <c r="AI24" s="24">
        <v>427</v>
      </c>
      <c r="AJ24" s="24">
        <v>351</v>
      </c>
      <c r="AK24" s="24">
        <v>332</v>
      </c>
      <c r="AL24" s="24">
        <v>454</v>
      </c>
      <c r="AM24" s="24">
        <v>467</v>
      </c>
      <c r="AN24" s="24">
        <v>437</v>
      </c>
      <c r="AO24" s="24">
        <v>293</v>
      </c>
      <c r="AP24" s="24">
        <v>167</v>
      </c>
      <c r="AQ24" s="24">
        <v>88</v>
      </c>
      <c r="AR24" s="5">
        <f t="shared" si="3"/>
        <v>13005</v>
      </c>
      <c r="AS24" s="5"/>
    </row>
    <row r="25" spans="1:45" ht="12.5">
      <c r="A25" s="91">
        <v>24</v>
      </c>
      <c r="B25" s="7" t="s">
        <v>61</v>
      </c>
      <c r="C25" s="8">
        <v>20</v>
      </c>
      <c r="D25" s="6">
        <f t="shared" si="1"/>
        <v>19561</v>
      </c>
      <c r="E25" s="24">
        <v>712</v>
      </c>
      <c r="F25" s="24">
        <v>688</v>
      </c>
      <c r="G25" s="24">
        <v>763</v>
      </c>
      <c r="H25" s="24">
        <v>874</v>
      </c>
      <c r="I25" s="24">
        <v>1202</v>
      </c>
      <c r="J25" s="24">
        <v>1458</v>
      </c>
      <c r="K25" s="24">
        <v>1573</v>
      </c>
      <c r="L25" s="24">
        <v>1483</v>
      </c>
      <c r="M25" s="24">
        <v>1267</v>
      </c>
      <c r="N25" s="24">
        <v>1099</v>
      </c>
      <c r="O25" s="24">
        <v>1037</v>
      </c>
      <c r="P25" s="24">
        <v>1070</v>
      </c>
      <c r="Q25" s="24">
        <v>1082</v>
      </c>
      <c r="R25" s="24">
        <v>1504</v>
      </c>
      <c r="S25" s="24">
        <v>1499</v>
      </c>
      <c r="T25" s="24">
        <v>1167</v>
      </c>
      <c r="U25" s="24">
        <v>641</v>
      </c>
      <c r="V25" s="24">
        <v>297</v>
      </c>
      <c r="W25" s="24">
        <v>145</v>
      </c>
      <c r="X25" s="6">
        <f t="shared" si="2"/>
        <v>19583</v>
      </c>
      <c r="Y25" s="24">
        <v>634</v>
      </c>
      <c r="Z25" s="24">
        <v>687</v>
      </c>
      <c r="AA25" s="24">
        <v>691</v>
      </c>
      <c r="AB25" s="24">
        <v>826</v>
      </c>
      <c r="AC25" s="24">
        <v>1157</v>
      </c>
      <c r="AD25" s="24">
        <v>1236</v>
      </c>
      <c r="AE25" s="24">
        <v>1317</v>
      </c>
      <c r="AF25" s="24">
        <v>1245</v>
      </c>
      <c r="AG25" s="24">
        <v>1150</v>
      </c>
      <c r="AH25" s="24">
        <v>899</v>
      </c>
      <c r="AI25" s="24">
        <v>1013</v>
      </c>
      <c r="AJ25" s="24">
        <v>1122</v>
      </c>
      <c r="AK25" s="24">
        <v>1063</v>
      </c>
      <c r="AL25" s="24">
        <v>1457</v>
      </c>
      <c r="AM25" s="24">
        <v>1618</v>
      </c>
      <c r="AN25" s="24">
        <v>1493</v>
      </c>
      <c r="AO25" s="24">
        <v>1019</v>
      </c>
      <c r="AP25" s="24">
        <v>599</v>
      </c>
      <c r="AQ25" s="24">
        <v>357</v>
      </c>
      <c r="AR25" s="5">
        <f t="shared" si="3"/>
        <v>39144</v>
      </c>
      <c r="AS25" s="5"/>
    </row>
    <row r="26" spans="1:45" ht="12.5">
      <c r="A26" s="91">
        <v>25</v>
      </c>
      <c r="B26" s="7" t="s">
        <v>62</v>
      </c>
      <c r="C26" s="8">
        <v>21</v>
      </c>
      <c r="D26" s="6">
        <f t="shared" si="1"/>
        <v>5427</v>
      </c>
      <c r="E26" s="24">
        <v>176</v>
      </c>
      <c r="F26" s="24">
        <v>161</v>
      </c>
      <c r="G26" s="24">
        <v>206</v>
      </c>
      <c r="H26" s="24">
        <v>242</v>
      </c>
      <c r="I26" s="24">
        <v>375</v>
      </c>
      <c r="J26" s="24">
        <v>466</v>
      </c>
      <c r="K26" s="24">
        <v>450</v>
      </c>
      <c r="L26" s="24">
        <v>463</v>
      </c>
      <c r="M26" s="24">
        <v>404</v>
      </c>
      <c r="N26" s="24">
        <v>329</v>
      </c>
      <c r="O26" s="24">
        <v>309</v>
      </c>
      <c r="P26" s="24">
        <v>270</v>
      </c>
      <c r="Q26" s="24">
        <v>278</v>
      </c>
      <c r="R26" s="24">
        <v>369</v>
      </c>
      <c r="S26" s="24">
        <v>401</v>
      </c>
      <c r="T26" s="24">
        <v>270</v>
      </c>
      <c r="U26" s="24">
        <v>161</v>
      </c>
      <c r="V26" s="24">
        <v>61</v>
      </c>
      <c r="W26" s="24">
        <v>36</v>
      </c>
      <c r="X26" s="6">
        <f t="shared" si="2"/>
        <v>4816</v>
      </c>
      <c r="Y26" s="24">
        <v>122</v>
      </c>
      <c r="Z26" s="24">
        <v>201</v>
      </c>
      <c r="AA26" s="24">
        <v>180</v>
      </c>
      <c r="AB26" s="24">
        <v>201</v>
      </c>
      <c r="AC26" s="24">
        <v>289</v>
      </c>
      <c r="AD26" s="24">
        <v>327</v>
      </c>
      <c r="AE26" s="24">
        <v>316</v>
      </c>
      <c r="AF26" s="24">
        <v>327</v>
      </c>
      <c r="AG26" s="24">
        <v>331</v>
      </c>
      <c r="AH26" s="24">
        <v>259</v>
      </c>
      <c r="AI26" s="24">
        <v>221</v>
      </c>
      <c r="AJ26" s="24">
        <v>261</v>
      </c>
      <c r="AK26" s="24">
        <v>268</v>
      </c>
      <c r="AL26" s="24">
        <v>347</v>
      </c>
      <c r="AM26" s="24">
        <v>437</v>
      </c>
      <c r="AN26" s="24">
        <v>336</v>
      </c>
      <c r="AO26" s="24">
        <v>208</v>
      </c>
      <c r="AP26" s="24">
        <v>110</v>
      </c>
      <c r="AQ26" s="24">
        <v>75</v>
      </c>
      <c r="AR26" s="5">
        <f t="shared" si="3"/>
        <v>10243</v>
      </c>
      <c r="AS26" s="5"/>
    </row>
    <row r="27" spans="1:45" ht="12.5">
      <c r="A27" s="91">
        <v>26</v>
      </c>
      <c r="B27" s="7" t="s">
        <v>63</v>
      </c>
      <c r="C27" s="8">
        <v>22</v>
      </c>
      <c r="D27" s="6">
        <f t="shared" si="1"/>
        <v>2831</v>
      </c>
      <c r="E27" s="24">
        <v>86</v>
      </c>
      <c r="F27" s="24">
        <v>58</v>
      </c>
      <c r="G27" s="24">
        <v>84</v>
      </c>
      <c r="H27" s="24">
        <v>101</v>
      </c>
      <c r="I27" s="24">
        <v>130</v>
      </c>
      <c r="J27" s="24">
        <v>190</v>
      </c>
      <c r="K27" s="24">
        <v>181</v>
      </c>
      <c r="L27" s="24">
        <v>223</v>
      </c>
      <c r="M27" s="24">
        <v>159</v>
      </c>
      <c r="N27" s="24">
        <v>126</v>
      </c>
      <c r="O27" s="24">
        <v>161</v>
      </c>
      <c r="P27" s="24">
        <v>192</v>
      </c>
      <c r="Q27" s="24">
        <v>184</v>
      </c>
      <c r="R27" s="24">
        <v>293</v>
      </c>
      <c r="S27" s="24">
        <v>268</v>
      </c>
      <c r="T27" s="24">
        <v>207</v>
      </c>
      <c r="U27" s="24">
        <v>107</v>
      </c>
      <c r="V27" s="24">
        <v>58</v>
      </c>
      <c r="W27" s="24">
        <v>23</v>
      </c>
      <c r="X27" s="6">
        <f t="shared" si="2"/>
        <v>2699</v>
      </c>
      <c r="Y27" s="24">
        <v>69</v>
      </c>
      <c r="Z27" s="24">
        <v>63</v>
      </c>
      <c r="AA27" s="24">
        <v>71</v>
      </c>
      <c r="AB27" s="24">
        <v>80</v>
      </c>
      <c r="AC27" s="24">
        <v>121</v>
      </c>
      <c r="AD27" s="24">
        <v>166</v>
      </c>
      <c r="AE27" s="24">
        <v>164</v>
      </c>
      <c r="AF27" s="24">
        <v>150</v>
      </c>
      <c r="AG27" s="24">
        <v>117</v>
      </c>
      <c r="AH27" s="24">
        <v>130</v>
      </c>
      <c r="AI27" s="24">
        <v>138</v>
      </c>
      <c r="AJ27" s="24">
        <v>167</v>
      </c>
      <c r="AK27" s="24">
        <v>191</v>
      </c>
      <c r="AL27" s="24">
        <v>260</v>
      </c>
      <c r="AM27" s="24">
        <v>281</v>
      </c>
      <c r="AN27" s="24">
        <v>214</v>
      </c>
      <c r="AO27" s="24">
        <v>140</v>
      </c>
      <c r="AP27" s="24">
        <v>104</v>
      </c>
      <c r="AQ27" s="24">
        <v>73</v>
      </c>
      <c r="AR27" s="5">
        <f t="shared" si="3"/>
        <v>5530</v>
      </c>
      <c r="AS27" s="5"/>
    </row>
    <row r="28" spans="1:45" ht="12.5">
      <c r="A28" s="91">
        <v>27</v>
      </c>
      <c r="B28" s="7" t="s">
        <v>64</v>
      </c>
      <c r="C28" s="8">
        <v>23</v>
      </c>
      <c r="D28" s="6">
        <f t="shared" si="1"/>
        <v>3675</v>
      </c>
      <c r="E28" s="24">
        <v>119</v>
      </c>
      <c r="F28" s="24">
        <v>146</v>
      </c>
      <c r="G28" s="24">
        <v>165</v>
      </c>
      <c r="H28" s="24">
        <v>146</v>
      </c>
      <c r="I28" s="24">
        <v>196</v>
      </c>
      <c r="J28" s="24">
        <v>252</v>
      </c>
      <c r="K28" s="24">
        <v>215</v>
      </c>
      <c r="L28" s="24">
        <v>268</v>
      </c>
      <c r="M28" s="24">
        <v>283</v>
      </c>
      <c r="N28" s="24">
        <v>199</v>
      </c>
      <c r="O28" s="24">
        <v>187</v>
      </c>
      <c r="P28" s="24">
        <v>192</v>
      </c>
      <c r="Q28" s="24">
        <v>200</v>
      </c>
      <c r="R28" s="24">
        <v>313</v>
      </c>
      <c r="S28" s="24">
        <v>300</v>
      </c>
      <c r="T28" s="24">
        <v>249</v>
      </c>
      <c r="U28" s="24">
        <v>129</v>
      </c>
      <c r="V28" s="24">
        <v>82</v>
      </c>
      <c r="W28" s="24">
        <v>34</v>
      </c>
      <c r="X28" s="6">
        <f t="shared" si="2"/>
        <v>3654</v>
      </c>
      <c r="Y28" s="24">
        <v>87</v>
      </c>
      <c r="Z28" s="24">
        <v>128</v>
      </c>
      <c r="AA28" s="24">
        <v>133</v>
      </c>
      <c r="AB28" s="24">
        <v>161</v>
      </c>
      <c r="AC28" s="24">
        <v>220</v>
      </c>
      <c r="AD28" s="24">
        <v>202</v>
      </c>
      <c r="AE28" s="24">
        <v>198</v>
      </c>
      <c r="AF28" s="24">
        <v>214</v>
      </c>
      <c r="AG28" s="24">
        <v>230</v>
      </c>
      <c r="AH28" s="24">
        <v>187</v>
      </c>
      <c r="AI28" s="24">
        <v>187</v>
      </c>
      <c r="AJ28" s="24">
        <v>205</v>
      </c>
      <c r="AK28" s="24">
        <v>202</v>
      </c>
      <c r="AL28" s="24">
        <v>312</v>
      </c>
      <c r="AM28" s="24">
        <v>320</v>
      </c>
      <c r="AN28" s="24">
        <v>284</v>
      </c>
      <c r="AO28" s="24">
        <v>213</v>
      </c>
      <c r="AP28" s="24">
        <v>110</v>
      </c>
      <c r="AQ28" s="24">
        <v>61</v>
      </c>
      <c r="AR28" s="5">
        <f t="shared" si="3"/>
        <v>7329</v>
      </c>
      <c r="AS28" s="5"/>
    </row>
    <row r="29" spans="1:45" ht="12.5">
      <c r="A29" s="91">
        <v>28</v>
      </c>
      <c r="B29" s="7" t="s">
        <v>65</v>
      </c>
      <c r="C29" s="8">
        <v>24</v>
      </c>
      <c r="D29" s="6">
        <f t="shared" si="1"/>
        <v>3362</v>
      </c>
      <c r="E29" s="24">
        <v>91</v>
      </c>
      <c r="F29" s="24">
        <v>104</v>
      </c>
      <c r="G29" s="24">
        <v>105</v>
      </c>
      <c r="H29" s="24">
        <v>107</v>
      </c>
      <c r="I29" s="24">
        <v>146</v>
      </c>
      <c r="J29" s="24">
        <v>199</v>
      </c>
      <c r="K29" s="24">
        <v>248</v>
      </c>
      <c r="L29" s="24">
        <v>233</v>
      </c>
      <c r="M29" s="24">
        <v>224</v>
      </c>
      <c r="N29" s="24">
        <v>202</v>
      </c>
      <c r="O29" s="24">
        <v>189</v>
      </c>
      <c r="P29" s="24">
        <v>197</v>
      </c>
      <c r="Q29" s="24">
        <v>225</v>
      </c>
      <c r="R29" s="24">
        <v>309</v>
      </c>
      <c r="S29" s="24">
        <v>334</v>
      </c>
      <c r="T29" s="24">
        <v>223</v>
      </c>
      <c r="U29" s="24">
        <v>134</v>
      </c>
      <c r="V29" s="24">
        <v>50</v>
      </c>
      <c r="W29" s="24">
        <v>42</v>
      </c>
      <c r="X29" s="6">
        <f t="shared" si="2"/>
        <v>3105</v>
      </c>
      <c r="Y29" s="24">
        <v>74</v>
      </c>
      <c r="Z29" s="24">
        <v>78</v>
      </c>
      <c r="AA29" s="24">
        <v>80</v>
      </c>
      <c r="AB29" s="24">
        <v>118</v>
      </c>
      <c r="AC29" s="24">
        <v>112</v>
      </c>
      <c r="AD29" s="24">
        <v>177</v>
      </c>
      <c r="AE29" s="24">
        <v>178</v>
      </c>
      <c r="AF29" s="24">
        <v>175</v>
      </c>
      <c r="AG29" s="24">
        <v>169</v>
      </c>
      <c r="AH29" s="24">
        <v>139</v>
      </c>
      <c r="AI29" s="24">
        <v>163</v>
      </c>
      <c r="AJ29" s="24">
        <v>180</v>
      </c>
      <c r="AK29" s="24">
        <v>211</v>
      </c>
      <c r="AL29" s="24">
        <v>302</v>
      </c>
      <c r="AM29" s="24">
        <v>324</v>
      </c>
      <c r="AN29" s="24">
        <v>256</v>
      </c>
      <c r="AO29" s="24">
        <v>181</v>
      </c>
      <c r="AP29" s="24">
        <v>125</v>
      </c>
      <c r="AQ29" s="24">
        <v>63</v>
      </c>
      <c r="AR29" s="5">
        <f t="shared" si="3"/>
        <v>6467</v>
      </c>
      <c r="AS29" s="5"/>
    </row>
    <row r="30" spans="1:45" ht="12.5">
      <c r="A30" s="91">
        <v>29</v>
      </c>
      <c r="B30" s="7" t="s">
        <v>88</v>
      </c>
      <c r="C30" s="8">
        <v>25</v>
      </c>
      <c r="D30" s="6">
        <f t="shared" si="1"/>
        <v>6907</v>
      </c>
      <c r="E30" s="24">
        <v>176</v>
      </c>
      <c r="F30" s="24">
        <v>229</v>
      </c>
      <c r="G30" s="24">
        <v>246</v>
      </c>
      <c r="H30" s="24">
        <v>276</v>
      </c>
      <c r="I30" s="24">
        <v>398</v>
      </c>
      <c r="J30" s="24">
        <v>423</v>
      </c>
      <c r="K30" s="24">
        <v>455</v>
      </c>
      <c r="L30" s="24">
        <v>537</v>
      </c>
      <c r="M30" s="24">
        <v>462</v>
      </c>
      <c r="N30" s="24">
        <v>393</v>
      </c>
      <c r="O30" s="24">
        <v>379</v>
      </c>
      <c r="P30" s="24">
        <v>377</v>
      </c>
      <c r="Q30" s="24">
        <v>386</v>
      </c>
      <c r="R30" s="24">
        <v>603</v>
      </c>
      <c r="S30" s="24">
        <v>674</v>
      </c>
      <c r="T30" s="24">
        <v>482</v>
      </c>
      <c r="U30" s="24">
        <v>236</v>
      </c>
      <c r="V30" s="24">
        <v>118</v>
      </c>
      <c r="W30" s="24">
        <v>57</v>
      </c>
      <c r="X30" s="6">
        <f t="shared" si="2"/>
        <v>6746</v>
      </c>
      <c r="Y30" s="24">
        <v>226</v>
      </c>
      <c r="Z30" s="24">
        <v>228</v>
      </c>
      <c r="AA30" s="24">
        <v>256</v>
      </c>
      <c r="AB30" s="24">
        <v>277</v>
      </c>
      <c r="AC30" s="24">
        <v>340</v>
      </c>
      <c r="AD30" s="24">
        <v>407</v>
      </c>
      <c r="AE30" s="24">
        <v>383</v>
      </c>
      <c r="AF30" s="24">
        <v>417</v>
      </c>
      <c r="AG30" s="24">
        <v>332</v>
      </c>
      <c r="AH30" s="24">
        <v>320</v>
      </c>
      <c r="AI30" s="24">
        <v>300</v>
      </c>
      <c r="AJ30" s="24">
        <v>381</v>
      </c>
      <c r="AK30" s="24">
        <v>401</v>
      </c>
      <c r="AL30" s="24">
        <v>613</v>
      </c>
      <c r="AM30" s="24">
        <v>632</v>
      </c>
      <c r="AN30" s="24">
        <v>550</v>
      </c>
      <c r="AO30" s="24">
        <v>341</v>
      </c>
      <c r="AP30" s="24">
        <v>231</v>
      </c>
      <c r="AQ30" s="24">
        <v>111</v>
      </c>
      <c r="AR30" s="5">
        <f t="shared" si="3"/>
        <v>13653</v>
      </c>
      <c r="AS30" s="5"/>
    </row>
    <row r="31" spans="1:45" ht="12.5">
      <c r="A31" s="91">
        <v>30</v>
      </c>
      <c r="B31" s="7" t="s">
        <v>66</v>
      </c>
      <c r="C31" s="8">
        <v>26</v>
      </c>
      <c r="D31" s="6">
        <f t="shared" si="1"/>
        <v>4984</v>
      </c>
      <c r="E31" s="24">
        <v>169</v>
      </c>
      <c r="F31" s="24">
        <v>174</v>
      </c>
      <c r="G31" s="24">
        <v>250</v>
      </c>
      <c r="H31" s="24">
        <v>299</v>
      </c>
      <c r="I31" s="24">
        <v>346</v>
      </c>
      <c r="J31" s="24">
        <v>368</v>
      </c>
      <c r="K31" s="24">
        <v>357</v>
      </c>
      <c r="L31" s="24">
        <v>391</v>
      </c>
      <c r="M31" s="24">
        <v>384</v>
      </c>
      <c r="N31" s="24">
        <v>332</v>
      </c>
      <c r="O31" s="24">
        <v>270</v>
      </c>
      <c r="P31" s="24">
        <v>245</v>
      </c>
      <c r="Q31" s="24">
        <v>243</v>
      </c>
      <c r="R31" s="24">
        <v>350</v>
      </c>
      <c r="S31" s="24">
        <v>319</v>
      </c>
      <c r="T31" s="24">
        <v>273</v>
      </c>
      <c r="U31" s="24">
        <v>113</v>
      </c>
      <c r="V31" s="24">
        <v>65</v>
      </c>
      <c r="W31" s="24">
        <v>36</v>
      </c>
      <c r="X31" s="6">
        <f t="shared" si="2"/>
        <v>4501</v>
      </c>
      <c r="Y31" s="24">
        <v>138</v>
      </c>
      <c r="Z31" s="24">
        <v>188</v>
      </c>
      <c r="AA31" s="24">
        <v>222</v>
      </c>
      <c r="AB31" s="24">
        <v>265</v>
      </c>
      <c r="AC31" s="24">
        <v>260</v>
      </c>
      <c r="AD31" s="24">
        <v>289</v>
      </c>
      <c r="AE31" s="24">
        <v>286</v>
      </c>
      <c r="AF31" s="24">
        <v>319</v>
      </c>
      <c r="AG31" s="24">
        <v>276</v>
      </c>
      <c r="AH31" s="24">
        <v>235</v>
      </c>
      <c r="AI31" s="24">
        <v>239</v>
      </c>
      <c r="AJ31" s="24">
        <v>225</v>
      </c>
      <c r="AK31" s="24">
        <v>225</v>
      </c>
      <c r="AL31" s="24">
        <v>364</v>
      </c>
      <c r="AM31" s="24">
        <v>329</v>
      </c>
      <c r="AN31" s="24">
        <v>293</v>
      </c>
      <c r="AO31" s="24">
        <v>174</v>
      </c>
      <c r="AP31" s="24">
        <v>117</v>
      </c>
      <c r="AQ31" s="24">
        <v>57</v>
      </c>
      <c r="AR31" s="5">
        <f t="shared" si="3"/>
        <v>9485</v>
      </c>
      <c r="AS31" s="5"/>
    </row>
    <row r="32" spans="1:45" ht="12.5">
      <c r="A32" s="91">
        <v>31</v>
      </c>
      <c r="B32" s="7" t="s">
        <v>67</v>
      </c>
      <c r="C32" s="8">
        <v>27</v>
      </c>
      <c r="D32" s="6">
        <f t="shared" si="1"/>
        <v>5665</v>
      </c>
      <c r="E32" s="24">
        <v>207</v>
      </c>
      <c r="F32" s="24">
        <v>247</v>
      </c>
      <c r="G32" s="24">
        <v>332</v>
      </c>
      <c r="H32" s="24">
        <v>356</v>
      </c>
      <c r="I32" s="24">
        <v>414</v>
      </c>
      <c r="J32" s="24">
        <v>362</v>
      </c>
      <c r="K32" s="24">
        <v>368</v>
      </c>
      <c r="L32" s="24">
        <v>456</v>
      </c>
      <c r="M32" s="24">
        <v>553</v>
      </c>
      <c r="N32" s="24">
        <v>430</v>
      </c>
      <c r="O32" s="24">
        <v>309</v>
      </c>
      <c r="P32" s="24">
        <v>258</v>
      </c>
      <c r="Q32" s="24">
        <v>216</v>
      </c>
      <c r="R32" s="24">
        <v>295</v>
      </c>
      <c r="S32" s="24">
        <v>379</v>
      </c>
      <c r="T32" s="24">
        <v>254</v>
      </c>
      <c r="U32" s="24">
        <v>146</v>
      </c>
      <c r="V32" s="24">
        <v>60</v>
      </c>
      <c r="W32" s="24">
        <v>23</v>
      </c>
      <c r="X32" s="6">
        <f t="shared" si="2"/>
        <v>5369</v>
      </c>
      <c r="Y32" s="24">
        <v>225</v>
      </c>
      <c r="Z32" s="24">
        <v>249</v>
      </c>
      <c r="AA32" s="24">
        <v>306</v>
      </c>
      <c r="AB32" s="24">
        <v>339</v>
      </c>
      <c r="AC32" s="24">
        <v>344</v>
      </c>
      <c r="AD32" s="24">
        <v>300</v>
      </c>
      <c r="AE32" s="24">
        <v>368</v>
      </c>
      <c r="AF32" s="24">
        <v>434</v>
      </c>
      <c r="AG32" s="24">
        <v>432</v>
      </c>
      <c r="AH32" s="24">
        <v>341</v>
      </c>
      <c r="AI32" s="24">
        <v>260</v>
      </c>
      <c r="AJ32" s="24">
        <v>231</v>
      </c>
      <c r="AK32" s="24">
        <v>220</v>
      </c>
      <c r="AL32" s="24">
        <v>370</v>
      </c>
      <c r="AM32" s="24">
        <v>340</v>
      </c>
      <c r="AN32" s="24">
        <v>254</v>
      </c>
      <c r="AO32" s="24">
        <v>183</v>
      </c>
      <c r="AP32" s="24">
        <v>115</v>
      </c>
      <c r="AQ32" s="24">
        <v>58</v>
      </c>
      <c r="AR32" s="5">
        <f t="shared" si="3"/>
        <v>11034</v>
      </c>
      <c r="AS32" s="5"/>
    </row>
    <row r="33" spans="1:45" ht="12.5">
      <c r="A33" s="91">
        <v>32</v>
      </c>
      <c r="B33" s="7" t="s">
        <v>68</v>
      </c>
      <c r="C33" s="8">
        <v>28</v>
      </c>
      <c r="D33" s="6">
        <f t="shared" si="1"/>
        <v>13366</v>
      </c>
      <c r="E33" s="24">
        <v>654</v>
      </c>
      <c r="F33" s="24">
        <v>590</v>
      </c>
      <c r="G33" s="24">
        <v>673</v>
      </c>
      <c r="H33" s="24">
        <v>739</v>
      </c>
      <c r="I33" s="24">
        <v>908</v>
      </c>
      <c r="J33" s="24">
        <v>1005</v>
      </c>
      <c r="K33" s="24">
        <v>980</v>
      </c>
      <c r="L33" s="24">
        <v>1070</v>
      </c>
      <c r="M33" s="24">
        <v>1003</v>
      </c>
      <c r="N33" s="24">
        <v>869</v>
      </c>
      <c r="O33" s="24">
        <v>761</v>
      </c>
      <c r="P33" s="24">
        <v>637</v>
      </c>
      <c r="Q33" s="24">
        <v>593</v>
      </c>
      <c r="R33" s="24">
        <v>759</v>
      </c>
      <c r="S33" s="24">
        <v>777</v>
      </c>
      <c r="T33" s="24">
        <v>661</v>
      </c>
      <c r="U33" s="24">
        <v>404</v>
      </c>
      <c r="V33" s="24">
        <v>189</v>
      </c>
      <c r="W33" s="24">
        <v>94</v>
      </c>
      <c r="X33" s="6">
        <f t="shared" si="2"/>
        <v>13150</v>
      </c>
      <c r="Y33" s="24">
        <v>557</v>
      </c>
      <c r="Z33" s="24">
        <v>595</v>
      </c>
      <c r="AA33" s="24">
        <v>683</v>
      </c>
      <c r="AB33" s="24">
        <v>695</v>
      </c>
      <c r="AC33" s="24">
        <v>812</v>
      </c>
      <c r="AD33" s="24">
        <v>845</v>
      </c>
      <c r="AE33" s="24">
        <v>956</v>
      </c>
      <c r="AF33" s="24">
        <v>989</v>
      </c>
      <c r="AG33" s="24">
        <v>878</v>
      </c>
      <c r="AH33" s="24">
        <v>750</v>
      </c>
      <c r="AI33" s="24">
        <v>696</v>
      </c>
      <c r="AJ33" s="24">
        <v>644</v>
      </c>
      <c r="AK33" s="24">
        <v>585</v>
      </c>
      <c r="AL33" s="24">
        <v>860</v>
      </c>
      <c r="AM33" s="24">
        <v>835</v>
      </c>
      <c r="AN33" s="24">
        <v>745</v>
      </c>
      <c r="AO33" s="24">
        <v>535</v>
      </c>
      <c r="AP33" s="24">
        <v>334</v>
      </c>
      <c r="AQ33" s="24">
        <v>156</v>
      </c>
      <c r="AR33" s="5">
        <f t="shared" si="3"/>
        <v>26516</v>
      </c>
      <c r="AS33" s="5"/>
    </row>
    <row r="34" spans="1:45" ht="12.5">
      <c r="A34" s="91">
        <v>33</v>
      </c>
      <c r="B34" s="7" t="s">
        <v>89</v>
      </c>
      <c r="C34" s="8">
        <v>29</v>
      </c>
      <c r="D34" s="6">
        <f t="shared" si="1"/>
        <v>21029</v>
      </c>
      <c r="E34" s="24">
        <v>868</v>
      </c>
      <c r="F34" s="24">
        <v>1052</v>
      </c>
      <c r="G34" s="24">
        <v>1103</v>
      </c>
      <c r="H34" s="24">
        <v>1167</v>
      </c>
      <c r="I34" s="24">
        <v>1395</v>
      </c>
      <c r="J34" s="24">
        <v>1407</v>
      </c>
      <c r="K34" s="24">
        <v>1516</v>
      </c>
      <c r="L34" s="24">
        <v>1676</v>
      </c>
      <c r="M34" s="24">
        <v>1703</v>
      </c>
      <c r="N34" s="24">
        <v>1419</v>
      </c>
      <c r="O34" s="24">
        <v>1180</v>
      </c>
      <c r="P34" s="24">
        <v>1103</v>
      </c>
      <c r="Q34" s="24">
        <v>847</v>
      </c>
      <c r="R34" s="24">
        <v>1289</v>
      </c>
      <c r="S34" s="24">
        <v>1231</v>
      </c>
      <c r="T34" s="24">
        <v>1028</v>
      </c>
      <c r="U34" s="24">
        <v>602</v>
      </c>
      <c r="V34" s="24">
        <v>282</v>
      </c>
      <c r="W34" s="24">
        <v>161</v>
      </c>
      <c r="X34" s="6">
        <f t="shared" si="2"/>
        <v>21738</v>
      </c>
      <c r="Y34" s="24">
        <v>881</v>
      </c>
      <c r="Z34" s="24">
        <v>934</v>
      </c>
      <c r="AA34" s="24">
        <v>1062</v>
      </c>
      <c r="AB34" s="24">
        <v>1163</v>
      </c>
      <c r="AC34" s="24">
        <v>1262</v>
      </c>
      <c r="AD34" s="24">
        <v>1427</v>
      </c>
      <c r="AE34" s="24">
        <v>1506</v>
      </c>
      <c r="AF34" s="24">
        <v>1672</v>
      </c>
      <c r="AG34" s="24">
        <v>1625</v>
      </c>
      <c r="AH34" s="24">
        <v>1280</v>
      </c>
      <c r="AI34" s="24">
        <v>1140</v>
      </c>
      <c r="AJ34" s="24">
        <v>1079</v>
      </c>
      <c r="AK34" s="24">
        <v>990</v>
      </c>
      <c r="AL34" s="24">
        <v>1383</v>
      </c>
      <c r="AM34" s="24">
        <v>1361</v>
      </c>
      <c r="AN34" s="24">
        <v>1228</v>
      </c>
      <c r="AO34" s="24">
        <v>853</v>
      </c>
      <c r="AP34" s="24">
        <v>551</v>
      </c>
      <c r="AQ34" s="24">
        <v>341</v>
      </c>
      <c r="AR34" s="5">
        <f t="shared" si="3"/>
        <v>42767</v>
      </c>
      <c r="AS34" s="5"/>
    </row>
    <row r="35" spans="1:45" ht="12.5">
      <c r="A35" s="91">
        <v>34</v>
      </c>
      <c r="B35" s="7" t="s">
        <v>69</v>
      </c>
      <c r="C35" s="8">
        <v>30</v>
      </c>
      <c r="D35" s="6">
        <f t="shared" si="1"/>
        <v>1980</v>
      </c>
      <c r="E35" s="24">
        <v>62</v>
      </c>
      <c r="F35" s="24">
        <v>70</v>
      </c>
      <c r="G35" s="24">
        <v>78</v>
      </c>
      <c r="H35" s="24">
        <v>87</v>
      </c>
      <c r="I35" s="24">
        <v>98</v>
      </c>
      <c r="J35" s="24">
        <v>127</v>
      </c>
      <c r="K35" s="24">
        <v>140</v>
      </c>
      <c r="L35" s="24">
        <v>159</v>
      </c>
      <c r="M35" s="24">
        <v>137</v>
      </c>
      <c r="N35" s="24">
        <v>119</v>
      </c>
      <c r="O35" s="24">
        <v>125</v>
      </c>
      <c r="P35" s="24">
        <v>104</v>
      </c>
      <c r="Q35" s="24">
        <v>107</v>
      </c>
      <c r="R35" s="24">
        <v>158</v>
      </c>
      <c r="S35" s="24">
        <v>155</v>
      </c>
      <c r="T35" s="24">
        <v>152</v>
      </c>
      <c r="U35" s="24">
        <v>62</v>
      </c>
      <c r="V35" s="24">
        <v>30</v>
      </c>
      <c r="W35" s="24">
        <v>10</v>
      </c>
      <c r="X35" s="6">
        <f t="shared" si="2"/>
        <v>1733</v>
      </c>
      <c r="Y35" s="24">
        <v>43</v>
      </c>
      <c r="Z35" s="24">
        <v>62</v>
      </c>
      <c r="AA35" s="24">
        <v>72</v>
      </c>
      <c r="AB35" s="24">
        <v>72</v>
      </c>
      <c r="AC35" s="24">
        <v>86</v>
      </c>
      <c r="AD35" s="24">
        <v>90</v>
      </c>
      <c r="AE35" s="24">
        <v>99</v>
      </c>
      <c r="AF35" s="24">
        <v>109</v>
      </c>
      <c r="AG35" s="24">
        <v>105</v>
      </c>
      <c r="AH35" s="24">
        <v>91</v>
      </c>
      <c r="AI35" s="24">
        <v>91</v>
      </c>
      <c r="AJ35" s="24">
        <v>77</v>
      </c>
      <c r="AK35" s="24">
        <v>106</v>
      </c>
      <c r="AL35" s="24">
        <v>160</v>
      </c>
      <c r="AM35" s="24">
        <v>158</v>
      </c>
      <c r="AN35" s="24">
        <v>141</v>
      </c>
      <c r="AO35" s="24">
        <v>74</v>
      </c>
      <c r="AP35" s="24">
        <v>62</v>
      </c>
      <c r="AQ35" s="24">
        <v>35</v>
      </c>
      <c r="AR35" s="5">
        <f t="shared" si="3"/>
        <v>3713</v>
      </c>
      <c r="AS35" s="5"/>
    </row>
    <row r="36" spans="1:45" ht="12.5">
      <c r="A36" s="91">
        <v>35</v>
      </c>
      <c r="B36" s="7" t="s">
        <v>90</v>
      </c>
      <c r="C36" s="8">
        <v>31</v>
      </c>
      <c r="D36" s="6">
        <f t="shared" si="1"/>
        <v>2546</v>
      </c>
      <c r="E36" s="24">
        <v>75</v>
      </c>
      <c r="F36" s="24">
        <v>72</v>
      </c>
      <c r="G36" s="24">
        <v>98</v>
      </c>
      <c r="H36" s="24">
        <v>90</v>
      </c>
      <c r="I36" s="24">
        <v>127</v>
      </c>
      <c r="J36" s="24">
        <v>150</v>
      </c>
      <c r="K36" s="24">
        <v>162</v>
      </c>
      <c r="L36" s="24">
        <v>192</v>
      </c>
      <c r="M36" s="24">
        <v>191</v>
      </c>
      <c r="N36" s="24">
        <v>147</v>
      </c>
      <c r="O36" s="24">
        <v>129</v>
      </c>
      <c r="P36" s="24">
        <v>136</v>
      </c>
      <c r="Q36" s="24">
        <v>155</v>
      </c>
      <c r="R36" s="24">
        <v>197</v>
      </c>
      <c r="S36" s="24">
        <v>243</v>
      </c>
      <c r="T36" s="24">
        <v>192</v>
      </c>
      <c r="U36" s="24">
        <v>106</v>
      </c>
      <c r="V36" s="24">
        <v>55</v>
      </c>
      <c r="W36" s="24">
        <v>29</v>
      </c>
      <c r="X36" s="6">
        <f t="shared" si="2"/>
        <v>2357</v>
      </c>
      <c r="Y36" s="24">
        <v>63</v>
      </c>
      <c r="Z36" s="24">
        <v>91</v>
      </c>
      <c r="AA36" s="24">
        <v>99</v>
      </c>
      <c r="AB36" s="24">
        <v>82</v>
      </c>
      <c r="AC36" s="24">
        <v>99</v>
      </c>
      <c r="AD36" s="24">
        <v>139</v>
      </c>
      <c r="AE36" s="24">
        <v>141</v>
      </c>
      <c r="AF36" s="24">
        <v>130</v>
      </c>
      <c r="AG36" s="24">
        <v>137</v>
      </c>
      <c r="AH36" s="24">
        <v>92</v>
      </c>
      <c r="AI36" s="24">
        <v>96</v>
      </c>
      <c r="AJ36" s="24">
        <v>114</v>
      </c>
      <c r="AK36" s="24">
        <v>153</v>
      </c>
      <c r="AL36" s="24">
        <v>206</v>
      </c>
      <c r="AM36" s="24">
        <v>237</v>
      </c>
      <c r="AN36" s="24">
        <v>202</v>
      </c>
      <c r="AO36" s="24">
        <v>115</v>
      </c>
      <c r="AP36" s="24">
        <v>92</v>
      </c>
      <c r="AQ36" s="24">
        <v>69</v>
      </c>
      <c r="AR36" s="5">
        <f t="shared" si="3"/>
        <v>4903</v>
      </c>
      <c r="AS36" s="5"/>
    </row>
    <row r="37" spans="1:45" ht="12.5">
      <c r="A37" s="91">
        <v>36</v>
      </c>
      <c r="B37" s="7" t="s">
        <v>70</v>
      </c>
      <c r="C37" s="8">
        <v>32</v>
      </c>
      <c r="D37" s="6">
        <f t="shared" si="1"/>
        <v>4082</v>
      </c>
      <c r="E37" s="24">
        <v>147</v>
      </c>
      <c r="F37" s="24">
        <v>151</v>
      </c>
      <c r="G37" s="24">
        <v>165</v>
      </c>
      <c r="H37" s="24">
        <v>152</v>
      </c>
      <c r="I37" s="24">
        <v>229</v>
      </c>
      <c r="J37" s="24">
        <v>287</v>
      </c>
      <c r="K37" s="24">
        <v>310</v>
      </c>
      <c r="L37" s="24">
        <v>340</v>
      </c>
      <c r="M37" s="24">
        <v>295</v>
      </c>
      <c r="N37" s="24">
        <v>231</v>
      </c>
      <c r="O37" s="24">
        <v>240</v>
      </c>
      <c r="P37" s="24">
        <v>198</v>
      </c>
      <c r="Q37" s="24">
        <v>203</v>
      </c>
      <c r="R37" s="24">
        <v>310</v>
      </c>
      <c r="S37" s="24">
        <v>328</v>
      </c>
      <c r="T37" s="24">
        <v>237</v>
      </c>
      <c r="U37" s="24">
        <v>140</v>
      </c>
      <c r="V37" s="24">
        <v>80</v>
      </c>
      <c r="W37" s="24">
        <v>39</v>
      </c>
      <c r="X37" s="6">
        <f t="shared" si="2"/>
        <v>3660</v>
      </c>
      <c r="Y37" s="24">
        <v>146</v>
      </c>
      <c r="Z37" s="24">
        <v>179</v>
      </c>
      <c r="AA37" s="24">
        <v>157</v>
      </c>
      <c r="AB37" s="24">
        <v>145</v>
      </c>
      <c r="AC37" s="24">
        <v>167</v>
      </c>
      <c r="AD37" s="24">
        <v>212</v>
      </c>
      <c r="AE37" s="24">
        <v>268</v>
      </c>
      <c r="AF37" s="24">
        <v>238</v>
      </c>
      <c r="AG37" s="24">
        <v>222</v>
      </c>
      <c r="AH37" s="24">
        <v>184</v>
      </c>
      <c r="AI37" s="24">
        <v>154</v>
      </c>
      <c r="AJ37" s="24">
        <v>194</v>
      </c>
      <c r="AK37" s="24">
        <v>184</v>
      </c>
      <c r="AL37" s="24">
        <v>246</v>
      </c>
      <c r="AM37" s="24">
        <v>306</v>
      </c>
      <c r="AN37" s="24">
        <v>250</v>
      </c>
      <c r="AO37" s="24">
        <v>216</v>
      </c>
      <c r="AP37" s="24">
        <v>115</v>
      </c>
      <c r="AQ37" s="24">
        <v>77</v>
      </c>
      <c r="AR37" s="5">
        <f t="shared" si="3"/>
        <v>7742</v>
      </c>
      <c r="AS37" s="5"/>
    </row>
    <row r="38" spans="1:45" ht="12.5">
      <c r="A38" s="91">
        <v>37</v>
      </c>
      <c r="B38" s="7" t="s">
        <v>71</v>
      </c>
      <c r="C38" s="8">
        <v>33</v>
      </c>
      <c r="D38" s="6">
        <f t="shared" si="1"/>
        <v>4490</v>
      </c>
      <c r="E38" s="24">
        <v>141</v>
      </c>
      <c r="F38" s="24">
        <v>171</v>
      </c>
      <c r="G38" s="24">
        <v>204</v>
      </c>
      <c r="H38" s="24">
        <v>209</v>
      </c>
      <c r="I38" s="24">
        <v>248</v>
      </c>
      <c r="J38" s="24">
        <v>255</v>
      </c>
      <c r="K38" s="24">
        <v>258</v>
      </c>
      <c r="L38" s="24">
        <v>297</v>
      </c>
      <c r="M38" s="24">
        <v>323</v>
      </c>
      <c r="N38" s="24">
        <v>289</v>
      </c>
      <c r="O38" s="24">
        <v>278</v>
      </c>
      <c r="P38" s="24">
        <v>248</v>
      </c>
      <c r="Q38" s="24">
        <v>243</v>
      </c>
      <c r="R38" s="24">
        <v>328</v>
      </c>
      <c r="S38" s="24">
        <v>349</v>
      </c>
      <c r="T38" s="24">
        <v>305</v>
      </c>
      <c r="U38" s="24">
        <v>194</v>
      </c>
      <c r="V38" s="24">
        <v>105</v>
      </c>
      <c r="W38" s="24">
        <v>45</v>
      </c>
      <c r="X38" s="6">
        <f t="shared" si="2"/>
        <v>4226</v>
      </c>
      <c r="Y38" s="24">
        <v>135</v>
      </c>
      <c r="Z38" s="24">
        <v>156</v>
      </c>
      <c r="AA38" s="24">
        <v>177</v>
      </c>
      <c r="AB38" s="24">
        <v>197</v>
      </c>
      <c r="AC38" s="24">
        <v>212</v>
      </c>
      <c r="AD38" s="24">
        <v>208</v>
      </c>
      <c r="AE38" s="24">
        <v>222</v>
      </c>
      <c r="AF38" s="24">
        <v>284</v>
      </c>
      <c r="AG38" s="24">
        <v>245</v>
      </c>
      <c r="AH38" s="24">
        <v>239</v>
      </c>
      <c r="AI38" s="24">
        <v>235</v>
      </c>
      <c r="AJ38" s="24">
        <v>204</v>
      </c>
      <c r="AK38" s="24">
        <v>231</v>
      </c>
      <c r="AL38" s="24">
        <v>325</v>
      </c>
      <c r="AM38" s="24">
        <v>370</v>
      </c>
      <c r="AN38" s="24">
        <v>322</v>
      </c>
      <c r="AO38" s="24">
        <v>233</v>
      </c>
      <c r="AP38" s="24">
        <v>163</v>
      </c>
      <c r="AQ38" s="24">
        <v>68</v>
      </c>
      <c r="AR38" s="5">
        <f t="shared" si="3"/>
        <v>8716</v>
      </c>
      <c r="AS38" s="5"/>
    </row>
    <row r="39" spans="1:45" ht="12.5">
      <c r="A39" s="91">
        <v>38</v>
      </c>
      <c r="B39" s="92" t="s">
        <v>6</v>
      </c>
      <c r="C39" s="8" t="s">
        <v>437</v>
      </c>
      <c r="D39" s="6">
        <v>296234</v>
      </c>
      <c r="E39" s="26">
        <v>13517</v>
      </c>
      <c r="F39" s="26">
        <v>12999</v>
      </c>
      <c r="G39" s="26">
        <v>14017</v>
      </c>
      <c r="H39" s="26">
        <v>17145</v>
      </c>
      <c r="I39" s="26">
        <v>23090</v>
      </c>
      <c r="J39" s="26">
        <v>27196</v>
      </c>
      <c r="K39" s="26">
        <v>24829</v>
      </c>
      <c r="L39" s="26">
        <v>24217</v>
      </c>
      <c r="M39" s="26">
        <v>22804</v>
      </c>
      <c r="N39" s="26">
        <v>20335</v>
      </c>
      <c r="O39" s="26">
        <v>19675</v>
      </c>
      <c r="P39" s="26">
        <v>18087</v>
      </c>
      <c r="Q39" s="26">
        <v>13503</v>
      </c>
      <c r="R39" s="26">
        <v>14540</v>
      </c>
      <c r="S39" s="26">
        <v>12447</v>
      </c>
      <c r="T39" s="26">
        <v>9334</v>
      </c>
      <c r="U39" s="26">
        <v>5149</v>
      </c>
      <c r="V39" s="26">
        <v>2481</v>
      </c>
      <c r="W39" s="26">
        <v>869</v>
      </c>
      <c r="X39" s="6">
        <v>318671</v>
      </c>
      <c r="Y39" s="26">
        <v>12726</v>
      </c>
      <c r="Z39" s="26">
        <v>12648</v>
      </c>
      <c r="AA39" s="26">
        <v>13523</v>
      </c>
      <c r="AB39" s="26">
        <v>16110</v>
      </c>
      <c r="AC39" s="26">
        <v>22681</v>
      </c>
      <c r="AD39" s="26">
        <v>25658</v>
      </c>
      <c r="AE39" s="26">
        <v>24267</v>
      </c>
      <c r="AF39" s="26">
        <v>24212</v>
      </c>
      <c r="AG39" s="26">
        <v>23948</v>
      </c>
      <c r="AH39" s="26">
        <v>22044</v>
      </c>
      <c r="AI39" s="26">
        <v>21222</v>
      </c>
      <c r="AJ39" s="26">
        <v>19088</v>
      </c>
      <c r="AK39" s="26">
        <v>14922</v>
      </c>
      <c r="AL39" s="26">
        <v>17706</v>
      </c>
      <c r="AM39" s="26">
        <v>16473</v>
      </c>
      <c r="AN39" s="26">
        <v>13924</v>
      </c>
      <c r="AO39" s="26">
        <v>9648</v>
      </c>
      <c r="AP39" s="26">
        <v>5297</v>
      </c>
      <c r="AQ39" s="26">
        <v>2574</v>
      </c>
      <c r="AR39" s="5"/>
    </row>
    <row r="40" spans="1:45" ht="12.5">
      <c r="A40" s="91">
        <v>39</v>
      </c>
      <c r="B40" s="92" t="s">
        <v>828</v>
      </c>
      <c r="C40" s="8" t="s">
        <v>221</v>
      </c>
      <c r="D40" s="6">
        <v>22301</v>
      </c>
      <c r="E40" s="26">
        <v>1097</v>
      </c>
      <c r="F40" s="26">
        <v>1123</v>
      </c>
      <c r="G40" s="26">
        <v>1150</v>
      </c>
      <c r="H40" s="26">
        <v>1362</v>
      </c>
      <c r="I40" s="26">
        <v>1711</v>
      </c>
      <c r="J40" s="26">
        <v>1802</v>
      </c>
      <c r="K40" s="26">
        <v>1731</v>
      </c>
      <c r="L40" s="26">
        <v>1856</v>
      </c>
      <c r="M40" s="26">
        <v>1740</v>
      </c>
      <c r="N40" s="26">
        <v>1594</v>
      </c>
      <c r="O40" s="26">
        <v>1451</v>
      </c>
      <c r="P40" s="26">
        <v>1201</v>
      </c>
      <c r="Q40" s="26">
        <v>862</v>
      </c>
      <c r="R40" s="26">
        <v>998</v>
      </c>
      <c r="S40" s="26">
        <v>944</v>
      </c>
      <c r="T40" s="26">
        <v>860</v>
      </c>
      <c r="U40" s="26">
        <v>476</v>
      </c>
      <c r="V40" s="26">
        <v>249</v>
      </c>
      <c r="W40" s="26">
        <v>94</v>
      </c>
      <c r="X40" s="6">
        <v>23942</v>
      </c>
      <c r="Y40" s="26">
        <v>1109</v>
      </c>
      <c r="Z40" s="26">
        <v>1052</v>
      </c>
      <c r="AA40" s="26">
        <v>1042</v>
      </c>
      <c r="AB40" s="26">
        <v>1265</v>
      </c>
      <c r="AC40" s="26">
        <v>1662</v>
      </c>
      <c r="AD40" s="26">
        <v>1752</v>
      </c>
      <c r="AE40" s="26">
        <v>1755</v>
      </c>
      <c r="AF40" s="26">
        <v>1879</v>
      </c>
      <c r="AG40" s="26">
        <v>1866</v>
      </c>
      <c r="AH40" s="26">
        <v>1759</v>
      </c>
      <c r="AI40" s="26">
        <v>1451</v>
      </c>
      <c r="AJ40" s="26">
        <v>1295</v>
      </c>
      <c r="AK40" s="26">
        <v>915</v>
      </c>
      <c r="AL40" s="26">
        <v>1187</v>
      </c>
      <c r="AM40" s="26">
        <v>1261</v>
      </c>
      <c r="AN40" s="26">
        <v>1179</v>
      </c>
      <c r="AO40" s="26">
        <v>782</v>
      </c>
      <c r="AP40" s="26">
        <v>497</v>
      </c>
      <c r="AQ40" s="26">
        <v>234</v>
      </c>
      <c r="AR40" s="5"/>
    </row>
    <row r="41" spans="1:45" ht="12.5">
      <c r="A41" s="91">
        <v>40</v>
      </c>
      <c r="B41" s="92" t="s">
        <v>834</v>
      </c>
      <c r="C41" s="8" t="s">
        <v>729</v>
      </c>
      <c r="D41" s="6">
        <v>15047</v>
      </c>
      <c r="E41" s="26">
        <v>748</v>
      </c>
      <c r="F41" s="26">
        <v>858</v>
      </c>
      <c r="G41" s="26">
        <v>884</v>
      </c>
      <c r="H41" s="26">
        <v>926</v>
      </c>
      <c r="I41" s="26">
        <v>1065</v>
      </c>
      <c r="J41" s="26">
        <v>1073</v>
      </c>
      <c r="K41" s="26">
        <v>1094</v>
      </c>
      <c r="L41" s="26">
        <v>1278</v>
      </c>
      <c r="M41" s="26">
        <v>1335</v>
      </c>
      <c r="N41" s="26">
        <v>1075</v>
      </c>
      <c r="O41" s="26">
        <v>854</v>
      </c>
      <c r="P41" s="26">
        <v>744</v>
      </c>
      <c r="Q41" s="26">
        <v>521</v>
      </c>
      <c r="R41" s="26">
        <v>737</v>
      </c>
      <c r="S41" s="26">
        <v>669</v>
      </c>
      <c r="T41" s="26">
        <v>588</v>
      </c>
      <c r="U41" s="26">
        <v>350</v>
      </c>
      <c r="V41" s="26">
        <v>156</v>
      </c>
      <c r="W41" s="26">
        <v>92</v>
      </c>
      <c r="X41" s="6">
        <v>16111</v>
      </c>
      <c r="Y41" s="26">
        <v>754</v>
      </c>
      <c r="Z41" s="26">
        <v>791</v>
      </c>
      <c r="AA41" s="26">
        <v>878</v>
      </c>
      <c r="AB41" s="26">
        <v>919</v>
      </c>
      <c r="AC41" s="26">
        <v>993</v>
      </c>
      <c r="AD41" s="26">
        <v>1084</v>
      </c>
      <c r="AE41" s="26">
        <v>1214</v>
      </c>
      <c r="AF41" s="26">
        <v>1385</v>
      </c>
      <c r="AG41" s="26">
        <v>1333</v>
      </c>
      <c r="AH41" s="26">
        <v>1039</v>
      </c>
      <c r="AI41" s="26">
        <v>867</v>
      </c>
      <c r="AJ41" s="26">
        <v>764</v>
      </c>
      <c r="AK41" s="26">
        <v>634</v>
      </c>
      <c r="AL41" s="26">
        <v>839</v>
      </c>
      <c r="AM41" s="26">
        <v>813</v>
      </c>
      <c r="AN41" s="26">
        <v>733</v>
      </c>
      <c r="AO41" s="26">
        <v>527</v>
      </c>
      <c r="AP41" s="26">
        <v>338</v>
      </c>
      <c r="AQ41" s="26">
        <v>206</v>
      </c>
      <c r="AR41" s="5"/>
    </row>
    <row r="42" spans="1:45" ht="12.5">
      <c r="A42" s="91">
        <v>41</v>
      </c>
      <c r="B42" s="92" t="s">
        <v>838</v>
      </c>
      <c r="C42" s="8" t="s">
        <v>469</v>
      </c>
      <c r="D42" s="6">
        <v>8738</v>
      </c>
      <c r="E42" s="26">
        <v>430</v>
      </c>
      <c r="F42" s="26">
        <v>390</v>
      </c>
      <c r="G42" s="26">
        <v>451</v>
      </c>
      <c r="H42" s="26">
        <v>474</v>
      </c>
      <c r="I42" s="26">
        <v>635</v>
      </c>
      <c r="J42" s="26">
        <v>742</v>
      </c>
      <c r="K42" s="26">
        <v>786</v>
      </c>
      <c r="L42" s="26">
        <v>757</v>
      </c>
      <c r="M42" s="26">
        <v>650</v>
      </c>
      <c r="N42" s="26">
        <v>551</v>
      </c>
      <c r="O42" s="26">
        <v>454</v>
      </c>
      <c r="P42" s="26">
        <v>396</v>
      </c>
      <c r="Q42" s="26">
        <v>357</v>
      </c>
      <c r="R42" s="26">
        <v>490</v>
      </c>
      <c r="S42" s="26">
        <v>426</v>
      </c>
      <c r="T42" s="26">
        <v>395</v>
      </c>
      <c r="U42" s="26">
        <v>228</v>
      </c>
      <c r="V42" s="26">
        <v>98</v>
      </c>
      <c r="W42" s="26">
        <v>28</v>
      </c>
      <c r="X42" s="6">
        <v>9281</v>
      </c>
      <c r="Y42" s="26">
        <v>366</v>
      </c>
      <c r="Z42" s="26">
        <v>393</v>
      </c>
      <c r="AA42" s="26">
        <v>391</v>
      </c>
      <c r="AB42" s="26">
        <v>460</v>
      </c>
      <c r="AC42" s="26">
        <v>651</v>
      </c>
      <c r="AD42" s="26">
        <v>679</v>
      </c>
      <c r="AE42" s="26">
        <v>715</v>
      </c>
      <c r="AF42" s="26">
        <v>706</v>
      </c>
      <c r="AG42" s="26">
        <v>661</v>
      </c>
      <c r="AH42" s="26">
        <v>503</v>
      </c>
      <c r="AI42" s="26">
        <v>485</v>
      </c>
      <c r="AJ42" s="26">
        <v>465</v>
      </c>
      <c r="AK42" s="26">
        <v>414</v>
      </c>
      <c r="AL42" s="26">
        <v>557</v>
      </c>
      <c r="AM42" s="26">
        <v>566</v>
      </c>
      <c r="AN42" s="26">
        <v>532</v>
      </c>
      <c r="AO42" s="26">
        <v>378</v>
      </c>
      <c r="AP42" s="26">
        <v>228</v>
      </c>
      <c r="AQ42" s="26">
        <v>131</v>
      </c>
      <c r="AR42" s="5"/>
    </row>
    <row r="43" spans="1:45" ht="12.5">
      <c r="A43" s="91">
        <v>42</v>
      </c>
      <c r="B43" s="92" t="s">
        <v>5</v>
      </c>
      <c r="C43" s="8" t="s">
        <v>434</v>
      </c>
      <c r="D43" s="6">
        <v>6040</v>
      </c>
      <c r="E43" s="26">
        <v>371</v>
      </c>
      <c r="F43" s="26">
        <v>336</v>
      </c>
      <c r="G43" s="26">
        <v>372</v>
      </c>
      <c r="H43" s="26">
        <v>379</v>
      </c>
      <c r="I43" s="26">
        <v>456</v>
      </c>
      <c r="J43" s="26">
        <v>652</v>
      </c>
      <c r="K43" s="26">
        <v>641</v>
      </c>
      <c r="L43" s="26">
        <v>606</v>
      </c>
      <c r="M43" s="26">
        <v>507</v>
      </c>
      <c r="N43" s="26">
        <v>432</v>
      </c>
      <c r="O43" s="26">
        <v>359</v>
      </c>
      <c r="P43" s="26">
        <v>256</v>
      </c>
      <c r="Q43" s="26">
        <v>183</v>
      </c>
      <c r="R43" s="26">
        <v>170</v>
      </c>
      <c r="S43" s="26">
        <v>128</v>
      </c>
      <c r="T43" s="26">
        <v>105</v>
      </c>
      <c r="U43" s="26">
        <v>55</v>
      </c>
      <c r="V43" s="26">
        <v>26</v>
      </c>
      <c r="W43" s="26">
        <v>6</v>
      </c>
      <c r="X43" s="6">
        <v>5856</v>
      </c>
      <c r="Y43" s="26">
        <v>337</v>
      </c>
      <c r="Z43" s="26">
        <v>312</v>
      </c>
      <c r="AA43" s="26">
        <v>301</v>
      </c>
      <c r="AB43" s="26">
        <v>390</v>
      </c>
      <c r="AC43" s="26">
        <v>477</v>
      </c>
      <c r="AD43" s="26">
        <v>631</v>
      </c>
      <c r="AE43" s="26">
        <v>643</v>
      </c>
      <c r="AF43" s="26">
        <v>544</v>
      </c>
      <c r="AG43" s="26">
        <v>467</v>
      </c>
      <c r="AH43" s="26">
        <v>398</v>
      </c>
      <c r="AI43" s="26">
        <v>289</v>
      </c>
      <c r="AJ43" s="26">
        <v>229</v>
      </c>
      <c r="AK43" s="26">
        <v>205</v>
      </c>
      <c r="AL43" s="26">
        <v>167</v>
      </c>
      <c r="AM43" s="26">
        <v>163</v>
      </c>
      <c r="AN43" s="26">
        <v>156</v>
      </c>
      <c r="AO43" s="26">
        <v>74</v>
      </c>
      <c r="AP43" s="26">
        <v>52</v>
      </c>
      <c r="AQ43" s="26">
        <v>21</v>
      </c>
      <c r="AR43" s="5"/>
    </row>
    <row r="44" spans="1:45" ht="12.5">
      <c r="A44" s="91">
        <v>43</v>
      </c>
      <c r="B44" s="92" t="s">
        <v>830</v>
      </c>
      <c r="C44" s="8" t="s">
        <v>279</v>
      </c>
      <c r="D44" s="6">
        <v>7560</v>
      </c>
      <c r="E44" s="26">
        <v>361</v>
      </c>
      <c r="F44" s="26">
        <v>343</v>
      </c>
      <c r="G44" s="26">
        <v>390</v>
      </c>
      <c r="H44" s="26">
        <v>416</v>
      </c>
      <c r="I44" s="26">
        <v>566</v>
      </c>
      <c r="J44" s="26">
        <v>585</v>
      </c>
      <c r="K44" s="26">
        <v>676</v>
      </c>
      <c r="L44" s="26">
        <v>684</v>
      </c>
      <c r="M44" s="26">
        <v>567</v>
      </c>
      <c r="N44" s="26">
        <v>477</v>
      </c>
      <c r="O44" s="26">
        <v>415</v>
      </c>
      <c r="P44" s="26">
        <v>386</v>
      </c>
      <c r="Q44" s="26">
        <v>307</v>
      </c>
      <c r="R44" s="26">
        <v>428</v>
      </c>
      <c r="S44" s="26">
        <v>381</v>
      </c>
      <c r="T44" s="26">
        <v>321</v>
      </c>
      <c r="U44" s="26">
        <v>154</v>
      </c>
      <c r="V44" s="26">
        <v>67</v>
      </c>
      <c r="W44" s="26">
        <v>36</v>
      </c>
      <c r="X44" s="6">
        <v>7360</v>
      </c>
      <c r="Y44" s="26">
        <v>328</v>
      </c>
      <c r="Z44" s="26">
        <v>341</v>
      </c>
      <c r="AA44" s="26">
        <v>341</v>
      </c>
      <c r="AB44" s="26">
        <v>373</v>
      </c>
      <c r="AC44" s="26">
        <v>451</v>
      </c>
      <c r="AD44" s="26">
        <v>572</v>
      </c>
      <c r="AE44" s="26">
        <v>572</v>
      </c>
      <c r="AF44" s="26">
        <v>611</v>
      </c>
      <c r="AG44" s="26">
        <v>522</v>
      </c>
      <c r="AH44" s="26">
        <v>424</v>
      </c>
      <c r="AI44" s="26">
        <v>405</v>
      </c>
      <c r="AJ44" s="26">
        <v>380</v>
      </c>
      <c r="AK44" s="26">
        <v>379</v>
      </c>
      <c r="AL44" s="26">
        <v>426</v>
      </c>
      <c r="AM44" s="26">
        <v>424</v>
      </c>
      <c r="AN44" s="26">
        <v>344</v>
      </c>
      <c r="AO44" s="26">
        <v>258</v>
      </c>
      <c r="AP44" s="26">
        <v>147</v>
      </c>
      <c r="AQ44" s="26">
        <v>62</v>
      </c>
      <c r="AR44" s="5"/>
    </row>
    <row r="45" spans="1:45" ht="12.5">
      <c r="A45" s="91">
        <v>44</v>
      </c>
      <c r="B45" s="92" t="s">
        <v>825</v>
      </c>
      <c r="C45" s="8" t="s">
        <v>249</v>
      </c>
      <c r="D45" s="6">
        <v>7365</v>
      </c>
      <c r="E45" s="26">
        <v>356</v>
      </c>
      <c r="F45" s="26">
        <v>364</v>
      </c>
      <c r="G45" s="26">
        <v>403</v>
      </c>
      <c r="H45" s="26">
        <v>461</v>
      </c>
      <c r="I45" s="26">
        <v>527</v>
      </c>
      <c r="J45" s="26">
        <v>554</v>
      </c>
      <c r="K45" s="26">
        <v>539</v>
      </c>
      <c r="L45" s="26">
        <v>577</v>
      </c>
      <c r="M45" s="26">
        <v>546</v>
      </c>
      <c r="N45" s="26">
        <v>549</v>
      </c>
      <c r="O45" s="26">
        <v>444</v>
      </c>
      <c r="P45" s="26">
        <v>365</v>
      </c>
      <c r="Q45" s="26">
        <v>313</v>
      </c>
      <c r="R45" s="26">
        <v>409</v>
      </c>
      <c r="S45" s="26">
        <v>349</v>
      </c>
      <c r="T45" s="26">
        <v>306</v>
      </c>
      <c r="U45" s="26">
        <v>170</v>
      </c>
      <c r="V45" s="26">
        <v>89</v>
      </c>
      <c r="W45" s="26">
        <v>44</v>
      </c>
      <c r="X45" s="6">
        <v>7688</v>
      </c>
      <c r="Y45" s="26">
        <v>357</v>
      </c>
      <c r="Z45" s="26">
        <v>366</v>
      </c>
      <c r="AA45" s="26">
        <v>396</v>
      </c>
      <c r="AB45" s="26">
        <v>418</v>
      </c>
      <c r="AC45" s="26">
        <v>486</v>
      </c>
      <c r="AD45" s="26">
        <v>538</v>
      </c>
      <c r="AE45" s="26">
        <v>524</v>
      </c>
      <c r="AF45" s="26">
        <v>618</v>
      </c>
      <c r="AG45" s="26">
        <v>594</v>
      </c>
      <c r="AH45" s="26">
        <v>493</v>
      </c>
      <c r="AI45" s="26">
        <v>420</v>
      </c>
      <c r="AJ45" s="26">
        <v>377</v>
      </c>
      <c r="AK45" s="26">
        <v>338</v>
      </c>
      <c r="AL45" s="26">
        <v>435</v>
      </c>
      <c r="AM45" s="26">
        <v>444</v>
      </c>
      <c r="AN45" s="26">
        <v>375</v>
      </c>
      <c r="AO45" s="26">
        <v>267</v>
      </c>
      <c r="AP45" s="26">
        <v>171</v>
      </c>
      <c r="AQ45" s="26">
        <v>71</v>
      </c>
      <c r="AR45" s="5"/>
    </row>
    <row r="46" spans="1:45" ht="12.5">
      <c r="A46" s="91">
        <v>45</v>
      </c>
      <c r="B46" s="92" t="s">
        <v>841</v>
      </c>
      <c r="C46" s="8" t="s">
        <v>179</v>
      </c>
      <c r="D46" s="6">
        <v>8344</v>
      </c>
      <c r="E46" s="26">
        <v>368</v>
      </c>
      <c r="F46" s="26">
        <v>332</v>
      </c>
      <c r="G46" s="26">
        <v>424</v>
      </c>
      <c r="H46" s="26">
        <v>455</v>
      </c>
      <c r="I46" s="26">
        <v>665</v>
      </c>
      <c r="J46" s="26">
        <v>812</v>
      </c>
      <c r="K46" s="26">
        <v>765</v>
      </c>
      <c r="L46" s="26">
        <v>761</v>
      </c>
      <c r="M46" s="26">
        <v>664</v>
      </c>
      <c r="N46" s="26">
        <v>545</v>
      </c>
      <c r="O46" s="26">
        <v>502</v>
      </c>
      <c r="P46" s="26">
        <v>405</v>
      </c>
      <c r="Q46" s="26">
        <v>323</v>
      </c>
      <c r="R46" s="26">
        <v>430</v>
      </c>
      <c r="S46" s="26">
        <v>356</v>
      </c>
      <c r="T46" s="26">
        <v>277</v>
      </c>
      <c r="U46" s="26">
        <v>183</v>
      </c>
      <c r="V46" s="26">
        <v>55</v>
      </c>
      <c r="W46" s="26">
        <v>22</v>
      </c>
      <c r="X46" s="6">
        <v>7704</v>
      </c>
      <c r="Y46" s="26">
        <v>332</v>
      </c>
      <c r="Z46" s="26">
        <v>324</v>
      </c>
      <c r="AA46" s="26">
        <v>422</v>
      </c>
      <c r="AB46" s="26">
        <v>465</v>
      </c>
      <c r="AC46" s="26">
        <v>564</v>
      </c>
      <c r="AD46" s="26">
        <v>591</v>
      </c>
      <c r="AE46" s="26">
        <v>586</v>
      </c>
      <c r="AF46" s="26">
        <v>618</v>
      </c>
      <c r="AG46" s="26">
        <v>570</v>
      </c>
      <c r="AH46" s="26">
        <v>477</v>
      </c>
      <c r="AI46" s="26">
        <v>393</v>
      </c>
      <c r="AJ46" s="26">
        <v>390</v>
      </c>
      <c r="AK46" s="26">
        <v>323</v>
      </c>
      <c r="AL46" s="26">
        <v>459</v>
      </c>
      <c r="AM46" s="26">
        <v>414</v>
      </c>
      <c r="AN46" s="26">
        <v>335</v>
      </c>
      <c r="AO46" s="26">
        <v>265</v>
      </c>
      <c r="AP46" s="26">
        <v>121</v>
      </c>
      <c r="AQ46" s="26">
        <v>55</v>
      </c>
      <c r="AR46" s="5"/>
    </row>
    <row r="47" spans="1:45" ht="12.5">
      <c r="A47" s="91">
        <v>46</v>
      </c>
      <c r="B47" s="92" t="s">
        <v>832</v>
      </c>
      <c r="C47" s="8" t="s">
        <v>675</v>
      </c>
      <c r="D47" s="6">
        <v>6676</v>
      </c>
      <c r="E47" s="26">
        <v>380</v>
      </c>
      <c r="F47" s="26">
        <v>321</v>
      </c>
      <c r="G47" s="26">
        <v>355</v>
      </c>
      <c r="H47" s="26">
        <v>382</v>
      </c>
      <c r="I47" s="26">
        <v>494</v>
      </c>
      <c r="J47" s="26">
        <v>552</v>
      </c>
      <c r="K47" s="26">
        <v>533</v>
      </c>
      <c r="L47" s="26">
        <v>529</v>
      </c>
      <c r="M47" s="26">
        <v>520</v>
      </c>
      <c r="N47" s="26">
        <v>447</v>
      </c>
      <c r="O47" s="26">
        <v>396</v>
      </c>
      <c r="P47" s="26">
        <v>327</v>
      </c>
      <c r="Q47" s="26">
        <v>282</v>
      </c>
      <c r="R47" s="26">
        <v>309</v>
      </c>
      <c r="S47" s="26">
        <v>300</v>
      </c>
      <c r="T47" s="26">
        <v>266</v>
      </c>
      <c r="U47" s="26">
        <v>165</v>
      </c>
      <c r="V47" s="26">
        <v>88</v>
      </c>
      <c r="W47" s="26">
        <v>30</v>
      </c>
      <c r="X47" s="6">
        <v>6755</v>
      </c>
      <c r="Y47" s="26">
        <v>300</v>
      </c>
      <c r="Z47" s="26">
        <v>309</v>
      </c>
      <c r="AA47" s="26">
        <v>355</v>
      </c>
      <c r="AB47" s="26">
        <v>381</v>
      </c>
      <c r="AC47" s="26">
        <v>448</v>
      </c>
      <c r="AD47" s="26">
        <v>487</v>
      </c>
      <c r="AE47" s="26">
        <v>515</v>
      </c>
      <c r="AF47" s="26">
        <v>513</v>
      </c>
      <c r="AG47" s="26">
        <v>505</v>
      </c>
      <c r="AH47" s="26">
        <v>402</v>
      </c>
      <c r="AI47" s="26">
        <v>386</v>
      </c>
      <c r="AJ47" s="26">
        <v>327</v>
      </c>
      <c r="AK47" s="26">
        <v>276</v>
      </c>
      <c r="AL47" s="26">
        <v>386</v>
      </c>
      <c r="AM47" s="26">
        <v>353</v>
      </c>
      <c r="AN47" s="26">
        <v>347</v>
      </c>
      <c r="AO47" s="26">
        <v>239</v>
      </c>
      <c r="AP47" s="26">
        <v>150</v>
      </c>
      <c r="AQ47" s="26">
        <v>76</v>
      </c>
      <c r="AR47" s="5"/>
    </row>
    <row r="48" spans="1:45" ht="12.5">
      <c r="A48" s="91">
        <v>47</v>
      </c>
      <c r="B48" s="92" t="s">
        <v>827</v>
      </c>
      <c r="C48" s="8" t="s">
        <v>331</v>
      </c>
      <c r="D48" s="6">
        <v>6129</v>
      </c>
      <c r="E48" s="26">
        <v>296</v>
      </c>
      <c r="F48" s="26">
        <v>322</v>
      </c>
      <c r="G48" s="26">
        <v>309</v>
      </c>
      <c r="H48" s="26">
        <v>359</v>
      </c>
      <c r="I48" s="26">
        <v>522</v>
      </c>
      <c r="J48" s="26">
        <v>515</v>
      </c>
      <c r="K48" s="26">
        <v>521</v>
      </c>
      <c r="L48" s="26">
        <v>505</v>
      </c>
      <c r="M48" s="26">
        <v>428</v>
      </c>
      <c r="N48" s="26">
        <v>422</v>
      </c>
      <c r="O48" s="26">
        <v>337</v>
      </c>
      <c r="P48" s="26">
        <v>300</v>
      </c>
      <c r="Q48" s="26">
        <v>273</v>
      </c>
      <c r="R48" s="26">
        <v>296</v>
      </c>
      <c r="S48" s="26">
        <v>269</v>
      </c>
      <c r="T48" s="26">
        <v>220</v>
      </c>
      <c r="U48" s="26">
        <v>147</v>
      </c>
      <c r="V48" s="26">
        <v>58</v>
      </c>
      <c r="W48" s="26">
        <v>30</v>
      </c>
      <c r="X48" s="6">
        <v>5971</v>
      </c>
      <c r="Y48" s="26">
        <v>269</v>
      </c>
      <c r="Z48" s="26">
        <v>304</v>
      </c>
      <c r="AA48" s="26">
        <v>306</v>
      </c>
      <c r="AB48" s="26">
        <v>345</v>
      </c>
      <c r="AC48" s="26">
        <v>432</v>
      </c>
      <c r="AD48" s="26">
        <v>472</v>
      </c>
      <c r="AE48" s="26">
        <v>449</v>
      </c>
      <c r="AF48" s="26">
        <v>439</v>
      </c>
      <c r="AG48" s="26">
        <v>445</v>
      </c>
      <c r="AH48" s="26">
        <v>352</v>
      </c>
      <c r="AI48" s="26">
        <v>341</v>
      </c>
      <c r="AJ48" s="26">
        <v>307</v>
      </c>
      <c r="AK48" s="26">
        <v>255</v>
      </c>
      <c r="AL48" s="26">
        <v>323</v>
      </c>
      <c r="AM48" s="26">
        <v>317</v>
      </c>
      <c r="AN48" s="26">
        <v>275</v>
      </c>
      <c r="AO48" s="26">
        <v>188</v>
      </c>
      <c r="AP48" s="26">
        <v>99</v>
      </c>
      <c r="AQ48" s="26">
        <v>53</v>
      </c>
      <c r="AR48" s="5"/>
    </row>
    <row r="49" spans="1:44" ht="12.5">
      <c r="A49" s="91">
        <v>48</v>
      </c>
      <c r="B49" s="92" t="s">
        <v>840</v>
      </c>
      <c r="C49" s="8" t="s">
        <v>423</v>
      </c>
      <c r="D49" s="6">
        <v>999</v>
      </c>
      <c r="E49" s="26">
        <v>53</v>
      </c>
      <c r="F49" s="26">
        <v>61</v>
      </c>
      <c r="G49" s="26">
        <v>48</v>
      </c>
      <c r="H49" s="26">
        <v>67</v>
      </c>
      <c r="I49" s="26">
        <v>98</v>
      </c>
      <c r="J49" s="26">
        <v>82</v>
      </c>
      <c r="K49" s="26">
        <v>89</v>
      </c>
      <c r="L49" s="26">
        <v>88</v>
      </c>
      <c r="M49" s="26">
        <v>92</v>
      </c>
      <c r="N49" s="26">
        <v>91</v>
      </c>
      <c r="O49" s="26">
        <v>70</v>
      </c>
      <c r="P49" s="26">
        <v>41</v>
      </c>
      <c r="Q49" s="26">
        <v>39</v>
      </c>
      <c r="R49" s="26">
        <v>33</v>
      </c>
      <c r="S49" s="26">
        <v>18</v>
      </c>
      <c r="T49" s="26">
        <v>18</v>
      </c>
      <c r="U49" s="26">
        <v>5</v>
      </c>
      <c r="V49" s="26">
        <v>4</v>
      </c>
      <c r="W49" s="26">
        <v>2</v>
      </c>
      <c r="X49" s="6">
        <v>923</v>
      </c>
      <c r="Y49" s="26">
        <v>64</v>
      </c>
      <c r="Z49" s="26">
        <v>48</v>
      </c>
      <c r="AA49" s="26">
        <v>54</v>
      </c>
      <c r="AB49" s="26">
        <v>47</v>
      </c>
      <c r="AC49" s="26">
        <v>81</v>
      </c>
      <c r="AD49" s="26">
        <v>77</v>
      </c>
      <c r="AE49" s="26">
        <v>84</v>
      </c>
      <c r="AF49" s="26">
        <v>88</v>
      </c>
      <c r="AG49" s="26">
        <v>86</v>
      </c>
      <c r="AH49" s="26">
        <v>74</v>
      </c>
      <c r="AI49" s="26">
        <v>56</v>
      </c>
      <c r="AJ49" s="26">
        <v>35</v>
      </c>
      <c r="AK49" s="26">
        <v>33</v>
      </c>
      <c r="AL49" s="26">
        <v>25</v>
      </c>
      <c r="AM49" s="26">
        <v>26</v>
      </c>
      <c r="AN49" s="26">
        <v>24</v>
      </c>
      <c r="AO49" s="26">
        <v>8</v>
      </c>
      <c r="AP49" s="26">
        <v>7</v>
      </c>
      <c r="AQ49" s="26">
        <v>6</v>
      </c>
      <c r="AR49" s="5"/>
    </row>
    <row r="50" spans="1:44" ht="12.5">
      <c r="A50" s="91">
        <v>49</v>
      </c>
      <c r="B50" s="92" t="s">
        <v>829</v>
      </c>
      <c r="C50" s="8" t="s">
        <v>101</v>
      </c>
      <c r="D50" s="6">
        <v>5643</v>
      </c>
      <c r="E50" s="26">
        <v>271</v>
      </c>
      <c r="F50" s="26">
        <v>272</v>
      </c>
      <c r="G50" s="26">
        <v>294</v>
      </c>
      <c r="H50" s="26">
        <v>320</v>
      </c>
      <c r="I50" s="26">
        <v>400</v>
      </c>
      <c r="J50" s="26">
        <v>448</v>
      </c>
      <c r="K50" s="26">
        <v>439</v>
      </c>
      <c r="L50" s="26">
        <v>499</v>
      </c>
      <c r="M50" s="26">
        <v>473</v>
      </c>
      <c r="N50" s="26">
        <v>399</v>
      </c>
      <c r="O50" s="26">
        <v>317</v>
      </c>
      <c r="P50" s="26">
        <v>270</v>
      </c>
      <c r="Q50" s="26">
        <v>242</v>
      </c>
      <c r="R50" s="26">
        <v>298</v>
      </c>
      <c r="S50" s="26">
        <v>268</v>
      </c>
      <c r="T50" s="26">
        <v>215</v>
      </c>
      <c r="U50" s="26">
        <v>120</v>
      </c>
      <c r="V50" s="26">
        <v>72</v>
      </c>
      <c r="W50" s="26">
        <v>26</v>
      </c>
      <c r="X50" s="6">
        <v>5755</v>
      </c>
      <c r="Y50" s="26">
        <v>255</v>
      </c>
      <c r="Z50" s="26">
        <v>245</v>
      </c>
      <c r="AA50" s="26">
        <v>239</v>
      </c>
      <c r="AB50" s="26">
        <v>296</v>
      </c>
      <c r="AC50" s="26">
        <v>401</v>
      </c>
      <c r="AD50" s="26">
        <v>431</v>
      </c>
      <c r="AE50" s="26">
        <v>434</v>
      </c>
      <c r="AF50" s="26">
        <v>516</v>
      </c>
      <c r="AG50" s="26">
        <v>459</v>
      </c>
      <c r="AH50" s="26">
        <v>315</v>
      </c>
      <c r="AI50" s="26">
        <v>318</v>
      </c>
      <c r="AJ50" s="26">
        <v>260</v>
      </c>
      <c r="AK50" s="26">
        <v>231</v>
      </c>
      <c r="AL50" s="26">
        <v>311</v>
      </c>
      <c r="AM50" s="26">
        <v>355</v>
      </c>
      <c r="AN50" s="26">
        <v>279</v>
      </c>
      <c r="AO50" s="26">
        <v>198</v>
      </c>
      <c r="AP50" s="26">
        <v>148</v>
      </c>
      <c r="AQ50" s="26">
        <v>64</v>
      </c>
      <c r="AR50" s="5"/>
    </row>
    <row r="51" spans="1:44" ht="12.5">
      <c r="A51" s="91">
        <v>50</v>
      </c>
      <c r="B51" s="92" t="s">
        <v>3</v>
      </c>
      <c r="C51" s="8" t="s">
        <v>349</v>
      </c>
      <c r="D51" s="6">
        <v>5118</v>
      </c>
      <c r="E51" s="26">
        <v>222</v>
      </c>
      <c r="F51" s="26">
        <v>234</v>
      </c>
      <c r="G51" s="26">
        <v>242</v>
      </c>
      <c r="H51" s="26">
        <v>300</v>
      </c>
      <c r="I51" s="26">
        <v>373</v>
      </c>
      <c r="J51" s="26">
        <v>396</v>
      </c>
      <c r="K51" s="26">
        <v>400</v>
      </c>
      <c r="L51" s="26">
        <v>386</v>
      </c>
      <c r="M51" s="26">
        <v>362</v>
      </c>
      <c r="N51" s="26">
        <v>308</v>
      </c>
      <c r="O51" s="26">
        <v>298</v>
      </c>
      <c r="P51" s="26">
        <v>287</v>
      </c>
      <c r="Q51" s="26">
        <v>275</v>
      </c>
      <c r="R51" s="26">
        <v>295</v>
      </c>
      <c r="S51" s="26">
        <v>273</v>
      </c>
      <c r="T51" s="26">
        <v>229</v>
      </c>
      <c r="U51" s="26">
        <v>142</v>
      </c>
      <c r="V51" s="26">
        <v>61</v>
      </c>
      <c r="W51" s="26">
        <v>35</v>
      </c>
      <c r="X51" s="6">
        <v>5462</v>
      </c>
      <c r="Y51" s="26">
        <v>207</v>
      </c>
      <c r="Z51" s="26">
        <v>240</v>
      </c>
      <c r="AA51" s="26">
        <v>254</v>
      </c>
      <c r="AB51" s="26">
        <v>285</v>
      </c>
      <c r="AC51" s="26">
        <v>325</v>
      </c>
      <c r="AD51" s="26">
        <v>426</v>
      </c>
      <c r="AE51" s="26">
        <v>373</v>
      </c>
      <c r="AF51" s="26">
        <v>377</v>
      </c>
      <c r="AG51" s="26">
        <v>345</v>
      </c>
      <c r="AH51" s="26">
        <v>301</v>
      </c>
      <c r="AI51" s="26">
        <v>314</v>
      </c>
      <c r="AJ51" s="26">
        <v>319</v>
      </c>
      <c r="AK51" s="26">
        <v>264</v>
      </c>
      <c r="AL51" s="26">
        <v>327</v>
      </c>
      <c r="AM51" s="26">
        <v>321</v>
      </c>
      <c r="AN51" s="26">
        <v>319</v>
      </c>
      <c r="AO51" s="26">
        <v>250</v>
      </c>
      <c r="AP51" s="26">
        <v>147</v>
      </c>
      <c r="AQ51" s="26">
        <v>68</v>
      </c>
      <c r="AR51" s="5"/>
    </row>
    <row r="52" spans="1:44" ht="12.5">
      <c r="A52" s="91">
        <v>51</v>
      </c>
      <c r="B52" s="92" t="s">
        <v>839</v>
      </c>
      <c r="C52" s="8" t="s">
        <v>449</v>
      </c>
      <c r="D52" s="6">
        <v>3931</v>
      </c>
      <c r="E52" s="26">
        <v>170</v>
      </c>
      <c r="F52" s="26">
        <v>172</v>
      </c>
      <c r="G52" s="26">
        <v>173</v>
      </c>
      <c r="H52" s="26">
        <v>245</v>
      </c>
      <c r="I52" s="26">
        <v>277</v>
      </c>
      <c r="J52" s="26">
        <v>299</v>
      </c>
      <c r="K52" s="26">
        <v>292</v>
      </c>
      <c r="L52" s="26">
        <v>294</v>
      </c>
      <c r="M52" s="26">
        <v>274</v>
      </c>
      <c r="N52" s="26">
        <v>268</v>
      </c>
      <c r="O52" s="26">
        <v>246</v>
      </c>
      <c r="P52" s="26">
        <v>200</v>
      </c>
      <c r="Q52" s="26">
        <v>203</v>
      </c>
      <c r="R52" s="26">
        <v>241</v>
      </c>
      <c r="S52" s="26">
        <v>202</v>
      </c>
      <c r="T52" s="26">
        <v>191</v>
      </c>
      <c r="U52" s="26">
        <v>112</v>
      </c>
      <c r="V52" s="26">
        <v>49</v>
      </c>
      <c r="W52" s="26">
        <v>23</v>
      </c>
      <c r="X52" s="6">
        <v>3965</v>
      </c>
      <c r="Y52" s="26">
        <v>155</v>
      </c>
      <c r="Z52" s="26">
        <v>161</v>
      </c>
      <c r="AA52" s="26">
        <v>179</v>
      </c>
      <c r="AB52" s="26">
        <v>188</v>
      </c>
      <c r="AC52" s="26">
        <v>267</v>
      </c>
      <c r="AD52" s="26">
        <v>260</v>
      </c>
      <c r="AE52" s="26">
        <v>242</v>
      </c>
      <c r="AF52" s="26">
        <v>270</v>
      </c>
      <c r="AG52" s="26">
        <v>259</v>
      </c>
      <c r="AH52" s="26">
        <v>238</v>
      </c>
      <c r="AI52" s="26">
        <v>256</v>
      </c>
      <c r="AJ52" s="26">
        <v>212</v>
      </c>
      <c r="AK52" s="26">
        <v>183</v>
      </c>
      <c r="AL52" s="26">
        <v>260</v>
      </c>
      <c r="AM52" s="26">
        <v>266</v>
      </c>
      <c r="AN52" s="26">
        <v>249</v>
      </c>
      <c r="AO52" s="26">
        <v>169</v>
      </c>
      <c r="AP52" s="26">
        <v>92</v>
      </c>
      <c r="AQ52" s="26">
        <v>59</v>
      </c>
      <c r="AR52" s="5"/>
    </row>
    <row r="53" spans="1:44" ht="12.5">
      <c r="A53" s="91">
        <v>52</v>
      </c>
      <c r="B53" s="92" t="s">
        <v>826</v>
      </c>
      <c r="C53" s="8" t="s">
        <v>288</v>
      </c>
      <c r="D53" s="6">
        <v>4253</v>
      </c>
      <c r="E53" s="26">
        <v>209</v>
      </c>
      <c r="F53" s="26">
        <v>187</v>
      </c>
      <c r="G53" s="26">
        <v>203</v>
      </c>
      <c r="H53" s="26">
        <v>215</v>
      </c>
      <c r="I53" s="26">
        <v>314</v>
      </c>
      <c r="J53" s="26">
        <v>398</v>
      </c>
      <c r="K53" s="26">
        <v>319</v>
      </c>
      <c r="L53" s="26">
        <v>366</v>
      </c>
      <c r="M53" s="26">
        <v>321</v>
      </c>
      <c r="N53" s="26">
        <v>270</v>
      </c>
      <c r="O53" s="26">
        <v>243</v>
      </c>
      <c r="P53" s="26">
        <v>221</v>
      </c>
      <c r="Q53" s="26">
        <v>186</v>
      </c>
      <c r="R53" s="26">
        <v>224</v>
      </c>
      <c r="S53" s="26">
        <v>219</v>
      </c>
      <c r="T53" s="26">
        <v>196</v>
      </c>
      <c r="U53" s="26">
        <v>93</v>
      </c>
      <c r="V53" s="26">
        <v>48</v>
      </c>
      <c r="W53" s="26">
        <v>21</v>
      </c>
      <c r="X53" s="6">
        <v>4144</v>
      </c>
      <c r="Y53" s="26">
        <v>207</v>
      </c>
      <c r="Z53" s="26">
        <v>173</v>
      </c>
      <c r="AA53" s="26">
        <v>167</v>
      </c>
      <c r="AB53" s="26">
        <v>191</v>
      </c>
      <c r="AC53" s="26">
        <v>295</v>
      </c>
      <c r="AD53" s="26">
        <v>277</v>
      </c>
      <c r="AE53" s="26">
        <v>315</v>
      </c>
      <c r="AF53" s="26">
        <v>353</v>
      </c>
      <c r="AG53" s="26">
        <v>291</v>
      </c>
      <c r="AH53" s="26">
        <v>255</v>
      </c>
      <c r="AI53" s="26">
        <v>214</v>
      </c>
      <c r="AJ53" s="26">
        <v>228</v>
      </c>
      <c r="AK53" s="26">
        <v>203</v>
      </c>
      <c r="AL53" s="26">
        <v>271</v>
      </c>
      <c r="AM53" s="26">
        <v>237</v>
      </c>
      <c r="AN53" s="26">
        <v>215</v>
      </c>
      <c r="AO53" s="26">
        <v>134</v>
      </c>
      <c r="AP53" s="26">
        <v>77</v>
      </c>
      <c r="AQ53" s="26">
        <v>41</v>
      </c>
      <c r="AR53" s="5"/>
    </row>
    <row r="54" spans="1:44" ht="12.5">
      <c r="A54" s="91">
        <v>53</v>
      </c>
      <c r="B54" s="92" t="s">
        <v>831</v>
      </c>
      <c r="C54" s="8" t="s">
        <v>116</v>
      </c>
      <c r="D54" s="6">
        <v>4302</v>
      </c>
      <c r="E54" s="26">
        <v>157</v>
      </c>
      <c r="F54" s="26">
        <v>181</v>
      </c>
      <c r="G54" s="26">
        <v>195</v>
      </c>
      <c r="H54" s="26">
        <v>258</v>
      </c>
      <c r="I54" s="26">
        <v>324</v>
      </c>
      <c r="J54" s="26">
        <v>313</v>
      </c>
      <c r="K54" s="26">
        <v>295</v>
      </c>
      <c r="L54" s="26">
        <v>383</v>
      </c>
      <c r="M54" s="26">
        <v>361</v>
      </c>
      <c r="N54" s="26">
        <v>294</v>
      </c>
      <c r="O54" s="26">
        <v>260</v>
      </c>
      <c r="P54" s="26">
        <v>203</v>
      </c>
      <c r="Q54" s="26">
        <v>172</v>
      </c>
      <c r="R54" s="26">
        <v>289</v>
      </c>
      <c r="S54" s="26">
        <v>278</v>
      </c>
      <c r="T54" s="26">
        <v>199</v>
      </c>
      <c r="U54" s="26">
        <v>87</v>
      </c>
      <c r="V54" s="26">
        <v>33</v>
      </c>
      <c r="W54" s="26">
        <v>20</v>
      </c>
      <c r="X54" s="6">
        <v>4276</v>
      </c>
      <c r="Y54" s="26">
        <v>184</v>
      </c>
      <c r="Z54" s="26">
        <v>149</v>
      </c>
      <c r="AA54" s="26">
        <v>177</v>
      </c>
      <c r="AB54" s="26">
        <v>233</v>
      </c>
      <c r="AC54" s="26">
        <v>310</v>
      </c>
      <c r="AD54" s="26">
        <v>266</v>
      </c>
      <c r="AE54" s="26">
        <v>355</v>
      </c>
      <c r="AF54" s="26">
        <v>304</v>
      </c>
      <c r="AG54" s="26">
        <v>346</v>
      </c>
      <c r="AH54" s="26">
        <v>300</v>
      </c>
      <c r="AI54" s="26">
        <v>204</v>
      </c>
      <c r="AJ54" s="26">
        <v>234</v>
      </c>
      <c r="AK54" s="26">
        <v>221</v>
      </c>
      <c r="AL54" s="26">
        <v>265</v>
      </c>
      <c r="AM54" s="26">
        <v>312</v>
      </c>
      <c r="AN54" s="26">
        <v>179</v>
      </c>
      <c r="AO54" s="26">
        <v>124</v>
      </c>
      <c r="AP54" s="26">
        <v>69</v>
      </c>
      <c r="AQ54" s="26">
        <v>44</v>
      </c>
      <c r="AR54" s="5"/>
    </row>
    <row r="55" spans="1:44" ht="12.5">
      <c r="A55" s="91">
        <v>54</v>
      </c>
      <c r="B55" s="92" t="s">
        <v>7</v>
      </c>
      <c r="C55" s="8" t="s">
        <v>438</v>
      </c>
      <c r="D55" s="6">
        <v>2889</v>
      </c>
      <c r="E55" s="26">
        <v>137</v>
      </c>
      <c r="F55" s="26">
        <v>142</v>
      </c>
      <c r="G55" s="26">
        <v>139</v>
      </c>
      <c r="H55" s="26">
        <v>152</v>
      </c>
      <c r="I55" s="26">
        <v>175</v>
      </c>
      <c r="J55" s="26">
        <v>232</v>
      </c>
      <c r="K55" s="26">
        <v>215</v>
      </c>
      <c r="L55" s="26">
        <v>247</v>
      </c>
      <c r="M55" s="26">
        <v>237</v>
      </c>
      <c r="N55" s="26">
        <v>193</v>
      </c>
      <c r="O55" s="26">
        <v>173</v>
      </c>
      <c r="P55" s="26">
        <v>159</v>
      </c>
      <c r="Q55" s="26">
        <v>139</v>
      </c>
      <c r="R55" s="26">
        <v>161</v>
      </c>
      <c r="S55" s="26">
        <v>152</v>
      </c>
      <c r="T55" s="26">
        <v>124</v>
      </c>
      <c r="U55" s="26">
        <v>64</v>
      </c>
      <c r="V55" s="26">
        <v>35</v>
      </c>
      <c r="W55" s="26">
        <v>13</v>
      </c>
      <c r="X55" s="6">
        <v>2751</v>
      </c>
      <c r="Y55" s="26">
        <v>115</v>
      </c>
      <c r="Z55" s="26">
        <v>122</v>
      </c>
      <c r="AA55" s="26">
        <v>125</v>
      </c>
      <c r="AB55" s="26">
        <v>146</v>
      </c>
      <c r="AC55" s="26">
        <v>196</v>
      </c>
      <c r="AD55" s="26">
        <v>184</v>
      </c>
      <c r="AE55" s="26">
        <v>215</v>
      </c>
      <c r="AF55" s="26">
        <v>232</v>
      </c>
      <c r="AG55" s="26">
        <v>207</v>
      </c>
      <c r="AH55" s="26">
        <v>170</v>
      </c>
      <c r="AI55" s="26">
        <v>148</v>
      </c>
      <c r="AJ55" s="26">
        <v>146</v>
      </c>
      <c r="AK55" s="26">
        <v>109</v>
      </c>
      <c r="AL55" s="26">
        <v>171</v>
      </c>
      <c r="AM55" s="26">
        <v>166</v>
      </c>
      <c r="AN55" s="26">
        <v>133</v>
      </c>
      <c r="AO55" s="26">
        <v>83</v>
      </c>
      <c r="AP55" s="26">
        <v>56</v>
      </c>
      <c r="AQ55" s="26">
        <v>27</v>
      </c>
      <c r="AR55" s="5"/>
    </row>
    <row r="56" spans="1:44" ht="12.5">
      <c r="A56" s="91">
        <v>55</v>
      </c>
      <c r="B56" s="92" t="s">
        <v>836</v>
      </c>
      <c r="C56" s="8" t="s">
        <v>403</v>
      </c>
      <c r="D56" s="6">
        <v>2926</v>
      </c>
      <c r="E56" s="26">
        <v>149</v>
      </c>
      <c r="F56" s="26">
        <v>123</v>
      </c>
      <c r="G56" s="26">
        <v>135</v>
      </c>
      <c r="H56" s="26">
        <v>177</v>
      </c>
      <c r="I56" s="26">
        <v>204</v>
      </c>
      <c r="J56" s="26">
        <v>258</v>
      </c>
      <c r="K56" s="26">
        <v>289</v>
      </c>
      <c r="L56" s="26">
        <v>259</v>
      </c>
      <c r="M56" s="26">
        <v>244</v>
      </c>
      <c r="N56" s="26">
        <v>182</v>
      </c>
      <c r="O56" s="26">
        <v>159</v>
      </c>
      <c r="P56" s="26">
        <v>148</v>
      </c>
      <c r="Q56" s="26">
        <v>127</v>
      </c>
      <c r="R56" s="26">
        <v>127</v>
      </c>
      <c r="S56" s="26">
        <v>130</v>
      </c>
      <c r="T56" s="26">
        <v>117</v>
      </c>
      <c r="U56" s="26">
        <v>58</v>
      </c>
      <c r="V56" s="26">
        <v>27</v>
      </c>
      <c r="W56" s="26">
        <v>13</v>
      </c>
      <c r="X56" s="6">
        <v>2789</v>
      </c>
      <c r="Y56" s="26">
        <v>141</v>
      </c>
      <c r="Z56" s="26">
        <v>143</v>
      </c>
      <c r="AA56" s="26">
        <v>124</v>
      </c>
      <c r="AB56" s="26">
        <v>129</v>
      </c>
      <c r="AC56" s="26">
        <v>183</v>
      </c>
      <c r="AD56" s="26">
        <v>258</v>
      </c>
      <c r="AE56" s="26">
        <v>231</v>
      </c>
      <c r="AF56" s="26">
        <v>236</v>
      </c>
      <c r="AG56" s="26">
        <v>187</v>
      </c>
      <c r="AH56" s="26">
        <v>144</v>
      </c>
      <c r="AI56" s="26">
        <v>136</v>
      </c>
      <c r="AJ56" s="26">
        <v>147</v>
      </c>
      <c r="AK56" s="26">
        <v>119</v>
      </c>
      <c r="AL56" s="26">
        <v>146</v>
      </c>
      <c r="AM56" s="26">
        <v>149</v>
      </c>
      <c r="AN56" s="26">
        <v>138</v>
      </c>
      <c r="AO56" s="26">
        <v>81</v>
      </c>
      <c r="AP56" s="26">
        <v>59</v>
      </c>
      <c r="AQ56" s="26">
        <v>38</v>
      </c>
      <c r="AR56" s="5"/>
    </row>
    <row r="57" spans="1:44" ht="12.5">
      <c r="A57" s="91">
        <v>56</v>
      </c>
      <c r="B57" s="92" t="s">
        <v>833</v>
      </c>
      <c r="C57" s="8" t="s">
        <v>667</v>
      </c>
      <c r="D57" s="6">
        <v>4033</v>
      </c>
      <c r="E57" s="26">
        <v>160</v>
      </c>
      <c r="F57" s="26">
        <v>185</v>
      </c>
      <c r="G57" s="26">
        <v>268</v>
      </c>
      <c r="H57" s="26">
        <v>292</v>
      </c>
      <c r="I57" s="26">
        <v>322</v>
      </c>
      <c r="J57" s="26">
        <v>277</v>
      </c>
      <c r="K57" s="26">
        <v>284</v>
      </c>
      <c r="L57" s="26">
        <v>332</v>
      </c>
      <c r="M57" s="26">
        <v>427</v>
      </c>
      <c r="N57" s="26">
        <v>323</v>
      </c>
      <c r="O57" s="26">
        <v>225</v>
      </c>
      <c r="P57" s="26">
        <v>168</v>
      </c>
      <c r="Q57" s="26">
        <v>131</v>
      </c>
      <c r="R57" s="26">
        <v>183</v>
      </c>
      <c r="S57" s="26">
        <v>209</v>
      </c>
      <c r="T57" s="26">
        <v>128</v>
      </c>
      <c r="U57" s="26">
        <v>86</v>
      </c>
      <c r="V57" s="26">
        <v>25</v>
      </c>
      <c r="W57" s="26">
        <v>8</v>
      </c>
      <c r="X57" s="6">
        <v>3783</v>
      </c>
      <c r="Y57" s="26">
        <v>186</v>
      </c>
      <c r="Z57" s="26">
        <v>181</v>
      </c>
      <c r="AA57" s="26">
        <v>237</v>
      </c>
      <c r="AB57" s="26">
        <v>272</v>
      </c>
      <c r="AC57" s="26">
        <v>270</v>
      </c>
      <c r="AD57" s="26">
        <v>236</v>
      </c>
      <c r="AE57" s="26">
        <v>275</v>
      </c>
      <c r="AF57" s="26">
        <v>339</v>
      </c>
      <c r="AG57" s="26">
        <v>337</v>
      </c>
      <c r="AH57" s="26">
        <v>267</v>
      </c>
      <c r="AI57" s="26">
        <v>191</v>
      </c>
      <c r="AJ57" s="26">
        <v>155</v>
      </c>
      <c r="AK57" s="26">
        <v>138</v>
      </c>
      <c r="AL57" s="26">
        <v>220</v>
      </c>
      <c r="AM57" s="26">
        <v>193</v>
      </c>
      <c r="AN57" s="26">
        <v>132</v>
      </c>
      <c r="AO57" s="26">
        <v>78</v>
      </c>
      <c r="AP57" s="26">
        <v>54</v>
      </c>
      <c r="AQ57" s="26">
        <v>22</v>
      </c>
      <c r="AR57" s="5"/>
    </row>
    <row r="58" spans="1:44" ht="12.5">
      <c r="A58" s="91">
        <v>57</v>
      </c>
      <c r="B58" s="92" t="s">
        <v>835</v>
      </c>
      <c r="C58" s="8" t="s">
        <v>385</v>
      </c>
      <c r="D58" s="6">
        <v>2812</v>
      </c>
      <c r="E58" s="26">
        <v>122</v>
      </c>
      <c r="F58" s="26">
        <v>137</v>
      </c>
      <c r="G58" s="26">
        <v>148</v>
      </c>
      <c r="H58" s="26">
        <v>185</v>
      </c>
      <c r="I58" s="26">
        <v>200</v>
      </c>
      <c r="J58" s="26">
        <v>202</v>
      </c>
      <c r="K58" s="26">
        <v>231</v>
      </c>
      <c r="L58" s="26">
        <v>238</v>
      </c>
      <c r="M58" s="26">
        <v>225</v>
      </c>
      <c r="N58" s="26">
        <v>184</v>
      </c>
      <c r="O58" s="26">
        <v>199</v>
      </c>
      <c r="P58" s="26">
        <v>139</v>
      </c>
      <c r="Q58" s="26">
        <v>122</v>
      </c>
      <c r="R58" s="26">
        <v>163</v>
      </c>
      <c r="S58" s="26">
        <v>130</v>
      </c>
      <c r="T58" s="26">
        <v>100</v>
      </c>
      <c r="U58" s="26">
        <v>59</v>
      </c>
      <c r="V58" s="26">
        <v>23</v>
      </c>
      <c r="W58" s="26">
        <v>5</v>
      </c>
      <c r="X58" s="6">
        <v>2808</v>
      </c>
      <c r="Y58" s="26">
        <v>101</v>
      </c>
      <c r="Z58" s="26">
        <v>109</v>
      </c>
      <c r="AA58" s="26">
        <v>144</v>
      </c>
      <c r="AB58" s="26">
        <v>153</v>
      </c>
      <c r="AC58" s="26">
        <v>208</v>
      </c>
      <c r="AD58" s="26">
        <v>195</v>
      </c>
      <c r="AE58" s="26">
        <v>219</v>
      </c>
      <c r="AF58" s="26">
        <v>218</v>
      </c>
      <c r="AG58" s="26">
        <v>210</v>
      </c>
      <c r="AH58" s="26">
        <v>184</v>
      </c>
      <c r="AI58" s="26">
        <v>157</v>
      </c>
      <c r="AJ58" s="26">
        <v>143</v>
      </c>
      <c r="AK58" s="26">
        <v>123</v>
      </c>
      <c r="AL58" s="26">
        <v>170</v>
      </c>
      <c r="AM58" s="26">
        <v>164</v>
      </c>
      <c r="AN58" s="26">
        <v>145</v>
      </c>
      <c r="AO58" s="26">
        <v>99</v>
      </c>
      <c r="AP58" s="26">
        <v>46</v>
      </c>
      <c r="AQ58" s="26">
        <v>20</v>
      </c>
      <c r="AR58" s="5"/>
    </row>
    <row r="59" spans="1:44" ht="12.5">
      <c r="A59" s="91">
        <v>58</v>
      </c>
      <c r="B59" s="92" t="s">
        <v>4</v>
      </c>
      <c r="C59" s="8" t="s">
        <v>197</v>
      </c>
      <c r="D59" s="6">
        <v>3524</v>
      </c>
      <c r="E59" s="26">
        <v>130</v>
      </c>
      <c r="F59" s="26">
        <v>145</v>
      </c>
      <c r="G59" s="26">
        <v>149</v>
      </c>
      <c r="H59" s="26">
        <v>196</v>
      </c>
      <c r="I59" s="26">
        <v>228</v>
      </c>
      <c r="J59" s="26">
        <v>284</v>
      </c>
      <c r="K59" s="26">
        <v>268</v>
      </c>
      <c r="L59" s="26">
        <v>323</v>
      </c>
      <c r="M59" s="26">
        <v>299</v>
      </c>
      <c r="N59" s="26">
        <v>258</v>
      </c>
      <c r="O59" s="26">
        <v>184</v>
      </c>
      <c r="P59" s="26">
        <v>182</v>
      </c>
      <c r="Q59" s="26">
        <v>149</v>
      </c>
      <c r="R59" s="26">
        <v>205</v>
      </c>
      <c r="S59" s="26">
        <v>208</v>
      </c>
      <c r="T59" s="26">
        <v>171</v>
      </c>
      <c r="U59" s="26">
        <v>95</v>
      </c>
      <c r="V59" s="26">
        <v>41</v>
      </c>
      <c r="W59" s="26">
        <v>9</v>
      </c>
      <c r="X59" s="6">
        <v>3519</v>
      </c>
      <c r="Y59" s="26">
        <v>142</v>
      </c>
      <c r="Z59" s="26">
        <v>142</v>
      </c>
      <c r="AA59" s="26">
        <v>151</v>
      </c>
      <c r="AB59" s="26">
        <v>180</v>
      </c>
      <c r="AC59" s="26">
        <v>232</v>
      </c>
      <c r="AD59" s="26">
        <v>228</v>
      </c>
      <c r="AE59" s="26">
        <v>266</v>
      </c>
      <c r="AF59" s="26">
        <v>269</v>
      </c>
      <c r="AG59" s="26">
        <v>274</v>
      </c>
      <c r="AH59" s="26">
        <v>181</v>
      </c>
      <c r="AI59" s="26">
        <v>199</v>
      </c>
      <c r="AJ59" s="26">
        <v>172</v>
      </c>
      <c r="AK59" s="26">
        <v>170</v>
      </c>
      <c r="AL59" s="26">
        <v>245</v>
      </c>
      <c r="AM59" s="26">
        <v>239</v>
      </c>
      <c r="AN59" s="26">
        <v>198</v>
      </c>
      <c r="AO59" s="26">
        <v>140</v>
      </c>
      <c r="AP59" s="26">
        <v>63</v>
      </c>
      <c r="AQ59" s="26">
        <v>28</v>
      </c>
      <c r="AR59" s="5"/>
    </row>
    <row r="60" spans="1:44" ht="12.5">
      <c r="A60" s="91">
        <v>59</v>
      </c>
      <c r="B60" s="92" t="s">
        <v>2</v>
      </c>
      <c r="C60" s="8" t="s">
        <v>432</v>
      </c>
      <c r="D60" s="6">
        <v>1163</v>
      </c>
      <c r="E60" s="26">
        <v>61</v>
      </c>
      <c r="F60" s="26">
        <v>56</v>
      </c>
      <c r="G60" s="26">
        <v>48</v>
      </c>
      <c r="H60" s="26">
        <v>57</v>
      </c>
      <c r="I60" s="26">
        <v>95</v>
      </c>
      <c r="J60" s="26">
        <v>125</v>
      </c>
      <c r="K60" s="26">
        <v>139</v>
      </c>
      <c r="L60" s="26">
        <v>129</v>
      </c>
      <c r="M60" s="26">
        <v>91</v>
      </c>
      <c r="N60" s="26">
        <v>72</v>
      </c>
      <c r="O60" s="26">
        <v>74</v>
      </c>
      <c r="P60" s="26">
        <v>38</v>
      </c>
      <c r="Q60" s="26">
        <v>28</v>
      </c>
      <c r="R60" s="26">
        <v>56</v>
      </c>
      <c r="S60" s="24">
        <v>45</v>
      </c>
      <c r="T60" s="26">
        <v>30</v>
      </c>
      <c r="U60" s="26">
        <v>9</v>
      </c>
      <c r="V60" s="26">
        <v>7</v>
      </c>
      <c r="W60" s="26">
        <v>3</v>
      </c>
      <c r="X60" s="6">
        <v>1133</v>
      </c>
      <c r="Y60" s="26">
        <v>62</v>
      </c>
      <c r="Z60" s="26">
        <v>63</v>
      </c>
      <c r="AA60" s="26">
        <v>54</v>
      </c>
      <c r="AB60" s="26">
        <v>52</v>
      </c>
      <c r="AC60" s="26">
        <v>75</v>
      </c>
      <c r="AD60" s="26">
        <v>145</v>
      </c>
      <c r="AE60" s="26">
        <v>124</v>
      </c>
      <c r="AF60" s="26">
        <v>106</v>
      </c>
      <c r="AG60" s="26">
        <v>76</v>
      </c>
      <c r="AH60" s="26">
        <v>71</v>
      </c>
      <c r="AI60" s="26">
        <v>51</v>
      </c>
      <c r="AJ60" s="26">
        <v>45</v>
      </c>
      <c r="AK60" s="26">
        <v>43</v>
      </c>
      <c r="AL60" s="26">
        <v>56</v>
      </c>
      <c r="AM60" s="26">
        <v>45</v>
      </c>
      <c r="AN60" s="26">
        <v>26</v>
      </c>
      <c r="AO60" s="26">
        <v>20</v>
      </c>
      <c r="AP60" s="26">
        <v>13</v>
      </c>
      <c r="AQ60" s="26">
        <v>6</v>
      </c>
      <c r="AR60" s="5"/>
    </row>
    <row r="61" spans="1:44" ht="12.5">
      <c r="A61" s="91">
        <v>60</v>
      </c>
      <c r="B61" s="92" t="s">
        <v>0</v>
      </c>
      <c r="C61" s="8" t="s">
        <v>426</v>
      </c>
      <c r="D61" s="6">
        <v>786</v>
      </c>
      <c r="E61" s="26">
        <v>39</v>
      </c>
      <c r="F61" s="26">
        <v>45</v>
      </c>
      <c r="G61" s="26">
        <v>49</v>
      </c>
      <c r="H61" s="26">
        <v>46</v>
      </c>
      <c r="I61" s="26">
        <v>50</v>
      </c>
      <c r="J61" s="26">
        <v>54</v>
      </c>
      <c r="K61" s="26">
        <v>89</v>
      </c>
      <c r="L61" s="26">
        <v>90</v>
      </c>
      <c r="M61" s="26">
        <v>69</v>
      </c>
      <c r="N61" s="26">
        <v>58</v>
      </c>
      <c r="O61" s="26">
        <v>46</v>
      </c>
      <c r="P61" s="26">
        <v>28</v>
      </c>
      <c r="Q61" s="26">
        <v>24</v>
      </c>
      <c r="R61" s="26">
        <v>28</v>
      </c>
      <c r="S61" s="26">
        <v>33</v>
      </c>
      <c r="T61" s="26">
        <v>21</v>
      </c>
      <c r="U61" s="26">
        <v>10</v>
      </c>
      <c r="V61" s="26">
        <v>4</v>
      </c>
      <c r="W61" s="26">
        <v>3</v>
      </c>
      <c r="X61" s="6">
        <v>745</v>
      </c>
      <c r="Y61" s="26">
        <v>43</v>
      </c>
      <c r="Z61" s="26">
        <v>32</v>
      </c>
      <c r="AA61" s="26">
        <v>38</v>
      </c>
      <c r="AB61" s="26">
        <v>21</v>
      </c>
      <c r="AC61" s="26">
        <v>44</v>
      </c>
      <c r="AD61" s="26">
        <v>70</v>
      </c>
      <c r="AE61" s="26">
        <v>99</v>
      </c>
      <c r="AF61" s="26">
        <v>81</v>
      </c>
      <c r="AG61" s="26">
        <v>52</v>
      </c>
      <c r="AH61" s="26">
        <v>38</v>
      </c>
      <c r="AI61" s="26">
        <v>32</v>
      </c>
      <c r="AJ61" s="26">
        <v>28</v>
      </c>
      <c r="AK61" s="26">
        <v>26</v>
      </c>
      <c r="AL61" s="26">
        <v>27</v>
      </c>
      <c r="AM61" s="26">
        <v>33</v>
      </c>
      <c r="AN61" s="26">
        <v>29</v>
      </c>
      <c r="AO61" s="26">
        <v>20</v>
      </c>
      <c r="AP61" s="26">
        <v>19</v>
      </c>
      <c r="AQ61" s="26">
        <v>13</v>
      </c>
      <c r="AR61" s="5"/>
    </row>
    <row r="62" spans="1:44" ht="12.5">
      <c r="A62" s="91">
        <v>61</v>
      </c>
      <c r="B62" s="92" t="s">
        <v>1</v>
      </c>
      <c r="C62" s="8" t="s">
        <v>412</v>
      </c>
      <c r="D62" s="6">
        <v>928</v>
      </c>
      <c r="E62" s="26">
        <v>35</v>
      </c>
      <c r="F62" s="26">
        <v>42</v>
      </c>
      <c r="G62" s="26">
        <v>42</v>
      </c>
      <c r="H62" s="26">
        <v>64</v>
      </c>
      <c r="I62" s="26">
        <v>53</v>
      </c>
      <c r="J62" s="26">
        <v>68</v>
      </c>
      <c r="K62" s="26">
        <v>92</v>
      </c>
      <c r="L62" s="26">
        <v>75</v>
      </c>
      <c r="M62" s="26">
        <v>76</v>
      </c>
      <c r="N62" s="26">
        <v>91</v>
      </c>
      <c r="O62" s="26">
        <v>67</v>
      </c>
      <c r="P62" s="26">
        <v>47</v>
      </c>
      <c r="Q62" s="26">
        <v>49</v>
      </c>
      <c r="R62" s="26">
        <v>44</v>
      </c>
      <c r="S62" s="26">
        <v>31</v>
      </c>
      <c r="T62" s="26">
        <v>21</v>
      </c>
      <c r="U62" s="26">
        <v>17</v>
      </c>
      <c r="V62" s="26">
        <v>11</v>
      </c>
      <c r="W62" s="26">
        <v>3</v>
      </c>
      <c r="X62" s="6">
        <v>845</v>
      </c>
      <c r="Y62" s="26">
        <v>33</v>
      </c>
      <c r="Z62" s="26">
        <v>43</v>
      </c>
      <c r="AA62" s="26">
        <v>39</v>
      </c>
      <c r="AB62" s="26">
        <v>48</v>
      </c>
      <c r="AC62" s="26">
        <v>56</v>
      </c>
      <c r="AD62" s="26">
        <v>72</v>
      </c>
      <c r="AE62" s="26">
        <v>72</v>
      </c>
      <c r="AF62" s="26">
        <v>69</v>
      </c>
      <c r="AG62" s="26">
        <v>65</v>
      </c>
      <c r="AH62" s="26">
        <v>66</v>
      </c>
      <c r="AI62" s="26">
        <v>50</v>
      </c>
      <c r="AJ62" s="26">
        <v>35</v>
      </c>
      <c r="AK62" s="26">
        <v>38</v>
      </c>
      <c r="AL62" s="26">
        <v>49</v>
      </c>
      <c r="AM62" s="26">
        <v>33</v>
      </c>
      <c r="AN62" s="26">
        <v>30</v>
      </c>
      <c r="AO62" s="26">
        <v>25</v>
      </c>
      <c r="AP62" s="26">
        <v>18</v>
      </c>
      <c r="AQ62" s="26">
        <v>4</v>
      </c>
      <c r="AR62" s="5"/>
    </row>
    <row r="63" spans="1:44" ht="12.5">
      <c r="A63" s="91">
        <v>62</v>
      </c>
      <c r="B63" s="92" t="s">
        <v>837</v>
      </c>
      <c r="C63" s="8" t="s">
        <v>360</v>
      </c>
      <c r="D63" s="6">
        <v>2127</v>
      </c>
      <c r="E63" s="26">
        <v>105</v>
      </c>
      <c r="F63" s="26">
        <v>100</v>
      </c>
      <c r="G63" s="26">
        <v>93</v>
      </c>
      <c r="H63" s="26">
        <v>134</v>
      </c>
      <c r="I63" s="26">
        <v>145</v>
      </c>
      <c r="J63" s="26">
        <v>179</v>
      </c>
      <c r="K63" s="26">
        <v>183</v>
      </c>
      <c r="L63" s="26">
        <v>187</v>
      </c>
      <c r="M63" s="26">
        <v>147</v>
      </c>
      <c r="N63" s="26">
        <v>147</v>
      </c>
      <c r="O63" s="26">
        <v>112</v>
      </c>
      <c r="P63" s="26">
        <v>110</v>
      </c>
      <c r="Q63" s="26">
        <v>82</v>
      </c>
      <c r="R63" s="26">
        <v>109</v>
      </c>
      <c r="S63" s="26">
        <v>113</v>
      </c>
      <c r="T63" s="26">
        <v>90</v>
      </c>
      <c r="U63" s="26">
        <v>57</v>
      </c>
      <c r="V63" s="26">
        <v>24</v>
      </c>
      <c r="W63" s="26">
        <v>10</v>
      </c>
      <c r="X63" s="6">
        <v>2168</v>
      </c>
      <c r="Y63" s="26">
        <v>91</v>
      </c>
      <c r="Z63" s="26">
        <v>89</v>
      </c>
      <c r="AA63" s="26">
        <v>92</v>
      </c>
      <c r="AB63" s="26">
        <v>108</v>
      </c>
      <c r="AC63" s="26">
        <v>139</v>
      </c>
      <c r="AD63" s="26">
        <v>172</v>
      </c>
      <c r="AE63" s="26">
        <v>158</v>
      </c>
      <c r="AF63" s="26">
        <v>151</v>
      </c>
      <c r="AG63" s="26">
        <v>158</v>
      </c>
      <c r="AH63" s="26">
        <v>99</v>
      </c>
      <c r="AI63" s="26">
        <v>128</v>
      </c>
      <c r="AJ63" s="26">
        <v>106</v>
      </c>
      <c r="AK63" s="26">
        <v>86</v>
      </c>
      <c r="AL63" s="26">
        <v>133</v>
      </c>
      <c r="AM63" s="26">
        <v>123</v>
      </c>
      <c r="AN63" s="26">
        <v>125</v>
      </c>
      <c r="AO63" s="26">
        <v>98</v>
      </c>
      <c r="AP63" s="26">
        <v>77</v>
      </c>
      <c r="AQ63" s="26">
        <v>35</v>
      </c>
      <c r="AR63" s="5"/>
    </row>
    <row r="64" spans="1:44" ht="10">
      <c r="A64" s="6"/>
      <c r="B64" s="7"/>
      <c r="C64" s="8"/>
      <c r="D64" s="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5"/>
    </row>
    <row r="65" spans="1:44" ht="10">
      <c r="A65" s="6"/>
      <c r="B65" s="7"/>
      <c r="C65" s="8"/>
      <c r="D65" s="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5"/>
    </row>
    <row r="66" spans="1:44" ht="10">
      <c r="A66" s="6"/>
      <c r="B66" s="7"/>
      <c r="C66" s="8"/>
      <c r="D66" s="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5"/>
    </row>
    <row r="67" spans="1:44" ht="10">
      <c r="A67" s="6"/>
      <c r="B67" s="7"/>
      <c r="C67" s="8"/>
      <c r="D67" s="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5"/>
    </row>
    <row r="68" spans="1:44" ht="10">
      <c r="A68" s="6"/>
      <c r="B68" s="7"/>
      <c r="C68" s="8"/>
      <c r="D68" s="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5"/>
    </row>
    <row r="69" spans="1:44" ht="10">
      <c r="A69" s="6"/>
      <c r="B69" s="7"/>
      <c r="C69" s="8"/>
      <c r="D69" s="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5"/>
    </row>
    <row r="70" spans="1:44" ht="10">
      <c r="A70" s="6"/>
      <c r="B70" s="7"/>
      <c r="C70" s="8"/>
      <c r="D70" s="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5"/>
    </row>
    <row r="71" spans="1:44" ht="10">
      <c r="A71" s="6"/>
      <c r="B71" s="7"/>
      <c r="C71" s="8"/>
      <c r="D71" s="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5"/>
    </row>
    <row r="72" spans="1:44" ht="10">
      <c r="A72" s="6"/>
      <c r="B72" s="7"/>
      <c r="C72" s="8"/>
      <c r="D72" s="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5"/>
    </row>
    <row r="73" spans="1:44" ht="10">
      <c r="A73" s="6"/>
      <c r="B73" s="7"/>
      <c r="C73" s="8"/>
      <c r="D73" s="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5"/>
    </row>
    <row r="74" spans="1:44" ht="10">
      <c r="A74" s="6"/>
      <c r="B74" s="7"/>
      <c r="C74" s="8"/>
      <c r="D74" s="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5"/>
    </row>
    <row r="75" spans="1:44" ht="10">
      <c r="A75" s="6"/>
      <c r="B75" s="7"/>
      <c r="C75" s="8"/>
      <c r="D75" s="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5"/>
    </row>
    <row r="76" spans="1:44" ht="10">
      <c r="A76" s="6"/>
      <c r="B76" s="7"/>
      <c r="C76" s="8"/>
      <c r="D76" s="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5"/>
    </row>
    <row r="77" spans="1:44" ht="10">
      <c r="A77" s="6"/>
      <c r="B77" s="7"/>
      <c r="C77" s="8"/>
      <c r="D77" s="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5"/>
    </row>
    <row r="78" spans="1:44" ht="10">
      <c r="A78" s="6"/>
      <c r="B78" s="7"/>
      <c r="C78" s="8"/>
      <c r="D78" s="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5"/>
    </row>
    <row r="79" spans="1:44" ht="10">
      <c r="A79" s="6"/>
      <c r="B79" s="7"/>
      <c r="C79" s="8"/>
      <c r="D79" s="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5"/>
    </row>
    <row r="80" spans="1:44" ht="10">
      <c r="A80" s="6"/>
      <c r="B80" s="7"/>
      <c r="C80" s="8"/>
      <c r="D80" s="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5"/>
    </row>
    <row r="81" spans="1:44" ht="10">
      <c r="A81" s="6"/>
      <c r="B81" s="7"/>
      <c r="C81" s="8"/>
      <c r="D81" s="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5"/>
    </row>
    <row r="82" spans="1:44" ht="10">
      <c r="A82" s="6"/>
      <c r="B82" s="7"/>
      <c r="C82" s="8"/>
      <c r="D82" s="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5"/>
    </row>
    <row r="83" spans="1:44" ht="10">
      <c r="A83" s="6"/>
      <c r="B83" s="7"/>
      <c r="C83" s="8"/>
      <c r="D83" s="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5"/>
    </row>
    <row r="84" spans="1:44" ht="10">
      <c r="A84" s="6"/>
      <c r="B84" s="7"/>
      <c r="C84" s="8"/>
      <c r="D84" s="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5"/>
    </row>
    <row r="85" spans="1:44" ht="10">
      <c r="A85" s="6"/>
      <c r="B85" s="7"/>
      <c r="C85" s="8"/>
      <c r="D85" s="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5"/>
    </row>
    <row r="86" spans="1:44" ht="10">
      <c r="A86" s="6"/>
      <c r="B86" s="7"/>
      <c r="C86" s="8"/>
      <c r="D86" s="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5"/>
    </row>
    <row r="87" spans="1:44" ht="10">
      <c r="A87" s="6"/>
      <c r="B87" s="7"/>
      <c r="C87" s="8"/>
      <c r="D87" s="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5"/>
    </row>
    <row r="88" spans="1:44" ht="10">
      <c r="A88" s="6"/>
      <c r="B88" s="7"/>
      <c r="C88" s="8"/>
      <c r="D88" s="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5"/>
    </row>
    <row r="89" spans="1:44" ht="10">
      <c r="A89" s="6"/>
      <c r="B89" s="7"/>
      <c r="C89" s="8"/>
      <c r="D89" s="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4"/>
      <c r="T89" s="26"/>
      <c r="U89" s="26"/>
      <c r="V89" s="26"/>
      <c r="W89" s="26"/>
      <c r="X89" s="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5"/>
    </row>
    <row r="90" spans="1:44" ht="10">
      <c r="A90" s="6"/>
      <c r="B90" s="7"/>
      <c r="C90" s="8"/>
      <c r="D90" s="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4"/>
      <c r="T90" s="26"/>
      <c r="U90" s="26"/>
      <c r="V90" s="26"/>
      <c r="W90" s="26"/>
      <c r="X90" s="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5"/>
    </row>
    <row r="91" spans="1:44" ht="10">
      <c r="A91" s="6"/>
      <c r="B91" s="7"/>
      <c r="C91" s="8"/>
      <c r="D91" s="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5"/>
    </row>
    <row r="92" spans="1:44" ht="10">
      <c r="A92" s="6"/>
      <c r="B92" s="7"/>
      <c r="C92" s="8"/>
      <c r="D92" s="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5"/>
    </row>
    <row r="93" spans="1:44" ht="10">
      <c r="A93" s="6"/>
      <c r="B93" s="7"/>
      <c r="C93" s="8"/>
      <c r="D93" s="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5"/>
    </row>
    <row r="94" spans="1:44" ht="10">
      <c r="A94" s="6"/>
      <c r="B94" s="7"/>
      <c r="C94" s="8"/>
      <c r="D94" s="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5"/>
    </row>
    <row r="95" spans="1:44" ht="10">
      <c r="A95" s="6"/>
      <c r="B95" s="7"/>
      <c r="C95" s="8"/>
      <c r="D95" s="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5"/>
    </row>
    <row r="96" spans="1:44" ht="10">
      <c r="A96" s="6"/>
      <c r="B96" s="7"/>
      <c r="C96" s="8"/>
      <c r="D96" s="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5"/>
    </row>
    <row r="97" spans="1:44" ht="10">
      <c r="A97" s="6"/>
      <c r="B97" s="7"/>
      <c r="C97" s="8"/>
      <c r="D97" s="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5"/>
    </row>
    <row r="98" spans="1:44" ht="10">
      <c r="A98" s="6"/>
      <c r="B98" s="7"/>
      <c r="C98" s="8"/>
      <c r="D98" s="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5"/>
    </row>
    <row r="99" spans="1:44" ht="10">
      <c r="A99" s="6"/>
      <c r="B99" s="7"/>
      <c r="C99" s="8"/>
      <c r="D99" s="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5"/>
    </row>
    <row r="100" spans="1:44" ht="10">
      <c r="A100" s="6"/>
      <c r="B100" s="7"/>
      <c r="C100" s="8"/>
      <c r="D100" s="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5"/>
    </row>
    <row r="101" spans="1:44" ht="10">
      <c r="A101" s="6"/>
      <c r="B101" s="7"/>
      <c r="C101" s="8"/>
      <c r="D101" s="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4"/>
      <c r="T101" s="26"/>
      <c r="U101" s="26"/>
      <c r="V101" s="26"/>
      <c r="W101" s="26"/>
      <c r="X101" s="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5"/>
    </row>
    <row r="102" spans="1:44" ht="10">
      <c r="A102" s="6"/>
      <c r="B102" s="7"/>
      <c r="C102" s="8"/>
      <c r="D102" s="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4"/>
      <c r="T102" s="26"/>
      <c r="U102" s="26"/>
      <c r="V102" s="26"/>
      <c r="W102" s="26"/>
      <c r="X102" s="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5"/>
    </row>
    <row r="103" spans="1:44" ht="10">
      <c r="A103" s="6"/>
      <c r="B103" s="7"/>
      <c r="C103" s="8"/>
      <c r="D103" s="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5"/>
    </row>
    <row r="104" spans="1:44" ht="10">
      <c r="A104" s="6"/>
      <c r="B104" s="7"/>
      <c r="C104" s="8"/>
      <c r="D104" s="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5"/>
    </row>
    <row r="105" spans="1:44" ht="10">
      <c r="A105" s="6"/>
      <c r="B105" s="7"/>
      <c r="C105" s="8"/>
      <c r="D105" s="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5"/>
    </row>
    <row r="106" spans="1:44" ht="10">
      <c r="A106" s="6"/>
      <c r="B106" s="7"/>
      <c r="C106" s="8"/>
      <c r="D106" s="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5"/>
    </row>
    <row r="107" spans="1:44" ht="10">
      <c r="A107" s="6"/>
      <c r="B107" s="7"/>
      <c r="C107" s="8"/>
      <c r="D107" s="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5"/>
    </row>
    <row r="108" spans="1:44" ht="10">
      <c r="A108" s="6"/>
      <c r="B108" s="7"/>
      <c r="C108" s="8"/>
      <c r="D108" s="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5"/>
    </row>
    <row r="109" spans="1:44" ht="10">
      <c r="A109" s="6"/>
      <c r="B109" s="7"/>
      <c r="C109" s="8"/>
      <c r="D109" s="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5"/>
    </row>
    <row r="110" spans="1:44" ht="10">
      <c r="A110" s="6"/>
      <c r="B110" s="7"/>
      <c r="C110" s="8"/>
      <c r="D110" s="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5"/>
    </row>
    <row r="111" spans="1:44" ht="10">
      <c r="A111" s="6"/>
      <c r="B111" s="7"/>
      <c r="C111" s="8"/>
      <c r="D111" s="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5"/>
    </row>
    <row r="112" spans="1:44" ht="10">
      <c r="A112" s="6"/>
      <c r="B112" s="7"/>
      <c r="C112" s="8"/>
      <c r="D112" s="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5"/>
    </row>
    <row r="113" spans="1:44" ht="10">
      <c r="A113" s="6"/>
      <c r="B113" s="7"/>
      <c r="C113" s="8"/>
      <c r="D113" s="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5"/>
    </row>
    <row r="114" spans="1:44" ht="10">
      <c r="A114" s="6"/>
      <c r="B114" s="7"/>
      <c r="C114" s="8"/>
      <c r="D114" s="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5"/>
    </row>
    <row r="115" spans="1:44" ht="10">
      <c r="A115" s="6"/>
      <c r="B115" s="7"/>
      <c r="C115" s="8"/>
      <c r="D115" s="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5"/>
    </row>
    <row r="116" spans="1:44" ht="10">
      <c r="A116" s="6"/>
      <c r="B116" s="7"/>
      <c r="C116" s="8"/>
      <c r="D116" s="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5"/>
    </row>
    <row r="117" spans="1:44" ht="10">
      <c r="A117" s="6"/>
      <c r="B117" s="7"/>
      <c r="C117" s="8"/>
      <c r="D117" s="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5"/>
    </row>
    <row r="118" spans="1:44" ht="10">
      <c r="A118" s="6"/>
      <c r="B118" s="7"/>
      <c r="C118" s="8"/>
      <c r="D118" s="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5"/>
    </row>
    <row r="119" spans="1:44" ht="10">
      <c r="A119" s="6"/>
      <c r="B119" s="7"/>
      <c r="C119" s="8"/>
      <c r="D119" s="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5"/>
    </row>
    <row r="120" spans="1:44" ht="10">
      <c r="A120" s="6"/>
      <c r="B120" s="7"/>
      <c r="C120" s="8"/>
      <c r="D120" s="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4"/>
      <c r="T120" s="26"/>
      <c r="U120" s="26"/>
      <c r="V120" s="26"/>
      <c r="W120" s="26"/>
      <c r="X120" s="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5"/>
    </row>
    <row r="121" spans="1:44" ht="10">
      <c r="A121" s="6"/>
      <c r="B121" s="7"/>
      <c r="C121" s="8"/>
      <c r="D121" s="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5"/>
    </row>
    <row r="122" spans="1:44" ht="10">
      <c r="A122" s="6"/>
      <c r="B122" s="7"/>
      <c r="C122" s="8"/>
      <c r="D122" s="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5"/>
    </row>
    <row r="123" spans="1:44" ht="10">
      <c r="A123" s="6"/>
      <c r="B123" s="7"/>
      <c r="C123" s="8"/>
      <c r="D123" s="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5"/>
    </row>
    <row r="124" spans="1:44" ht="10">
      <c r="A124" s="6"/>
      <c r="B124" s="7"/>
      <c r="C124" s="8"/>
      <c r="D124" s="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5"/>
    </row>
    <row r="125" spans="1:44" ht="10">
      <c r="A125" s="6"/>
      <c r="B125" s="7"/>
      <c r="C125" s="8"/>
      <c r="D125" s="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5"/>
    </row>
    <row r="126" spans="1:44" ht="10">
      <c r="A126" s="6"/>
      <c r="B126" s="7"/>
      <c r="C126" s="8"/>
      <c r="D126" s="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4"/>
      <c r="T126" s="26"/>
      <c r="U126" s="26"/>
      <c r="V126" s="26"/>
      <c r="W126" s="26"/>
      <c r="X126" s="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5"/>
    </row>
    <row r="127" spans="1:44" ht="10">
      <c r="A127" s="6"/>
      <c r="B127" s="7"/>
      <c r="C127" s="8"/>
      <c r="D127" s="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5"/>
    </row>
    <row r="128" spans="1:44" ht="10">
      <c r="A128" s="6"/>
      <c r="B128" s="7"/>
      <c r="C128" s="8"/>
      <c r="D128" s="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5"/>
    </row>
    <row r="129" spans="1:44" ht="10">
      <c r="A129" s="6"/>
      <c r="B129" s="7"/>
      <c r="C129" s="8"/>
      <c r="D129" s="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5"/>
    </row>
    <row r="130" spans="1:44" ht="10">
      <c r="A130" s="6"/>
      <c r="B130" s="7"/>
      <c r="C130" s="8"/>
      <c r="D130" s="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5"/>
    </row>
    <row r="131" spans="1:44" ht="10">
      <c r="A131" s="6"/>
      <c r="B131" s="7"/>
      <c r="C131" s="8"/>
      <c r="D131" s="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5"/>
    </row>
    <row r="132" spans="1:44" ht="10">
      <c r="A132" s="6"/>
      <c r="B132" s="7"/>
      <c r="C132" s="8"/>
      <c r="D132" s="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5"/>
    </row>
    <row r="133" spans="1:44" ht="10">
      <c r="A133" s="6"/>
      <c r="B133" s="7"/>
      <c r="C133" s="8"/>
      <c r="D133" s="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5"/>
    </row>
    <row r="134" spans="1:44" ht="10">
      <c r="A134" s="6"/>
      <c r="B134" s="7"/>
      <c r="C134" s="8"/>
      <c r="D134" s="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5"/>
    </row>
    <row r="135" spans="1:44" ht="10">
      <c r="A135" s="6"/>
      <c r="B135" s="7"/>
      <c r="C135" s="8"/>
      <c r="D135" s="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5"/>
    </row>
    <row r="136" spans="1:44" ht="10">
      <c r="A136" s="6"/>
      <c r="B136" s="7"/>
      <c r="C136" s="8"/>
      <c r="D136" s="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5"/>
    </row>
    <row r="137" spans="1:44" ht="10">
      <c r="A137" s="6"/>
      <c r="B137" s="7"/>
      <c r="C137" s="8"/>
      <c r="D137" s="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5"/>
    </row>
    <row r="138" spans="1:44" ht="10">
      <c r="A138" s="6"/>
      <c r="B138" s="7"/>
      <c r="C138" s="8"/>
      <c r="D138" s="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5"/>
    </row>
    <row r="139" spans="1:44" ht="10">
      <c r="A139" s="6"/>
      <c r="B139" s="7"/>
      <c r="C139" s="8"/>
      <c r="D139" s="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5"/>
    </row>
    <row r="140" spans="1:44" ht="10">
      <c r="A140" s="6"/>
      <c r="B140" s="7"/>
      <c r="C140" s="8"/>
      <c r="D140" s="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5"/>
    </row>
    <row r="141" spans="1:44" ht="10">
      <c r="A141" s="6"/>
      <c r="B141" s="7"/>
      <c r="C141" s="8"/>
      <c r="D141" s="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5"/>
    </row>
    <row r="142" spans="1:44" ht="10">
      <c r="A142" s="6"/>
      <c r="B142" s="7"/>
      <c r="C142" s="8"/>
      <c r="D142" s="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5"/>
    </row>
    <row r="143" spans="1:44" ht="10">
      <c r="A143" s="6"/>
      <c r="B143" s="7"/>
      <c r="C143" s="8"/>
      <c r="D143" s="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5"/>
    </row>
    <row r="144" spans="1:44" ht="10">
      <c r="A144" s="6"/>
      <c r="B144" s="7"/>
      <c r="C144" s="8"/>
      <c r="D144" s="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5"/>
    </row>
    <row r="145" spans="1:44" ht="10">
      <c r="A145" s="6"/>
      <c r="B145" s="7"/>
      <c r="C145" s="8"/>
      <c r="D145" s="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5"/>
    </row>
    <row r="146" spans="1:44" ht="10">
      <c r="A146" s="6"/>
      <c r="B146" s="7"/>
      <c r="C146" s="8"/>
      <c r="D146" s="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5"/>
    </row>
    <row r="147" spans="1:44" ht="10">
      <c r="A147" s="6"/>
      <c r="B147" s="7"/>
      <c r="C147" s="8"/>
      <c r="D147" s="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5"/>
    </row>
    <row r="148" spans="1:44" ht="10">
      <c r="A148" s="6"/>
      <c r="B148" s="7"/>
      <c r="C148" s="8"/>
      <c r="D148" s="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4"/>
      <c r="T148" s="26"/>
      <c r="U148" s="26"/>
      <c r="V148" s="26"/>
      <c r="W148" s="26"/>
      <c r="X148" s="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5"/>
    </row>
    <row r="149" spans="1:44" ht="10">
      <c r="A149" s="6"/>
      <c r="B149" s="7"/>
      <c r="C149" s="8"/>
      <c r="D149" s="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5"/>
    </row>
    <row r="150" spans="1:44" ht="10">
      <c r="A150" s="6"/>
      <c r="B150" s="7"/>
      <c r="C150" s="8"/>
      <c r="D150" s="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5"/>
    </row>
    <row r="151" spans="1:44" ht="10">
      <c r="A151" s="6"/>
      <c r="B151" s="7"/>
      <c r="C151" s="8"/>
      <c r="D151" s="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5"/>
    </row>
    <row r="152" spans="1:44" ht="10">
      <c r="A152" s="6"/>
      <c r="B152" s="7"/>
      <c r="C152" s="8"/>
      <c r="D152" s="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4"/>
      <c r="T152" s="26"/>
      <c r="U152" s="26"/>
      <c r="V152" s="26"/>
      <c r="W152" s="26"/>
      <c r="X152" s="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5"/>
    </row>
    <row r="153" spans="1:44" ht="10">
      <c r="A153" s="6"/>
      <c r="B153" s="7"/>
      <c r="C153" s="8"/>
      <c r="D153" s="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5"/>
    </row>
    <row r="154" spans="1:44" ht="10">
      <c r="A154" s="6"/>
      <c r="B154" s="7"/>
      <c r="C154" s="8"/>
      <c r="D154" s="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5"/>
    </row>
    <row r="155" spans="1:44" ht="10">
      <c r="A155" s="6"/>
      <c r="B155" s="7"/>
      <c r="C155" s="8"/>
      <c r="D155" s="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5"/>
    </row>
    <row r="156" spans="1:44" ht="10">
      <c r="A156" s="6"/>
      <c r="B156" s="7"/>
      <c r="C156" s="8"/>
      <c r="D156" s="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5"/>
    </row>
    <row r="157" spans="1:44" ht="10">
      <c r="A157" s="6"/>
      <c r="B157" s="7"/>
      <c r="C157" s="8"/>
      <c r="D157" s="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5"/>
    </row>
    <row r="158" spans="1:44" ht="10">
      <c r="A158" s="6"/>
      <c r="B158" s="7"/>
      <c r="C158" s="8"/>
      <c r="D158" s="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5"/>
    </row>
    <row r="159" spans="1:44" ht="10">
      <c r="A159" s="6"/>
      <c r="B159" s="7"/>
      <c r="C159" s="8"/>
      <c r="D159" s="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5"/>
    </row>
    <row r="160" spans="1:44" ht="10">
      <c r="A160" s="6"/>
      <c r="B160" s="7"/>
      <c r="C160" s="8"/>
      <c r="D160" s="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5"/>
    </row>
    <row r="161" spans="1:44" ht="10">
      <c r="A161" s="6"/>
      <c r="B161" s="7"/>
      <c r="C161" s="8"/>
      <c r="D161" s="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5"/>
    </row>
    <row r="162" spans="1:44" ht="10">
      <c r="A162" s="6"/>
      <c r="B162" s="7"/>
      <c r="C162" s="8"/>
      <c r="D162" s="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5"/>
    </row>
    <row r="163" spans="1:44" ht="10">
      <c r="A163" s="6"/>
      <c r="B163" s="7"/>
      <c r="C163" s="8"/>
      <c r="D163" s="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5"/>
    </row>
    <row r="164" spans="1:44" ht="10">
      <c r="A164" s="6"/>
      <c r="B164" s="7"/>
      <c r="C164" s="8"/>
      <c r="D164" s="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5"/>
    </row>
    <row r="165" spans="1:44" ht="10">
      <c r="A165" s="6"/>
      <c r="B165" s="7"/>
      <c r="C165" s="8"/>
      <c r="D165" s="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88"/>
    </row>
    <row r="166" spans="1:44" ht="10">
      <c r="A166" s="6"/>
      <c r="B166" s="7"/>
      <c r="C166" s="8"/>
      <c r="D166" s="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5"/>
    </row>
    <row r="167" spans="1:44" ht="10">
      <c r="A167" s="6"/>
      <c r="B167" s="7"/>
      <c r="C167" s="8"/>
      <c r="D167" s="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4"/>
      <c r="T167" s="26"/>
      <c r="U167" s="26"/>
      <c r="V167" s="26"/>
      <c r="W167" s="26"/>
      <c r="X167" s="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5"/>
    </row>
    <row r="168" spans="1:44" ht="10">
      <c r="A168" s="6"/>
      <c r="B168" s="7"/>
      <c r="C168" s="8"/>
      <c r="D168" s="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5"/>
    </row>
    <row r="169" spans="1:44" ht="10">
      <c r="A169" s="6"/>
      <c r="B169" s="7"/>
      <c r="C169" s="8"/>
      <c r="D169" s="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5"/>
    </row>
    <row r="170" spans="1:44" ht="10">
      <c r="A170" s="6"/>
      <c r="B170" s="7"/>
      <c r="C170" s="8"/>
      <c r="D170" s="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5"/>
    </row>
    <row r="171" spans="1:44" ht="10">
      <c r="A171" s="6"/>
      <c r="B171" s="7"/>
      <c r="C171" s="8"/>
      <c r="D171" s="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5"/>
    </row>
    <row r="172" spans="1:44" ht="10">
      <c r="A172" s="6"/>
      <c r="B172" s="7"/>
      <c r="C172" s="8"/>
      <c r="D172" s="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5"/>
    </row>
    <row r="173" spans="1:44" ht="10">
      <c r="A173" s="6"/>
      <c r="B173" s="7"/>
      <c r="C173" s="8"/>
      <c r="D173" s="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5"/>
    </row>
    <row r="174" spans="1:44" ht="10">
      <c r="A174" s="6"/>
      <c r="B174" s="7"/>
      <c r="C174" s="8"/>
      <c r="D174" s="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5"/>
    </row>
    <row r="175" spans="1:44" ht="10">
      <c r="A175" s="6"/>
      <c r="B175" s="7"/>
      <c r="C175" s="8"/>
      <c r="D175" s="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5"/>
    </row>
    <row r="176" spans="1:44" ht="10">
      <c r="A176" s="6"/>
      <c r="B176" s="7"/>
      <c r="C176" s="8"/>
      <c r="D176" s="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5"/>
    </row>
    <row r="177" spans="1:44" ht="10">
      <c r="A177" s="6"/>
      <c r="B177" s="7"/>
      <c r="C177" s="8"/>
      <c r="D177" s="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5"/>
    </row>
    <row r="178" spans="1:44" ht="10">
      <c r="A178" s="6"/>
      <c r="B178" s="7"/>
      <c r="C178" s="8"/>
      <c r="D178" s="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5"/>
    </row>
    <row r="179" spans="1:44" ht="10">
      <c r="A179" s="6"/>
      <c r="B179" s="7"/>
      <c r="C179" s="8"/>
      <c r="D179" s="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5"/>
    </row>
    <row r="180" spans="1:44" ht="10">
      <c r="A180" s="6"/>
      <c r="B180" s="7"/>
      <c r="C180" s="8"/>
      <c r="D180" s="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5"/>
    </row>
    <row r="181" spans="1:44" ht="10">
      <c r="A181" s="6"/>
      <c r="B181" s="7"/>
      <c r="C181" s="8"/>
      <c r="D181" s="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5"/>
    </row>
    <row r="182" spans="1:44" ht="10">
      <c r="A182" s="6"/>
      <c r="B182" s="7"/>
      <c r="C182" s="8"/>
      <c r="D182" s="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5"/>
    </row>
    <row r="183" spans="1:44" ht="10">
      <c r="A183" s="6"/>
      <c r="B183" s="7"/>
      <c r="C183" s="8"/>
      <c r="D183" s="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5"/>
    </row>
    <row r="184" spans="1:44" ht="10">
      <c r="A184" s="6"/>
      <c r="B184" s="7"/>
      <c r="C184" s="8"/>
      <c r="D184" s="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5"/>
    </row>
    <row r="185" spans="1:44" ht="10">
      <c r="A185" s="6"/>
      <c r="B185" s="7"/>
      <c r="C185" s="8"/>
      <c r="D185" s="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5"/>
    </row>
    <row r="186" spans="1:44" ht="10">
      <c r="A186" s="6"/>
      <c r="B186" s="7"/>
      <c r="C186" s="8"/>
      <c r="D186" s="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5"/>
    </row>
    <row r="187" spans="1:44" ht="10">
      <c r="A187" s="6"/>
      <c r="B187" s="7"/>
      <c r="C187" s="8"/>
      <c r="D187" s="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5"/>
    </row>
    <row r="188" spans="1:44" ht="10">
      <c r="A188" s="6"/>
      <c r="B188" s="7"/>
      <c r="C188" s="8"/>
      <c r="D188" s="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5"/>
    </row>
    <row r="189" spans="1:44" ht="10">
      <c r="A189" s="6"/>
      <c r="B189" s="7"/>
      <c r="C189" s="8"/>
      <c r="D189" s="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5"/>
    </row>
    <row r="190" spans="1:44" ht="10">
      <c r="A190" s="6"/>
      <c r="B190" s="7"/>
      <c r="C190" s="8"/>
      <c r="D190" s="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5"/>
    </row>
    <row r="191" spans="1:44" ht="10">
      <c r="A191" s="6"/>
      <c r="B191" s="7"/>
      <c r="C191" s="8"/>
      <c r="D191" s="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5"/>
    </row>
    <row r="192" spans="1:44" ht="10">
      <c r="A192" s="6"/>
      <c r="B192" s="7"/>
      <c r="C192" s="8"/>
      <c r="D192" s="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5"/>
    </row>
    <row r="193" spans="1:44" ht="10">
      <c r="A193" s="6"/>
      <c r="B193" s="7"/>
      <c r="C193" s="8"/>
      <c r="D193" s="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5"/>
    </row>
    <row r="194" spans="1:44" ht="10">
      <c r="A194" s="6"/>
      <c r="B194" s="7"/>
      <c r="C194" s="8"/>
      <c r="D194" s="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4"/>
      <c r="T194" s="26"/>
      <c r="U194" s="26"/>
      <c r="V194" s="26"/>
      <c r="W194" s="26"/>
      <c r="X194" s="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5"/>
    </row>
    <row r="195" spans="1:44" ht="10">
      <c r="A195" s="6"/>
      <c r="B195" s="7"/>
      <c r="C195" s="8"/>
      <c r="D195" s="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5"/>
    </row>
    <row r="196" spans="1:44" ht="10">
      <c r="A196" s="6"/>
      <c r="B196" s="7"/>
      <c r="C196" s="8"/>
      <c r="D196" s="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5"/>
    </row>
    <row r="197" spans="1:44" ht="10">
      <c r="A197" s="6"/>
      <c r="B197" s="7"/>
      <c r="C197" s="8"/>
      <c r="D197" s="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5"/>
    </row>
    <row r="198" spans="1:44" ht="10">
      <c r="A198" s="6"/>
      <c r="B198" s="7"/>
      <c r="C198" s="8"/>
      <c r="D198" s="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5"/>
    </row>
    <row r="199" spans="1:44" ht="10">
      <c r="A199" s="6"/>
      <c r="B199" s="7"/>
      <c r="C199" s="8"/>
      <c r="D199" s="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5"/>
    </row>
    <row r="200" spans="1:44" ht="10">
      <c r="A200" s="6"/>
      <c r="B200" s="7"/>
      <c r="C200" s="8"/>
      <c r="D200" s="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5"/>
    </row>
    <row r="201" spans="1:44" ht="10">
      <c r="A201" s="6"/>
      <c r="B201" s="7"/>
      <c r="C201" s="8"/>
      <c r="D201" s="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5"/>
    </row>
    <row r="202" spans="1:44" ht="10">
      <c r="A202" s="6"/>
      <c r="B202" s="7"/>
      <c r="C202" s="8"/>
      <c r="D202" s="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5"/>
    </row>
    <row r="203" spans="1:44" ht="10">
      <c r="A203" s="6"/>
      <c r="B203" s="7"/>
      <c r="C203" s="8"/>
      <c r="D203" s="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5"/>
    </row>
    <row r="204" spans="1:44" ht="10">
      <c r="A204" s="6"/>
      <c r="B204" s="7"/>
      <c r="C204" s="8"/>
      <c r="D204" s="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5"/>
    </row>
    <row r="205" spans="1:44" ht="10">
      <c r="A205" s="6"/>
      <c r="B205" s="7"/>
      <c r="C205" s="8"/>
      <c r="D205" s="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5"/>
    </row>
    <row r="206" spans="1:44" ht="10">
      <c r="A206" s="6"/>
      <c r="B206" s="7"/>
      <c r="C206" s="8"/>
      <c r="D206" s="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5"/>
    </row>
    <row r="207" spans="1:44" ht="10">
      <c r="A207" s="6"/>
      <c r="B207" s="7"/>
      <c r="C207" s="8"/>
      <c r="D207" s="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5"/>
    </row>
    <row r="208" spans="1:44" ht="10">
      <c r="A208" s="6"/>
      <c r="B208" s="7"/>
      <c r="C208" s="8"/>
      <c r="D208" s="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5"/>
    </row>
    <row r="209" spans="1:44" ht="10">
      <c r="A209" s="6"/>
      <c r="B209" s="7"/>
      <c r="C209" s="8"/>
      <c r="D209" s="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5"/>
    </row>
    <row r="210" spans="1:44" ht="10">
      <c r="A210" s="6"/>
      <c r="B210" s="7"/>
      <c r="C210" s="8"/>
      <c r="D210" s="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5"/>
    </row>
    <row r="211" spans="1:44" ht="10">
      <c r="A211" s="6"/>
      <c r="B211" s="7"/>
      <c r="C211" s="8"/>
      <c r="D211" s="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5"/>
    </row>
    <row r="212" spans="1:44" ht="10">
      <c r="A212" s="6"/>
      <c r="B212" s="7"/>
      <c r="C212" s="8"/>
      <c r="D212" s="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5"/>
    </row>
    <row r="213" spans="1:44" ht="10">
      <c r="A213" s="6"/>
      <c r="B213" s="7"/>
      <c r="C213" s="8"/>
      <c r="D213" s="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5"/>
    </row>
    <row r="214" spans="1:44" ht="10">
      <c r="A214" s="6"/>
      <c r="B214" s="7"/>
      <c r="C214" s="8"/>
      <c r="D214" s="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5"/>
    </row>
    <row r="215" spans="1:44" ht="10">
      <c r="A215" s="6"/>
      <c r="B215" s="7"/>
      <c r="C215" s="8"/>
      <c r="D215" s="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5"/>
    </row>
    <row r="216" spans="1:44" ht="10">
      <c r="A216" s="6"/>
      <c r="B216" s="7"/>
      <c r="C216" s="8"/>
      <c r="D216" s="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5"/>
    </row>
    <row r="217" spans="1:44" ht="10">
      <c r="A217" s="6"/>
      <c r="B217" s="7"/>
      <c r="C217" s="8"/>
      <c r="D217" s="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5"/>
    </row>
    <row r="218" spans="1:44" ht="10">
      <c r="A218" s="6"/>
      <c r="B218" s="7"/>
      <c r="C218" s="8"/>
      <c r="D218" s="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5"/>
    </row>
    <row r="219" spans="1:44" ht="10">
      <c r="A219" s="6"/>
      <c r="B219" s="7"/>
      <c r="C219" s="8"/>
      <c r="D219" s="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5"/>
    </row>
    <row r="220" spans="1:44" ht="10">
      <c r="A220" s="6"/>
      <c r="B220" s="7"/>
      <c r="C220" s="8"/>
      <c r="D220" s="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5"/>
    </row>
    <row r="221" spans="1:44" ht="10">
      <c r="A221" s="6"/>
      <c r="B221" s="7"/>
      <c r="C221" s="8"/>
      <c r="D221" s="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5"/>
    </row>
    <row r="222" spans="1:44" ht="10">
      <c r="A222" s="6"/>
      <c r="B222" s="7"/>
      <c r="C222" s="8"/>
      <c r="D222" s="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5"/>
    </row>
    <row r="223" spans="1:44" ht="10">
      <c r="A223" s="6"/>
      <c r="B223" s="7"/>
      <c r="C223" s="8"/>
      <c r="D223" s="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5"/>
    </row>
    <row r="224" spans="1:44" ht="10">
      <c r="A224" s="6"/>
      <c r="B224" s="7"/>
      <c r="C224" s="8"/>
      <c r="D224" s="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5"/>
    </row>
    <row r="225" spans="1:44" ht="10">
      <c r="A225" s="6"/>
      <c r="B225" s="7"/>
      <c r="C225" s="8"/>
      <c r="D225" s="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5"/>
    </row>
    <row r="226" spans="1:44" ht="10">
      <c r="A226" s="6"/>
      <c r="B226" s="7"/>
      <c r="C226" s="8"/>
      <c r="D226" s="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5"/>
    </row>
    <row r="227" spans="1:44" ht="10">
      <c r="A227" s="6"/>
      <c r="B227" s="7"/>
      <c r="C227" s="8"/>
      <c r="D227" s="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5"/>
    </row>
    <row r="228" spans="1:44" ht="10">
      <c r="A228" s="6"/>
      <c r="B228" s="7"/>
      <c r="C228" s="8"/>
      <c r="D228" s="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5"/>
    </row>
    <row r="229" spans="1:44" ht="10">
      <c r="A229" s="6"/>
      <c r="B229" s="7"/>
      <c r="C229" s="8"/>
      <c r="D229" s="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5"/>
    </row>
    <row r="230" spans="1:44" ht="10">
      <c r="A230" s="6"/>
      <c r="B230" s="7"/>
      <c r="C230" s="8"/>
      <c r="D230" s="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5"/>
    </row>
    <row r="231" spans="1:44" ht="10">
      <c r="A231" s="6"/>
      <c r="B231" s="7"/>
      <c r="C231" s="8"/>
      <c r="D231" s="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5"/>
    </row>
    <row r="232" spans="1:44" ht="10">
      <c r="A232" s="6"/>
      <c r="B232" s="7"/>
      <c r="C232" s="8"/>
      <c r="D232" s="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5"/>
    </row>
    <row r="233" spans="1:44" ht="10">
      <c r="A233" s="6"/>
      <c r="B233" s="7"/>
      <c r="C233" s="8"/>
      <c r="D233" s="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5"/>
    </row>
    <row r="234" spans="1:44" ht="10">
      <c r="A234" s="6"/>
      <c r="B234" s="7"/>
      <c r="C234" s="8"/>
      <c r="D234" s="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5"/>
    </row>
    <row r="235" spans="1:44" ht="10">
      <c r="A235" s="6"/>
      <c r="B235" s="7"/>
      <c r="C235" s="8"/>
      <c r="D235" s="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5"/>
    </row>
    <row r="236" spans="1:44" ht="10">
      <c r="A236" s="6"/>
      <c r="B236" s="7"/>
      <c r="C236" s="8"/>
      <c r="D236" s="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5"/>
    </row>
    <row r="237" spans="1:44" ht="10">
      <c r="A237" s="6"/>
      <c r="B237" s="7"/>
      <c r="C237" s="8"/>
      <c r="D237" s="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5"/>
    </row>
    <row r="238" spans="1:44" ht="10">
      <c r="A238" s="6"/>
      <c r="B238" s="7"/>
      <c r="C238" s="8"/>
      <c r="D238" s="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5"/>
    </row>
    <row r="239" spans="1:44" ht="10">
      <c r="A239" s="6"/>
      <c r="B239" s="7"/>
      <c r="C239" s="8"/>
      <c r="D239" s="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5"/>
    </row>
    <row r="240" spans="1:44" ht="10">
      <c r="A240" s="6"/>
      <c r="B240" s="7"/>
      <c r="C240" s="8"/>
      <c r="D240" s="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5"/>
    </row>
    <row r="241" spans="1:44" ht="10">
      <c r="A241" s="6"/>
      <c r="B241" s="7"/>
      <c r="C241" s="8"/>
      <c r="D241" s="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5"/>
    </row>
    <row r="242" spans="1:44" ht="10">
      <c r="A242" s="6"/>
      <c r="B242" s="7"/>
      <c r="C242" s="8"/>
      <c r="D242" s="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5"/>
    </row>
    <row r="243" spans="1:44" ht="10">
      <c r="A243" s="6"/>
      <c r="B243" s="7"/>
      <c r="C243" s="8"/>
      <c r="D243" s="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5"/>
    </row>
    <row r="244" spans="1:44" ht="10">
      <c r="A244" s="6"/>
      <c r="B244" s="7"/>
      <c r="C244" s="8"/>
      <c r="D244" s="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4"/>
      <c r="T244" s="26"/>
      <c r="U244" s="26"/>
      <c r="V244" s="26"/>
      <c r="W244" s="26"/>
      <c r="X244" s="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5"/>
    </row>
    <row r="245" spans="1:44" ht="10">
      <c r="A245" s="6"/>
      <c r="B245" s="7"/>
      <c r="C245" s="8"/>
      <c r="D245" s="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5"/>
    </row>
    <row r="246" spans="1:44" ht="10">
      <c r="A246" s="6"/>
      <c r="B246" s="7"/>
      <c r="C246" s="8"/>
      <c r="D246" s="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5"/>
    </row>
    <row r="247" spans="1:44" ht="10">
      <c r="A247" s="6"/>
      <c r="B247" s="7"/>
      <c r="C247" s="8"/>
      <c r="D247" s="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5"/>
    </row>
    <row r="248" spans="1:44" ht="10">
      <c r="A248" s="6"/>
      <c r="B248" s="7"/>
      <c r="C248" s="8"/>
      <c r="D248" s="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5"/>
    </row>
    <row r="249" spans="1:44" ht="10">
      <c r="A249" s="6"/>
      <c r="B249" s="7"/>
      <c r="C249" s="8"/>
      <c r="D249" s="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5"/>
    </row>
    <row r="250" spans="1:44" ht="10">
      <c r="A250" s="6"/>
      <c r="B250" s="7"/>
      <c r="C250" s="8"/>
      <c r="D250" s="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4"/>
      <c r="T250" s="26"/>
      <c r="U250" s="26"/>
      <c r="V250" s="26"/>
      <c r="W250" s="26"/>
      <c r="X250" s="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5"/>
    </row>
    <row r="251" spans="1:44" ht="10">
      <c r="A251" s="6"/>
      <c r="B251" s="7"/>
      <c r="C251" s="8"/>
      <c r="D251" s="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5"/>
    </row>
    <row r="252" spans="1:44" ht="10">
      <c r="A252" s="6"/>
      <c r="B252" s="7"/>
      <c r="C252" s="8"/>
      <c r="D252" s="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5"/>
    </row>
    <row r="253" spans="1:44" ht="10">
      <c r="A253" s="6"/>
      <c r="B253" s="7"/>
      <c r="C253" s="8"/>
      <c r="D253" s="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5"/>
    </row>
    <row r="254" spans="1:44" ht="10">
      <c r="A254" s="6"/>
      <c r="B254" s="7"/>
      <c r="C254" s="8"/>
      <c r="D254" s="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5"/>
    </row>
    <row r="255" spans="1:44" ht="10">
      <c r="A255" s="6"/>
      <c r="B255" s="7"/>
      <c r="C255" s="8"/>
      <c r="D255" s="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5"/>
    </row>
    <row r="256" spans="1:44" ht="10">
      <c r="A256" s="6"/>
      <c r="B256" s="7"/>
      <c r="C256" s="8"/>
      <c r="D256" s="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5"/>
    </row>
    <row r="257" spans="1:44" ht="10">
      <c r="A257" s="6"/>
      <c r="B257" s="7"/>
      <c r="C257" s="8"/>
      <c r="D257" s="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5"/>
    </row>
    <row r="258" spans="1:44" ht="10">
      <c r="A258" s="6"/>
      <c r="B258" s="7"/>
      <c r="C258" s="8"/>
      <c r="D258" s="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5"/>
    </row>
    <row r="259" spans="1:44" ht="10">
      <c r="A259" s="6"/>
      <c r="B259" s="7"/>
      <c r="C259" s="8"/>
      <c r="D259" s="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5"/>
    </row>
    <row r="260" spans="1:44" ht="10">
      <c r="A260" s="6"/>
      <c r="B260" s="7"/>
      <c r="C260" s="8"/>
      <c r="D260" s="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5"/>
    </row>
    <row r="261" spans="1:44" ht="10">
      <c r="A261" s="6"/>
      <c r="B261" s="7"/>
      <c r="C261" s="8"/>
      <c r="D261" s="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5"/>
    </row>
    <row r="262" spans="1:44" ht="10">
      <c r="A262" s="6"/>
      <c r="B262" s="7"/>
      <c r="C262" s="8"/>
      <c r="D262" s="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5"/>
    </row>
    <row r="263" spans="1:44" ht="10">
      <c r="A263" s="6"/>
      <c r="B263" s="7"/>
      <c r="C263" s="8"/>
      <c r="D263" s="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5"/>
    </row>
    <row r="264" spans="1:44" ht="10">
      <c r="A264" s="6"/>
      <c r="B264" s="7"/>
      <c r="C264" s="8"/>
      <c r="D264" s="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5"/>
    </row>
    <row r="265" spans="1:44" ht="10">
      <c r="A265" s="6"/>
      <c r="B265" s="7"/>
      <c r="C265" s="8"/>
      <c r="D265" s="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5"/>
    </row>
    <row r="266" spans="1:44" ht="10">
      <c r="A266" s="6"/>
      <c r="B266" s="7"/>
      <c r="C266" s="8"/>
      <c r="D266" s="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5"/>
    </row>
    <row r="267" spans="1:44" ht="10">
      <c r="A267" s="6"/>
      <c r="B267" s="7"/>
      <c r="C267" s="8"/>
      <c r="D267" s="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5"/>
    </row>
    <row r="268" spans="1:44" ht="10">
      <c r="A268" s="6"/>
      <c r="B268" s="7"/>
      <c r="C268" s="8"/>
      <c r="D268" s="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5"/>
    </row>
    <row r="269" spans="1:44" ht="10">
      <c r="A269" s="6"/>
      <c r="B269" s="7"/>
      <c r="C269" s="8"/>
      <c r="D269" s="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5"/>
    </row>
    <row r="270" spans="1:44" ht="10">
      <c r="A270" s="6"/>
      <c r="B270" s="7"/>
      <c r="C270" s="8"/>
      <c r="D270" s="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5"/>
    </row>
    <row r="271" spans="1:44" ht="10">
      <c r="A271" s="6"/>
      <c r="B271" s="7"/>
      <c r="C271" s="8"/>
      <c r="D271" s="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5"/>
    </row>
    <row r="272" spans="1:44" ht="10">
      <c r="A272" s="6"/>
      <c r="B272" s="7"/>
      <c r="C272" s="8"/>
      <c r="D272" s="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5"/>
    </row>
    <row r="273" spans="1:44" ht="10">
      <c r="A273" s="6"/>
      <c r="B273" s="7"/>
      <c r="C273" s="8"/>
      <c r="D273" s="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5"/>
    </row>
    <row r="274" spans="1:44" ht="10">
      <c r="A274" s="6"/>
      <c r="B274" s="7"/>
      <c r="C274" s="8"/>
      <c r="D274" s="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5"/>
    </row>
    <row r="275" spans="1:44" ht="10">
      <c r="A275" s="6"/>
      <c r="B275" s="7"/>
      <c r="C275" s="8"/>
      <c r="D275" s="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5"/>
    </row>
    <row r="276" spans="1:44" ht="10">
      <c r="A276" s="6"/>
      <c r="B276" s="7"/>
      <c r="C276" s="8"/>
      <c r="D276" s="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5"/>
    </row>
    <row r="277" spans="1:44" ht="10">
      <c r="A277" s="6"/>
      <c r="B277" s="7"/>
      <c r="C277" s="8"/>
      <c r="D277" s="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5"/>
    </row>
    <row r="278" spans="1:44" ht="10">
      <c r="A278" s="6"/>
      <c r="B278" s="7"/>
      <c r="C278" s="8"/>
      <c r="D278" s="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5"/>
    </row>
    <row r="279" spans="1:44" ht="10">
      <c r="A279" s="6"/>
      <c r="B279" s="7"/>
      <c r="C279" s="8"/>
      <c r="D279" s="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5"/>
    </row>
    <row r="280" spans="1:44" ht="10">
      <c r="A280" s="6"/>
      <c r="B280" s="7"/>
      <c r="C280" s="8"/>
      <c r="D280" s="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5"/>
    </row>
    <row r="281" spans="1:44" ht="10">
      <c r="A281" s="6"/>
      <c r="B281" s="7"/>
      <c r="C281" s="8"/>
      <c r="D281" s="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5"/>
    </row>
    <row r="282" spans="1:44" ht="10">
      <c r="A282" s="6"/>
      <c r="B282" s="7"/>
      <c r="C282" s="8"/>
      <c r="D282" s="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5"/>
    </row>
    <row r="283" spans="1:44" ht="10">
      <c r="A283" s="6"/>
      <c r="B283" s="7"/>
      <c r="C283" s="8"/>
      <c r="D283" s="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5"/>
    </row>
    <row r="284" spans="1:44" ht="10">
      <c r="A284" s="6"/>
      <c r="B284" s="7"/>
      <c r="C284" s="8"/>
      <c r="D284" s="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5"/>
    </row>
    <row r="285" spans="1:44" ht="10">
      <c r="A285" s="6"/>
      <c r="B285" s="7"/>
      <c r="C285" s="8"/>
      <c r="D285" s="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5"/>
    </row>
    <row r="286" spans="1:44" ht="10">
      <c r="A286" s="6"/>
      <c r="B286" s="7"/>
      <c r="C286" s="8"/>
      <c r="D286" s="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5"/>
    </row>
    <row r="287" spans="1:44" ht="10">
      <c r="A287" s="6"/>
      <c r="B287" s="7"/>
      <c r="C287" s="8"/>
      <c r="D287" s="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5"/>
    </row>
    <row r="288" spans="1:44" ht="10">
      <c r="A288" s="6"/>
      <c r="B288" s="7"/>
      <c r="C288" s="8"/>
      <c r="D288" s="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5"/>
    </row>
    <row r="289" spans="1:44" ht="10">
      <c r="A289" s="6"/>
      <c r="B289" s="7"/>
      <c r="C289" s="8"/>
      <c r="D289" s="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5"/>
    </row>
    <row r="290" spans="1:44" ht="10">
      <c r="A290" s="6"/>
      <c r="B290" s="7"/>
      <c r="C290" s="8"/>
      <c r="D290" s="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5"/>
    </row>
    <row r="291" spans="1:44" ht="10">
      <c r="A291" s="6"/>
      <c r="B291" s="7"/>
      <c r="C291" s="8"/>
      <c r="D291" s="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5"/>
    </row>
    <row r="292" spans="1:44" ht="10">
      <c r="A292" s="6"/>
      <c r="B292" s="7"/>
      <c r="C292" s="8"/>
      <c r="D292" s="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5"/>
    </row>
    <row r="293" spans="1:44" ht="10">
      <c r="A293" s="6"/>
      <c r="B293" s="7"/>
      <c r="C293" s="8"/>
      <c r="D293" s="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5"/>
    </row>
    <row r="294" spans="1:44" ht="10">
      <c r="A294" s="6"/>
      <c r="B294" s="7"/>
      <c r="C294" s="8"/>
      <c r="D294" s="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5"/>
    </row>
    <row r="295" spans="1:44" ht="10">
      <c r="A295" s="6"/>
      <c r="B295" s="7"/>
      <c r="C295" s="8"/>
      <c r="D295" s="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5"/>
    </row>
    <row r="296" spans="1:44" ht="10">
      <c r="A296" s="6"/>
      <c r="B296" s="7"/>
      <c r="C296" s="9"/>
      <c r="D296" s="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5"/>
    </row>
    <row r="297" spans="1:44" ht="10">
      <c r="A297" s="6"/>
      <c r="B297" s="7"/>
      <c r="C297" s="8"/>
      <c r="D297" s="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5"/>
    </row>
    <row r="298" spans="1:44" ht="10">
      <c r="A298" s="6"/>
      <c r="B298" s="7"/>
      <c r="C298" s="8"/>
      <c r="D298" s="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5"/>
    </row>
    <row r="299" spans="1:44" ht="10">
      <c r="A299" s="6"/>
      <c r="B299" s="7"/>
      <c r="C299" s="8"/>
      <c r="D299" s="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5"/>
    </row>
    <row r="300" spans="1:44" ht="10">
      <c r="A300" s="6"/>
      <c r="B300" s="7"/>
      <c r="C300" s="8"/>
      <c r="D300" s="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5"/>
    </row>
    <row r="301" spans="1:44" ht="10">
      <c r="A301" s="6"/>
      <c r="B301" s="7"/>
      <c r="C301" s="8"/>
      <c r="D301" s="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5"/>
    </row>
    <row r="302" spans="1:44" ht="10">
      <c r="A302" s="6"/>
      <c r="B302" s="7"/>
      <c r="C302" s="8"/>
      <c r="D302" s="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5"/>
    </row>
    <row r="303" spans="1:44" ht="10">
      <c r="A303" s="6"/>
      <c r="B303" s="7"/>
      <c r="C303" s="8"/>
      <c r="D303" s="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5"/>
    </row>
    <row r="304" spans="1:44" ht="10">
      <c r="A304" s="6"/>
      <c r="B304" s="7"/>
      <c r="C304" s="8"/>
      <c r="D304" s="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5"/>
    </row>
    <row r="305" spans="1:44" ht="10">
      <c r="A305" s="6"/>
      <c r="B305" s="7"/>
      <c r="C305" s="8"/>
      <c r="D305" s="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5"/>
    </row>
    <row r="306" spans="1:44" ht="10">
      <c r="A306" s="6"/>
      <c r="B306" s="7"/>
      <c r="C306" s="8"/>
      <c r="D306" s="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5"/>
    </row>
    <row r="307" spans="1:44" ht="10">
      <c r="A307" s="6"/>
      <c r="B307" s="7"/>
      <c r="C307" s="8"/>
      <c r="D307" s="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5"/>
    </row>
    <row r="308" spans="1:44" ht="10">
      <c r="A308" s="6"/>
      <c r="B308" s="7"/>
      <c r="C308" s="8"/>
      <c r="D308" s="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5"/>
    </row>
    <row r="309" spans="1:44" ht="10">
      <c r="A309" s="6"/>
      <c r="B309" s="7"/>
      <c r="C309" s="8"/>
      <c r="D309" s="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5"/>
    </row>
    <row r="310" spans="1:44" ht="10">
      <c r="A310" s="6"/>
      <c r="B310" s="7"/>
      <c r="C310" s="8"/>
      <c r="D310" s="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5"/>
    </row>
    <row r="311" spans="1:44" ht="10">
      <c r="A311" s="6"/>
      <c r="B311" s="7"/>
      <c r="C311" s="8"/>
      <c r="D311" s="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5"/>
    </row>
    <row r="312" spans="1:44" ht="10">
      <c r="A312" s="6"/>
      <c r="B312" s="7"/>
      <c r="C312" s="8"/>
      <c r="D312" s="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5"/>
    </row>
    <row r="313" spans="1:44" ht="10">
      <c r="A313" s="6"/>
      <c r="B313" s="7"/>
      <c r="C313" s="8"/>
      <c r="D313" s="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5"/>
    </row>
    <row r="314" spans="1:44" ht="10">
      <c r="A314" s="6"/>
      <c r="B314" s="7"/>
      <c r="C314" s="8"/>
      <c r="D314" s="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5"/>
    </row>
    <row r="315" spans="1:44" ht="10">
      <c r="A315" s="6"/>
      <c r="B315" s="7"/>
      <c r="C315" s="8"/>
      <c r="D315" s="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5"/>
    </row>
    <row r="316" spans="1:44" ht="10">
      <c r="A316" s="6"/>
      <c r="B316" s="7"/>
      <c r="C316" s="8"/>
      <c r="D316" s="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5"/>
    </row>
    <row r="317" spans="1:44" ht="10">
      <c r="A317" s="6"/>
      <c r="B317" s="7"/>
      <c r="C317" s="8"/>
      <c r="D317" s="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5"/>
    </row>
    <row r="318" spans="1:44" ht="10">
      <c r="A318" s="6"/>
      <c r="B318" s="7"/>
      <c r="C318" s="8"/>
      <c r="D318" s="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5"/>
    </row>
    <row r="319" spans="1:44" ht="10">
      <c r="A319" s="6"/>
      <c r="B319" s="7"/>
      <c r="C319" s="8"/>
      <c r="D319" s="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5"/>
    </row>
    <row r="320" spans="1:44" ht="10">
      <c r="A320" s="6"/>
      <c r="B320" s="7"/>
      <c r="C320" s="8"/>
      <c r="D320" s="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5"/>
    </row>
    <row r="321" spans="1:44" ht="10">
      <c r="A321" s="6"/>
      <c r="B321" s="7"/>
      <c r="C321" s="8"/>
      <c r="D321" s="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5"/>
    </row>
    <row r="322" spans="1:44" ht="10">
      <c r="A322" s="6"/>
      <c r="B322" s="7"/>
      <c r="C322" s="8"/>
      <c r="D322" s="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5"/>
    </row>
    <row r="323" spans="1:44" ht="10">
      <c r="A323" s="6"/>
      <c r="B323" s="7"/>
      <c r="C323" s="8"/>
      <c r="D323" s="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5"/>
    </row>
    <row r="324" spans="1:44" ht="10">
      <c r="A324" s="6"/>
      <c r="B324" s="7"/>
      <c r="C324" s="8"/>
      <c r="D324" s="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5"/>
    </row>
    <row r="325" spans="1:44" ht="10">
      <c r="A325" s="6"/>
      <c r="B325" s="7"/>
      <c r="C325" s="8"/>
      <c r="D325" s="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5"/>
    </row>
    <row r="326" spans="1:44" ht="10">
      <c r="A326" s="6"/>
      <c r="B326" s="7"/>
      <c r="C326" s="8"/>
      <c r="D326" s="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5"/>
    </row>
    <row r="327" spans="1:44" ht="10">
      <c r="A327" s="6"/>
      <c r="B327" s="7"/>
      <c r="C327" s="8"/>
      <c r="D327" s="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5"/>
    </row>
    <row r="328" spans="1:44" ht="10">
      <c r="A328" s="6"/>
      <c r="B328" s="7"/>
      <c r="C328" s="8"/>
      <c r="D328" s="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4"/>
      <c r="T328" s="26"/>
      <c r="U328" s="26"/>
      <c r="V328" s="26"/>
      <c r="W328" s="26"/>
      <c r="X328" s="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5"/>
    </row>
    <row r="329" spans="1:44" ht="10">
      <c r="A329" s="6"/>
      <c r="B329" s="7"/>
      <c r="C329" s="8"/>
      <c r="D329" s="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5"/>
    </row>
    <row r="330" spans="1:44" ht="10">
      <c r="A330" s="6"/>
      <c r="B330" s="7"/>
      <c r="C330" s="8"/>
      <c r="D330" s="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5"/>
    </row>
    <row r="331" spans="1:44" ht="10">
      <c r="A331" s="6"/>
      <c r="B331" s="7"/>
      <c r="C331" s="8"/>
      <c r="D331" s="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5"/>
    </row>
    <row r="332" spans="1:44" ht="10">
      <c r="A332" s="6"/>
      <c r="B332" s="7"/>
      <c r="C332" s="8"/>
      <c r="D332" s="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4"/>
      <c r="T332" s="26"/>
      <c r="U332" s="26"/>
      <c r="V332" s="26"/>
      <c r="W332" s="26"/>
      <c r="X332" s="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5"/>
    </row>
    <row r="333" spans="1:44" ht="10">
      <c r="A333" s="6"/>
      <c r="B333" s="7"/>
      <c r="C333" s="8"/>
      <c r="D333" s="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5"/>
    </row>
    <row r="334" spans="1:44" ht="10">
      <c r="A334" s="6"/>
      <c r="B334" s="7"/>
      <c r="C334" s="8"/>
      <c r="D334" s="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5"/>
    </row>
    <row r="335" spans="1:44" ht="10">
      <c r="A335" s="6"/>
      <c r="B335" s="7"/>
      <c r="C335" s="8"/>
      <c r="D335" s="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5"/>
    </row>
    <row r="336" spans="1:44" ht="10">
      <c r="A336" s="6"/>
      <c r="B336" s="7"/>
      <c r="C336" s="8"/>
      <c r="D336" s="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5"/>
    </row>
    <row r="337" spans="1:45" ht="10">
      <c r="A337" s="6"/>
      <c r="B337" s="7"/>
      <c r="C337" s="8"/>
      <c r="D337" s="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5"/>
    </row>
    <row r="338" spans="1:45" ht="10">
      <c r="A338" s="6"/>
      <c r="B338" s="7"/>
      <c r="C338" s="8"/>
      <c r="D338" s="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5"/>
    </row>
    <row r="339" spans="1:45" ht="10">
      <c r="A339" s="6"/>
      <c r="B339" s="7"/>
      <c r="C339" s="8"/>
      <c r="D339" s="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5"/>
    </row>
    <row r="340" spans="1:45" ht="10">
      <c r="A340" s="6"/>
      <c r="B340" s="7"/>
      <c r="C340" s="8"/>
      <c r="D340" s="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5"/>
    </row>
    <row r="341" spans="1:45" ht="10">
      <c r="A341" s="6"/>
      <c r="B341" s="7"/>
      <c r="C341" s="8"/>
      <c r="D341" s="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5"/>
    </row>
    <row r="342" spans="1:45" ht="10">
      <c r="A342" s="6"/>
      <c r="B342" s="7"/>
      <c r="C342" s="8"/>
      <c r="D342" s="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5"/>
    </row>
    <row r="343" spans="1:45" ht="10">
      <c r="A343" s="6"/>
      <c r="B343" s="7"/>
      <c r="C343" s="8"/>
      <c r="D343" s="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5"/>
    </row>
    <row r="344" spans="1:45" ht="10">
      <c r="A344" s="6"/>
      <c r="B344" s="7"/>
      <c r="C344" s="8"/>
      <c r="D344" s="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5"/>
    </row>
    <row r="345" spans="1:45" ht="10">
      <c r="A345" s="6"/>
      <c r="B345" s="7"/>
      <c r="C345" s="8"/>
      <c r="D345" s="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5"/>
    </row>
    <row r="346" spans="1:45" ht="10">
      <c r="A346" s="6"/>
      <c r="B346" s="7"/>
      <c r="C346" s="8"/>
      <c r="D346" s="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5"/>
    </row>
    <row r="347" spans="1:45" ht="10">
      <c r="A347" s="6"/>
      <c r="B347" s="7"/>
      <c r="C347" s="8"/>
      <c r="D347" s="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5"/>
    </row>
    <row r="348" spans="1:45" ht="10">
      <c r="A348" s="6"/>
      <c r="B348" s="7"/>
      <c r="C348" s="8"/>
      <c r="D348" s="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5"/>
    </row>
    <row r="349" spans="1:45" ht="10">
      <c r="A349" s="6"/>
      <c r="B349" s="7"/>
      <c r="C349" s="8"/>
      <c r="D349" s="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5"/>
    </row>
    <row r="350" spans="1:45" ht="10">
      <c r="A350" s="6"/>
      <c r="B350" s="7"/>
      <c r="C350" s="8"/>
      <c r="D350" s="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5"/>
      <c r="AS350" s="5">
        <v>0</v>
      </c>
    </row>
    <row r="351" spans="1:45" ht="10">
      <c r="A351" s="6"/>
      <c r="B351" s="7"/>
      <c r="C351" s="8"/>
      <c r="D351" s="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4"/>
      <c r="T351" s="26"/>
      <c r="U351" s="26"/>
      <c r="V351" s="26"/>
      <c r="W351" s="26"/>
      <c r="X351" s="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5"/>
    </row>
    <row r="352" spans="1:45" ht="10">
      <c r="A352" s="6"/>
      <c r="B352" s="7"/>
      <c r="C352" s="8"/>
      <c r="D352" s="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5"/>
    </row>
    <row r="353" spans="1:44" ht="10">
      <c r="A353" s="6"/>
      <c r="B353" s="7"/>
      <c r="C353" s="8"/>
      <c r="D353" s="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5"/>
    </row>
    <row r="354" spans="1:44" ht="10">
      <c r="A354" s="6"/>
      <c r="B354" s="7"/>
      <c r="C354" s="8"/>
      <c r="D354" s="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4"/>
      <c r="T354" s="26"/>
      <c r="U354" s="26"/>
      <c r="V354" s="26"/>
      <c r="W354" s="26"/>
      <c r="X354" s="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5"/>
    </row>
    <row r="355" spans="1:44" ht="10">
      <c r="A355" s="6"/>
      <c r="B355" s="7"/>
      <c r="C355" s="8"/>
      <c r="D355" s="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5"/>
    </row>
    <row r="356" spans="1:44" ht="10">
      <c r="A356" s="6"/>
      <c r="B356" s="7"/>
      <c r="C356" s="8"/>
      <c r="D356" s="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5"/>
    </row>
    <row r="357" spans="1:44" ht="10">
      <c r="A357" s="6"/>
      <c r="B357" s="7"/>
      <c r="C357" s="8"/>
      <c r="D357" s="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5"/>
    </row>
    <row r="358" spans="1:44" ht="10">
      <c r="A358" s="6"/>
      <c r="B358" s="7"/>
      <c r="C358" s="8"/>
      <c r="D358" s="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5"/>
    </row>
    <row r="359" spans="1:44" ht="10">
      <c r="A359" s="6"/>
      <c r="B359" s="7"/>
      <c r="C359" s="8"/>
      <c r="D359" s="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5"/>
    </row>
    <row r="360" spans="1:44" ht="10">
      <c r="A360" s="6"/>
      <c r="B360" s="7"/>
      <c r="C360" s="8"/>
      <c r="D360" s="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5"/>
    </row>
    <row r="361" spans="1:44" ht="10">
      <c r="A361" s="6"/>
      <c r="B361" s="7"/>
      <c r="C361" s="8"/>
      <c r="D361" s="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5"/>
    </row>
    <row r="362" spans="1:44" ht="10">
      <c r="A362" s="6"/>
      <c r="B362" s="7"/>
      <c r="C362" s="8"/>
      <c r="D362" s="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5"/>
    </row>
    <row r="363" spans="1:44" ht="10">
      <c r="A363" s="6"/>
      <c r="B363" s="7"/>
      <c r="C363" s="8"/>
      <c r="D363" s="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5"/>
    </row>
    <row r="364" spans="1:44" ht="10">
      <c r="A364" s="6"/>
      <c r="B364" s="7"/>
      <c r="C364" s="8"/>
      <c r="D364" s="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5"/>
    </row>
    <row r="365" spans="1:44" ht="10">
      <c r="A365" s="6"/>
      <c r="B365" s="7"/>
      <c r="C365" s="8"/>
      <c r="D365" s="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5"/>
    </row>
    <row r="366" spans="1:44" ht="10">
      <c r="A366" s="6"/>
      <c r="B366" s="7"/>
      <c r="C366" s="8"/>
      <c r="D366" s="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5"/>
    </row>
    <row r="367" spans="1:44" ht="10">
      <c r="A367" s="6"/>
      <c r="B367" s="7"/>
      <c r="C367" s="8"/>
      <c r="D367" s="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5"/>
    </row>
    <row r="368" spans="1:44" ht="10">
      <c r="A368" s="6"/>
      <c r="B368" s="7"/>
      <c r="C368" s="8"/>
      <c r="D368" s="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5"/>
    </row>
    <row r="369" spans="1:44" ht="10">
      <c r="A369" s="6"/>
      <c r="B369" s="7"/>
      <c r="C369" s="8"/>
      <c r="D369" s="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5"/>
    </row>
    <row r="370" spans="1:44" ht="10">
      <c r="A370" s="6"/>
      <c r="B370" s="7"/>
      <c r="C370" s="8"/>
      <c r="D370" s="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5"/>
    </row>
    <row r="371" spans="1:44" ht="10">
      <c r="A371" s="6"/>
      <c r="B371" s="7"/>
      <c r="C371" s="8"/>
      <c r="D371" s="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5"/>
    </row>
    <row r="372" spans="1:44" ht="10">
      <c r="A372" s="6"/>
      <c r="B372" s="7"/>
      <c r="C372" s="8"/>
      <c r="D372" s="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5"/>
    </row>
    <row r="373" spans="1:44" ht="10">
      <c r="A373" s="6"/>
      <c r="B373" s="7"/>
      <c r="C373" s="8"/>
      <c r="D373" s="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5"/>
    </row>
    <row r="374" spans="1:44" ht="10">
      <c r="A374" s="6"/>
      <c r="B374" s="7"/>
      <c r="C374" s="8"/>
      <c r="D374" s="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5"/>
    </row>
    <row r="375" spans="1:44" ht="10">
      <c r="A375" s="6"/>
      <c r="B375" s="7"/>
      <c r="C375" s="8"/>
      <c r="D375" s="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5"/>
    </row>
    <row r="376" spans="1:44" ht="10">
      <c r="A376" s="6"/>
      <c r="B376" s="7"/>
      <c r="C376" s="8"/>
      <c r="D376" s="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5"/>
    </row>
    <row r="377" spans="1:44" ht="10">
      <c r="A377" s="6"/>
      <c r="B377" s="7"/>
      <c r="C377" s="8"/>
      <c r="D377" s="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5"/>
    </row>
    <row r="378" spans="1:44" ht="10">
      <c r="A378" s="6"/>
      <c r="B378" s="7"/>
      <c r="C378" s="8"/>
      <c r="D378" s="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5"/>
    </row>
    <row r="379" spans="1:44" ht="10">
      <c r="A379" s="6"/>
      <c r="B379" s="7"/>
      <c r="C379" s="8"/>
      <c r="D379" s="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5"/>
    </row>
    <row r="380" spans="1:44" ht="10">
      <c r="A380" s="6"/>
      <c r="B380" s="7"/>
      <c r="C380" s="8"/>
      <c r="D380" s="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5"/>
    </row>
    <row r="381" spans="1:44" ht="10">
      <c r="A381" s="6"/>
      <c r="B381" s="7"/>
      <c r="C381" s="8"/>
      <c r="D381" s="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5"/>
    </row>
    <row r="382" spans="1:44" ht="10">
      <c r="A382" s="6"/>
      <c r="B382" s="7"/>
      <c r="C382" s="8"/>
      <c r="D382" s="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5"/>
    </row>
    <row r="383" spans="1:44" ht="10">
      <c r="A383" s="6"/>
      <c r="B383" s="7"/>
      <c r="C383" s="8"/>
      <c r="D383" s="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5"/>
    </row>
    <row r="384" spans="1:44" ht="10">
      <c r="A384" s="6"/>
      <c r="B384" s="7"/>
      <c r="C384" s="8"/>
      <c r="D384" s="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5"/>
    </row>
    <row r="385" spans="1:44" ht="10">
      <c r="A385" s="6"/>
      <c r="B385" s="7"/>
      <c r="C385" s="8"/>
      <c r="D385" s="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5"/>
    </row>
    <row r="386" spans="1:44" ht="10">
      <c r="A386" s="6"/>
      <c r="B386" s="7"/>
      <c r="C386" s="8"/>
      <c r="D386" s="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5"/>
    </row>
    <row r="387" spans="1:44" ht="10">
      <c r="A387" s="6"/>
      <c r="B387" s="7"/>
      <c r="C387" s="8"/>
      <c r="D387" s="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5"/>
    </row>
    <row r="388" spans="1:44" ht="10">
      <c r="A388" s="6"/>
      <c r="B388" s="7"/>
      <c r="C388" s="8"/>
      <c r="D388" s="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5"/>
    </row>
    <row r="389" spans="1:44" ht="10">
      <c r="A389" s="6"/>
      <c r="B389" s="7"/>
      <c r="C389" s="8"/>
      <c r="D389" s="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5"/>
    </row>
    <row r="390" spans="1:44" ht="10">
      <c r="A390" s="6"/>
      <c r="B390" s="7"/>
      <c r="C390" s="8"/>
      <c r="D390" s="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5"/>
    </row>
    <row r="391" spans="1:44" ht="10">
      <c r="A391" s="6"/>
      <c r="B391" s="7"/>
      <c r="C391" s="8"/>
      <c r="D391" s="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5"/>
    </row>
    <row r="392" spans="1:44" ht="10">
      <c r="A392" s="6"/>
      <c r="B392" s="7"/>
      <c r="C392" s="8"/>
      <c r="D392" s="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5"/>
    </row>
    <row r="393" spans="1:44" ht="10">
      <c r="A393" s="6"/>
      <c r="B393" s="7"/>
      <c r="C393" s="8"/>
      <c r="D393" s="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5"/>
    </row>
    <row r="394" spans="1:44" ht="10">
      <c r="A394" s="6"/>
      <c r="B394" s="7"/>
      <c r="C394" s="8"/>
      <c r="D394" s="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4"/>
      <c r="T394" s="26"/>
      <c r="U394" s="26"/>
      <c r="V394" s="26"/>
      <c r="W394" s="26"/>
      <c r="X394" s="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5"/>
    </row>
    <row r="395" spans="1:44" ht="10">
      <c r="A395" s="6"/>
      <c r="B395" s="7"/>
      <c r="C395" s="8"/>
      <c r="D395" s="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4"/>
      <c r="T395" s="26"/>
      <c r="U395" s="26"/>
      <c r="V395" s="26"/>
      <c r="W395" s="26"/>
      <c r="X395" s="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5"/>
    </row>
    <row r="396" spans="1:44" ht="10">
      <c r="A396" s="6"/>
      <c r="B396" s="7"/>
      <c r="C396" s="8"/>
      <c r="D396" s="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5"/>
    </row>
    <row r="397" spans="1:44" ht="10">
      <c r="A397" s="6"/>
      <c r="B397" s="7"/>
      <c r="C397" s="8"/>
      <c r="D397" s="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5"/>
    </row>
    <row r="398" spans="1:44" ht="10">
      <c r="A398" s="6"/>
      <c r="B398" s="7"/>
      <c r="C398" s="8"/>
      <c r="D398" s="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5"/>
    </row>
    <row r="399" spans="1:44" ht="10">
      <c r="A399" s="6"/>
      <c r="B399" s="7"/>
      <c r="C399" s="8"/>
      <c r="D399" s="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5"/>
    </row>
    <row r="400" spans="1:44" ht="10">
      <c r="A400" s="6"/>
      <c r="B400" s="7"/>
      <c r="C400" s="8"/>
      <c r="D400" s="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5"/>
    </row>
    <row r="401" spans="1:44" ht="10">
      <c r="A401" s="6"/>
      <c r="B401" s="7"/>
      <c r="C401" s="8"/>
      <c r="D401" s="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5"/>
    </row>
    <row r="402" spans="1:44" ht="10">
      <c r="A402" s="6"/>
      <c r="B402" s="7"/>
      <c r="C402" s="8"/>
      <c r="D402" s="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5"/>
    </row>
    <row r="403" spans="1:44" ht="10">
      <c r="A403" s="6"/>
      <c r="B403" s="7"/>
      <c r="C403" s="8"/>
      <c r="D403" s="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5"/>
    </row>
    <row r="404" spans="1:44" ht="10">
      <c r="A404" s="6"/>
      <c r="B404" s="7"/>
      <c r="C404" s="8"/>
      <c r="D404" s="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5"/>
    </row>
    <row r="405" spans="1:44" ht="10">
      <c r="A405" s="6"/>
      <c r="B405" s="7"/>
      <c r="C405" s="8"/>
      <c r="D405" s="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5"/>
    </row>
    <row r="406" spans="1:44" ht="10">
      <c r="A406" s="6"/>
      <c r="B406" s="7"/>
      <c r="C406" s="8"/>
      <c r="D406" s="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5"/>
    </row>
    <row r="407" spans="1:44" ht="10">
      <c r="A407" s="6"/>
      <c r="B407" s="7"/>
      <c r="C407" s="8"/>
      <c r="D407" s="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5"/>
    </row>
    <row r="408" spans="1:44" ht="10">
      <c r="A408" s="6"/>
      <c r="B408" s="7"/>
      <c r="C408" s="8"/>
      <c r="D408" s="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4"/>
      <c r="T408" s="26"/>
      <c r="U408" s="26"/>
      <c r="V408" s="26"/>
      <c r="W408" s="26"/>
      <c r="X408" s="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5"/>
    </row>
    <row r="409" spans="1:44" ht="10">
      <c r="A409" s="6"/>
      <c r="B409" s="7"/>
      <c r="C409" s="8"/>
      <c r="D409" s="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5"/>
    </row>
    <row r="410" spans="1:44" ht="10">
      <c r="A410" s="6"/>
      <c r="B410" s="7"/>
      <c r="C410" s="8"/>
      <c r="D410" s="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5"/>
    </row>
    <row r="411" spans="1:44" ht="10">
      <c r="A411" s="6"/>
      <c r="B411" s="7"/>
      <c r="C411" s="8"/>
      <c r="D411" s="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5"/>
    </row>
    <row r="412" spans="1:44" ht="10">
      <c r="A412" s="6"/>
      <c r="B412" s="7"/>
      <c r="C412" s="8"/>
      <c r="D412" s="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5"/>
    </row>
    <row r="413" spans="1:44" ht="10">
      <c r="A413" s="6"/>
      <c r="B413" s="7"/>
      <c r="C413" s="8"/>
      <c r="D413" s="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5"/>
    </row>
    <row r="414" spans="1:44" ht="10">
      <c r="A414" s="6"/>
      <c r="B414" s="7"/>
      <c r="C414" s="8"/>
      <c r="D414" s="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5"/>
    </row>
    <row r="415" spans="1:44" ht="10">
      <c r="A415" s="6"/>
      <c r="B415" s="7"/>
      <c r="C415" s="8"/>
      <c r="D415" s="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5"/>
    </row>
    <row r="416" spans="1:44" ht="10">
      <c r="A416" s="6"/>
      <c r="B416" s="7"/>
      <c r="C416" s="8"/>
      <c r="D416" s="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5"/>
    </row>
    <row r="417" spans="1:44" ht="10">
      <c r="A417" s="6"/>
      <c r="B417" s="7"/>
      <c r="C417" s="8"/>
      <c r="D417" s="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5"/>
    </row>
    <row r="418" spans="1:44" ht="10">
      <c r="A418" s="6"/>
      <c r="B418" s="7"/>
      <c r="C418" s="8"/>
      <c r="D418" s="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5"/>
    </row>
    <row r="419" spans="1:44" ht="10">
      <c r="A419" s="6"/>
      <c r="B419" s="7"/>
      <c r="C419" s="8"/>
      <c r="D419" s="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5"/>
    </row>
    <row r="420" spans="1:44" ht="10">
      <c r="A420" s="6"/>
      <c r="B420" s="7"/>
      <c r="C420" s="8"/>
      <c r="D420" s="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5"/>
    </row>
    <row r="421" spans="1:44" ht="10">
      <c r="A421" s="6"/>
      <c r="B421" s="7"/>
      <c r="C421" s="8"/>
      <c r="D421" s="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5"/>
    </row>
    <row r="422" spans="1:44" ht="10">
      <c r="A422" s="6"/>
      <c r="B422" s="7"/>
      <c r="C422" s="8"/>
      <c r="D422" s="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5"/>
    </row>
    <row r="423" spans="1:44" ht="10">
      <c r="A423" s="6"/>
      <c r="B423" s="7"/>
      <c r="C423" s="8"/>
      <c r="D423" s="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5"/>
    </row>
    <row r="424" spans="1:44" ht="10">
      <c r="A424" s="6"/>
      <c r="B424" s="7"/>
      <c r="C424" s="8"/>
      <c r="D424" s="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5"/>
    </row>
    <row r="425" spans="1:44" ht="10">
      <c r="A425" s="6"/>
      <c r="B425" s="7"/>
      <c r="C425" s="8"/>
      <c r="D425" s="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5"/>
    </row>
    <row r="426" spans="1:44" ht="10">
      <c r="A426" s="6"/>
      <c r="B426" s="7"/>
      <c r="C426" s="8"/>
      <c r="D426" s="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5"/>
    </row>
    <row r="427" spans="1:44" ht="10">
      <c r="A427" s="6"/>
      <c r="B427" s="7"/>
      <c r="C427" s="8"/>
      <c r="D427" s="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5"/>
    </row>
    <row r="428" spans="1:44" ht="10">
      <c r="A428" s="6"/>
      <c r="B428" s="7"/>
      <c r="C428" s="8"/>
      <c r="D428" s="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5"/>
    </row>
    <row r="429" spans="1:44" ht="10">
      <c r="A429" s="6"/>
      <c r="B429" s="7"/>
      <c r="C429" s="8"/>
      <c r="D429" s="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5"/>
    </row>
    <row r="430" spans="1:44" ht="10">
      <c r="A430" s="6"/>
      <c r="B430" s="7"/>
      <c r="C430" s="8"/>
      <c r="D430" s="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5"/>
    </row>
    <row r="431" spans="1:44" ht="10">
      <c r="A431" s="6"/>
      <c r="B431" s="7"/>
      <c r="C431" s="8"/>
      <c r="D431" s="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4"/>
      <c r="T431" s="26"/>
      <c r="U431" s="26"/>
      <c r="V431" s="26"/>
      <c r="W431" s="26"/>
      <c r="X431" s="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5"/>
    </row>
    <row r="432" spans="1:44" ht="10">
      <c r="A432" s="6"/>
      <c r="B432" s="7"/>
      <c r="C432" s="8"/>
      <c r="D432" s="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5"/>
    </row>
    <row r="433" spans="1:44" ht="10">
      <c r="A433" s="6"/>
      <c r="B433" s="7"/>
      <c r="C433" s="8"/>
      <c r="D433" s="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5"/>
    </row>
    <row r="434" spans="1:44" ht="10">
      <c r="A434" s="6"/>
      <c r="B434" s="7"/>
      <c r="C434" s="8"/>
      <c r="D434" s="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5"/>
    </row>
    <row r="435" spans="1:44" ht="10">
      <c r="A435" s="6"/>
      <c r="B435" s="7"/>
      <c r="C435" s="8"/>
      <c r="D435" s="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5"/>
    </row>
    <row r="436" spans="1:44" ht="10">
      <c r="A436" s="6"/>
      <c r="B436" s="7"/>
      <c r="C436" s="8"/>
      <c r="D436" s="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5"/>
    </row>
    <row r="437" spans="1:44" ht="10">
      <c r="A437" s="6"/>
      <c r="B437" s="7"/>
      <c r="C437" s="8"/>
      <c r="D437" s="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5"/>
    </row>
    <row r="438" spans="1:44" ht="10">
      <c r="A438" s="6"/>
      <c r="B438" s="7"/>
      <c r="C438" s="8"/>
      <c r="D438" s="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5"/>
    </row>
    <row r="439" spans="1:44" ht="10">
      <c r="A439" s="6"/>
      <c r="B439" s="7"/>
      <c r="C439" s="8"/>
      <c r="D439" s="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5"/>
    </row>
    <row r="440" spans="1:44" ht="10">
      <c r="A440" s="6"/>
      <c r="B440" s="7"/>
      <c r="C440" s="8"/>
      <c r="D440" s="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5"/>
    </row>
    <row r="441" spans="1:44" ht="10">
      <c r="A441" s="6"/>
      <c r="B441" s="7"/>
      <c r="C441" s="8"/>
      <c r="D441" s="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5"/>
    </row>
    <row r="442" spans="1:44" ht="10">
      <c r="A442" s="6"/>
      <c r="B442" s="7"/>
      <c r="C442" s="8"/>
      <c r="D442" s="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5"/>
    </row>
    <row r="443" spans="1:44" ht="10">
      <c r="A443" s="6"/>
      <c r="B443" s="7"/>
      <c r="C443" s="8"/>
      <c r="D443" s="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5"/>
    </row>
    <row r="444" spans="1:44" ht="10">
      <c r="A444" s="6"/>
      <c r="B444" s="7"/>
      <c r="C444" s="8"/>
      <c r="D444" s="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5"/>
    </row>
    <row r="445" spans="1:44" ht="10">
      <c r="A445" s="6"/>
      <c r="B445" s="7"/>
      <c r="C445" s="8"/>
      <c r="D445" s="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5"/>
    </row>
    <row r="446" spans="1:44" ht="10">
      <c r="A446" s="6"/>
      <c r="B446" s="7"/>
      <c r="C446" s="8"/>
      <c r="D446" s="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5"/>
    </row>
    <row r="447" spans="1:44" ht="10">
      <c r="A447" s="6"/>
      <c r="B447" s="7"/>
      <c r="C447" s="8"/>
      <c r="D447" s="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5"/>
    </row>
    <row r="448" spans="1:44" ht="10">
      <c r="A448" s="6"/>
      <c r="B448" s="7"/>
      <c r="C448" s="8"/>
      <c r="D448" s="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5"/>
    </row>
    <row r="449" spans="1:44" ht="10">
      <c r="A449" s="6"/>
      <c r="B449" s="7"/>
      <c r="C449" s="8"/>
      <c r="D449" s="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5"/>
    </row>
    <row r="450" spans="1:44" ht="10">
      <c r="A450" s="6"/>
      <c r="B450" s="7"/>
      <c r="C450" s="8"/>
      <c r="D450" s="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5"/>
    </row>
    <row r="451" spans="1:44" ht="10">
      <c r="A451" s="6"/>
      <c r="B451" s="7"/>
      <c r="C451" s="8"/>
      <c r="D451" s="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5"/>
    </row>
    <row r="452" spans="1:44" ht="10">
      <c r="A452" s="6"/>
      <c r="B452" s="7"/>
      <c r="C452" s="8"/>
      <c r="D452" s="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5"/>
    </row>
    <row r="453" spans="1:44" ht="10">
      <c r="A453" s="6"/>
      <c r="B453" s="7"/>
      <c r="C453" s="8"/>
      <c r="D453" s="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5"/>
    </row>
    <row r="454" spans="1:44" ht="10">
      <c r="A454" s="6"/>
      <c r="B454" s="7"/>
      <c r="C454" s="8"/>
      <c r="D454" s="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5"/>
    </row>
    <row r="455" spans="1:44" ht="10">
      <c r="A455" s="6"/>
      <c r="B455" s="7"/>
      <c r="C455" s="8"/>
      <c r="D455" s="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5"/>
    </row>
    <row r="456" spans="1:44" ht="10">
      <c r="A456" s="6"/>
      <c r="B456" s="7"/>
      <c r="C456" s="8"/>
      <c r="D456" s="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5"/>
    </row>
    <row r="457" spans="1:44" ht="10">
      <c r="A457" s="6"/>
      <c r="B457" s="7"/>
      <c r="C457" s="8"/>
      <c r="D457" s="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5"/>
    </row>
    <row r="458" spans="1:44" ht="10">
      <c r="A458" s="6"/>
      <c r="B458" s="7"/>
      <c r="C458" s="8"/>
      <c r="D458" s="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5"/>
    </row>
    <row r="459" spans="1:44" ht="10">
      <c r="A459" s="6"/>
      <c r="B459" s="7"/>
      <c r="C459" s="8"/>
      <c r="D459" s="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5"/>
    </row>
    <row r="460" spans="1:44" ht="10">
      <c r="A460" s="6"/>
      <c r="B460" s="7"/>
      <c r="C460" s="8"/>
      <c r="D460" s="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5"/>
    </row>
    <row r="461" spans="1:44" ht="10">
      <c r="A461" s="6"/>
      <c r="B461" s="7"/>
      <c r="C461" s="8"/>
      <c r="D461" s="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5"/>
    </row>
    <row r="462" spans="1:44" ht="10">
      <c r="A462" s="6"/>
      <c r="B462" s="7"/>
      <c r="C462" s="8"/>
      <c r="D462" s="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5"/>
    </row>
    <row r="463" spans="1:44" ht="10">
      <c r="A463" s="6"/>
      <c r="B463" s="7"/>
      <c r="C463" s="8"/>
      <c r="D463" s="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5"/>
    </row>
    <row r="464" spans="1:44" ht="10">
      <c r="A464" s="6"/>
      <c r="B464" s="7"/>
      <c r="C464" s="8"/>
      <c r="D464" s="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5"/>
    </row>
    <row r="465" spans="1:45" ht="10">
      <c r="A465" s="6"/>
      <c r="B465" s="7"/>
      <c r="C465" s="8"/>
      <c r="D465" s="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5"/>
    </row>
    <row r="466" spans="1:45" ht="10">
      <c r="A466" s="6"/>
      <c r="B466" s="7"/>
      <c r="C466" s="8"/>
      <c r="D466" s="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5"/>
    </row>
    <row r="467" spans="1:45" ht="10">
      <c r="A467" s="6"/>
      <c r="B467" s="7"/>
      <c r="C467" s="8"/>
      <c r="D467" s="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5"/>
    </row>
    <row r="468" spans="1:45" ht="10">
      <c r="A468" s="6"/>
      <c r="B468" s="7"/>
      <c r="C468" s="8"/>
      <c r="D468" s="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5"/>
    </row>
    <row r="469" spans="1:45" ht="10">
      <c r="A469" s="6"/>
      <c r="B469" s="7"/>
      <c r="C469" s="8"/>
      <c r="D469" s="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5"/>
      <c r="AS469" s="5"/>
    </row>
    <row r="470" spans="1:45" ht="10">
      <c r="A470" s="6"/>
      <c r="B470" s="7"/>
      <c r="C470" s="8"/>
      <c r="D470" s="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5"/>
    </row>
    <row r="471" spans="1:45" ht="10">
      <c r="A471" s="6"/>
      <c r="B471" s="7"/>
      <c r="C471" s="8"/>
      <c r="D471" s="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5"/>
    </row>
    <row r="472" spans="1:45" ht="10">
      <c r="A472" s="6"/>
      <c r="B472" s="7"/>
      <c r="C472" s="8"/>
      <c r="D472" s="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5"/>
    </row>
    <row r="473" spans="1:45" ht="10">
      <c r="A473" s="6"/>
      <c r="B473" s="7"/>
      <c r="C473" s="8"/>
      <c r="D473" s="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5"/>
    </row>
    <row r="474" spans="1:45" ht="10">
      <c r="A474" s="6"/>
      <c r="B474" s="7"/>
      <c r="C474" s="8"/>
      <c r="D474" s="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5"/>
    </row>
    <row r="475" spans="1:45" ht="10">
      <c r="A475" s="6"/>
      <c r="B475" s="7"/>
      <c r="C475" s="8"/>
      <c r="D475" s="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5"/>
    </row>
    <row r="476" spans="1:45" ht="10">
      <c r="A476" s="6"/>
      <c r="B476" s="7"/>
      <c r="C476" s="8"/>
      <c r="D476" s="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5"/>
    </row>
    <row r="477" spans="1:45" ht="10">
      <c r="A477" s="6"/>
      <c r="B477" s="7"/>
      <c r="C477" s="8"/>
      <c r="D477" s="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5"/>
    </row>
    <row r="478" spans="1:45" ht="10">
      <c r="A478" s="6"/>
      <c r="B478" s="7"/>
      <c r="C478" s="8"/>
      <c r="D478" s="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5"/>
    </row>
    <row r="479" spans="1:45" ht="10">
      <c r="A479" s="6"/>
      <c r="B479" s="7"/>
      <c r="C479" s="8"/>
      <c r="D479" s="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5"/>
    </row>
    <row r="480" spans="1:45" ht="10">
      <c r="A480" s="6"/>
      <c r="B480" s="7"/>
      <c r="C480" s="8"/>
      <c r="D480" s="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5"/>
    </row>
    <row r="481" spans="1:45" ht="10">
      <c r="A481" s="6"/>
      <c r="B481" s="7"/>
      <c r="C481" s="8"/>
      <c r="D481" s="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5"/>
    </row>
    <row r="482" spans="1:45" ht="10">
      <c r="A482" s="6"/>
      <c r="B482" s="7"/>
      <c r="C482" s="8"/>
      <c r="D482" s="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5"/>
    </row>
    <row r="483" spans="1:45" ht="10">
      <c r="A483" s="6"/>
      <c r="B483" s="7"/>
      <c r="C483" s="8"/>
      <c r="D483" s="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5"/>
    </row>
    <row r="484" spans="1:45" ht="10">
      <c r="A484" s="6"/>
      <c r="B484" s="7"/>
      <c r="C484" s="8"/>
      <c r="D484" s="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5"/>
    </row>
    <row r="485" spans="1:45" ht="10">
      <c r="A485" s="6"/>
      <c r="B485" s="7"/>
      <c r="C485" s="8"/>
      <c r="D485" s="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5"/>
    </row>
    <row r="486" spans="1:45" ht="10">
      <c r="A486" s="6"/>
      <c r="B486" s="7"/>
      <c r="C486" s="8"/>
      <c r="D486" s="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5"/>
    </row>
    <row r="487" spans="1:45" ht="10">
      <c r="A487" s="6"/>
      <c r="B487" s="7"/>
      <c r="C487" s="8"/>
      <c r="D487" s="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5"/>
    </row>
    <row r="488" spans="1:45" ht="10">
      <c r="A488" s="6"/>
      <c r="B488" s="7"/>
      <c r="C488" s="8"/>
      <c r="D488" s="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5"/>
    </row>
    <row r="489" spans="1:45" ht="10">
      <c r="A489" s="6"/>
      <c r="B489" s="7"/>
      <c r="C489" s="8"/>
      <c r="D489" s="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5"/>
      <c r="AS489" s="5"/>
    </row>
    <row r="490" spans="1:45" ht="10">
      <c r="A490" s="6"/>
      <c r="B490" s="7"/>
      <c r="C490" s="8"/>
      <c r="D490" s="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5"/>
    </row>
    <row r="491" spans="1:45" ht="10">
      <c r="A491" s="6"/>
      <c r="B491" s="7"/>
      <c r="C491" s="8"/>
      <c r="D491" s="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5"/>
    </row>
    <row r="492" spans="1:45" ht="10">
      <c r="A492" s="6"/>
      <c r="B492" s="7"/>
      <c r="C492" s="8"/>
      <c r="D492" s="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5"/>
    </row>
    <row r="493" spans="1:45" ht="10">
      <c r="A493" s="6"/>
      <c r="B493" s="7"/>
      <c r="C493" s="8"/>
      <c r="D493" s="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5"/>
    </row>
    <row r="494" spans="1:45" ht="10">
      <c r="A494" s="6"/>
      <c r="B494" s="7"/>
      <c r="C494" s="8"/>
      <c r="D494" s="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5"/>
    </row>
    <row r="495" spans="1:45" ht="10">
      <c r="A495" s="6"/>
      <c r="B495" s="7"/>
      <c r="C495" s="8"/>
      <c r="D495" s="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5"/>
    </row>
    <row r="496" spans="1:45" ht="10">
      <c r="A496" s="6"/>
      <c r="B496" s="7"/>
      <c r="C496" s="8"/>
      <c r="D496" s="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5"/>
    </row>
    <row r="497" spans="1:44" ht="10">
      <c r="A497" s="6"/>
      <c r="B497" s="7"/>
      <c r="C497" s="8"/>
      <c r="D497" s="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5"/>
    </row>
    <row r="498" spans="1:44" ht="10">
      <c r="A498" s="6"/>
      <c r="B498" s="7"/>
      <c r="C498" s="8"/>
      <c r="D498" s="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5"/>
    </row>
    <row r="499" spans="1:44" ht="10">
      <c r="A499" s="6"/>
      <c r="B499" s="7"/>
      <c r="C499" s="8"/>
      <c r="D499" s="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5"/>
    </row>
    <row r="500" spans="1:44" ht="10">
      <c r="A500" s="6"/>
      <c r="B500" s="7"/>
      <c r="C500" s="8"/>
      <c r="D500" s="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5"/>
    </row>
    <row r="501" spans="1:44" ht="10">
      <c r="A501" s="6"/>
      <c r="B501" s="7"/>
      <c r="C501" s="8"/>
      <c r="D501" s="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5"/>
    </row>
    <row r="502" spans="1:44" ht="10">
      <c r="A502" s="6"/>
      <c r="B502" s="7"/>
      <c r="C502" s="8"/>
      <c r="D502" s="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5"/>
    </row>
    <row r="503" spans="1:44" ht="10">
      <c r="A503" s="6"/>
      <c r="B503" s="7"/>
      <c r="C503" s="8"/>
      <c r="D503" s="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5"/>
    </row>
    <row r="504" spans="1:44" ht="10">
      <c r="A504" s="6"/>
      <c r="B504" s="7"/>
      <c r="C504" s="8"/>
      <c r="D504" s="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5"/>
    </row>
    <row r="505" spans="1:44" ht="10">
      <c r="A505" s="6"/>
      <c r="B505" s="7"/>
      <c r="C505" s="8"/>
      <c r="D505" s="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5"/>
    </row>
    <row r="506" spans="1:44" ht="10">
      <c r="A506" s="6"/>
      <c r="B506" s="7"/>
      <c r="C506" s="8"/>
      <c r="D506" s="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5"/>
    </row>
    <row r="507" spans="1:44" ht="10">
      <c r="A507" s="6"/>
      <c r="B507" s="7"/>
      <c r="C507" s="8"/>
      <c r="D507" s="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5"/>
    </row>
    <row r="508" spans="1:44" ht="10">
      <c r="A508" s="6"/>
      <c r="B508" s="7"/>
      <c r="C508" s="8"/>
      <c r="D508" s="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5"/>
    </row>
    <row r="509" spans="1:44" ht="10">
      <c r="A509" s="6"/>
      <c r="B509" s="7"/>
      <c r="C509" s="8"/>
      <c r="D509" s="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5"/>
    </row>
    <row r="510" spans="1:44" ht="10">
      <c r="A510" s="6"/>
      <c r="B510" s="7"/>
      <c r="C510" s="8"/>
      <c r="D510" s="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5"/>
    </row>
    <row r="511" spans="1:44" ht="10">
      <c r="A511" s="6"/>
      <c r="B511" s="7"/>
      <c r="C511" s="8"/>
      <c r="D511" s="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5"/>
    </row>
    <row r="512" spans="1:44" ht="10">
      <c r="A512" s="6"/>
      <c r="B512" s="7"/>
      <c r="C512" s="8"/>
      <c r="D512" s="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5"/>
    </row>
    <row r="513" spans="1:44" ht="10">
      <c r="A513" s="6"/>
      <c r="B513" s="7"/>
      <c r="C513" s="8"/>
      <c r="D513" s="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5"/>
    </row>
    <row r="514" spans="1:44" ht="10">
      <c r="A514" s="6"/>
      <c r="B514" s="7"/>
      <c r="C514" s="8"/>
      <c r="D514" s="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5"/>
    </row>
    <row r="515" spans="1:44" ht="10">
      <c r="A515" s="6"/>
      <c r="B515" s="7"/>
      <c r="C515" s="8"/>
      <c r="D515" s="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5"/>
    </row>
    <row r="516" spans="1:44" ht="10">
      <c r="A516" s="6"/>
      <c r="B516" s="7"/>
      <c r="C516" s="8"/>
      <c r="D516" s="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5"/>
    </row>
    <row r="517" spans="1:44" ht="10">
      <c r="A517" s="6"/>
      <c r="B517" s="7"/>
      <c r="C517" s="8"/>
      <c r="D517" s="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5"/>
    </row>
    <row r="518" spans="1:44" ht="10">
      <c r="A518" s="6"/>
      <c r="B518" s="7"/>
      <c r="C518" s="8"/>
      <c r="D518" s="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5"/>
    </row>
    <row r="519" spans="1:44" ht="10">
      <c r="A519" s="6"/>
      <c r="B519" s="7"/>
      <c r="C519" s="8"/>
      <c r="D519" s="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5"/>
    </row>
    <row r="520" spans="1:44" ht="10">
      <c r="A520" s="6"/>
      <c r="B520" s="7"/>
      <c r="C520" s="8"/>
      <c r="D520" s="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5"/>
    </row>
    <row r="521" spans="1:44" ht="10">
      <c r="A521" s="6"/>
      <c r="B521" s="7"/>
      <c r="C521" s="8"/>
      <c r="D521" s="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5"/>
    </row>
    <row r="522" spans="1:44" ht="10">
      <c r="A522" s="6"/>
      <c r="B522" s="7"/>
      <c r="C522" s="8"/>
      <c r="D522" s="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5"/>
    </row>
    <row r="523" spans="1:44" ht="10">
      <c r="A523" s="6"/>
      <c r="B523" s="7"/>
      <c r="C523" s="8"/>
      <c r="D523" s="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5"/>
    </row>
    <row r="524" spans="1:44" ht="10">
      <c r="A524" s="6"/>
      <c r="B524" s="7"/>
      <c r="C524" s="8"/>
      <c r="D524" s="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5"/>
    </row>
    <row r="525" spans="1:44" ht="10">
      <c r="A525" s="6"/>
      <c r="B525" s="7"/>
      <c r="C525" s="8"/>
      <c r="D525" s="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5"/>
    </row>
    <row r="526" spans="1:44" ht="10">
      <c r="A526" s="6"/>
      <c r="B526" s="7"/>
      <c r="C526" s="8"/>
      <c r="D526" s="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5"/>
    </row>
    <row r="527" spans="1:44" ht="10">
      <c r="A527" s="6"/>
      <c r="B527" s="7"/>
      <c r="C527" s="8"/>
      <c r="D527" s="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5"/>
    </row>
    <row r="528" spans="1:44" ht="10">
      <c r="A528" s="6"/>
      <c r="B528" s="7"/>
      <c r="C528" s="8"/>
      <c r="D528" s="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5"/>
    </row>
    <row r="529" spans="1:45" ht="10">
      <c r="A529" s="6"/>
      <c r="B529" s="7"/>
      <c r="C529" s="8"/>
      <c r="D529" s="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5"/>
    </row>
    <row r="530" spans="1:45" ht="10">
      <c r="A530" s="6"/>
      <c r="B530" s="7"/>
      <c r="C530" s="8"/>
      <c r="D530" s="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5"/>
    </row>
    <row r="531" spans="1:45" ht="10">
      <c r="A531" s="6"/>
      <c r="B531" s="7"/>
      <c r="C531" s="8"/>
      <c r="D531" s="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5"/>
    </row>
    <row r="532" spans="1:45" ht="10">
      <c r="A532" s="6"/>
      <c r="B532" s="7"/>
      <c r="C532" s="8"/>
      <c r="D532" s="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5"/>
    </row>
    <row r="533" spans="1:45" ht="10">
      <c r="A533" s="6"/>
      <c r="B533" s="7"/>
      <c r="C533" s="8"/>
      <c r="D533" s="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5"/>
    </row>
    <row r="534" spans="1:45" ht="10">
      <c r="A534" s="6"/>
      <c r="B534" s="7"/>
      <c r="C534" s="8"/>
      <c r="D534" s="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5"/>
    </row>
    <row r="535" spans="1:45" ht="10">
      <c r="A535" s="6"/>
      <c r="B535" s="7"/>
      <c r="C535" s="8"/>
      <c r="D535" s="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5"/>
    </row>
    <row r="536" spans="1:45" ht="10">
      <c r="A536" s="6"/>
      <c r="B536" s="7"/>
      <c r="C536" s="8"/>
      <c r="D536" s="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5"/>
    </row>
    <row r="537" spans="1:45" ht="10">
      <c r="A537" s="6"/>
      <c r="B537" s="7"/>
      <c r="C537" s="8"/>
      <c r="D537" s="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5"/>
    </row>
    <row r="538" spans="1:45" ht="10">
      <c r="A538" s="6"/>
      <c r="B538" s="7"/>
      <c r="C538" s="8"/>
      <c r="D538" s="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5"/>
    </row>
    <row r="539" spans="1:45" ht="10">
      <c r="A539" s="6"/>
      <c r="B539" s="7"/>
      <c r="C539" s="8"/>
      <c r="D539" s="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5"/>
    </row>
    <row r="540" spans="1:45" ht="10">
      <c r="A540" s="6"/>
      <c r="B540" s="7"/>
      <c r="C540" s="8"/>
      <c r="D540" s="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5"/>
      <c r="AS540" s="5"/>
    </row>
    <row r="541" spans="1:45" ht="10">
      <c r="A541" s="6"/>
      <c r="B541" s="7"/>
      <c r="C541" s="8"/>
      <c r="D541" s="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5"/>
    </row>
    <row r="542" spans="1:45" ht="10">
      <c r="A542" s="6"/>
      <c r="B542" s="7"/>
      <c r="C542" s="8"/>
      <c r="D542" s="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5"/>
    </row>
    <row r="543" spans="1:45" ht="10">
      <c r="A543" s="6"/>
      <c r="B543" s="7"/>
      <c r="C543" s="8"/>
      <c r="D543" s="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4"/>
      <c r="T543" s="26"/>
      <c r="U543" s="26"/>
      <c r="V543" s="26"/>
      <c r="W543" s="26"/>
      <c r="X543" s="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5"/>
    </row>
    <row r="544" spans="1:45" ht="10">
      <c r="A544" s="6"/>
      <c r="B544" s="7"/>
      <c r="C544" s="8"/>
      <c r="D544" s="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5"/>
    </row>
    <row r="545" spans="1:44" ht="10">
      <c r="A545" s="6"/>
      <c r="B545" s="7"/>
      <c r="C545" s="8"/>
      <c r="D545" s="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5"/>
    </row>
    <row r="546" spans="1:44" ht="10">
      <c r="A546" s="6"/>
      <c r="B546" s="7"/>
      <c r="C546" s="8"/>
      <c r="D546" s="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5"/>
    </row>
    <row r="547" spans="1:44" ht="10">
      <c r="A547" s="6"/>
      <c r="B547" s="7"/>
      <c r="C547" s="8"/>
      <c r="D547" s="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5"/>
    </row>
    <row r="548" spans="1:44" ht="10">
      <c r="A548" s="6"/>
      <c r="B548" s="7"/>
      <c r="C548" s="8"/>
      <c r="D548" s="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5"/>
    </row>
    <row r="549" spans="1:44" ht="10">
      <c r="A549" s="6"/>
      <c r="B549" s="7"/>
      <c r="C549" s="8"/>
      <c r="D549" s="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5"/>
    </row>
    <row r="550" spans="1:44" ht="10">
      <c r="A550" s="6"/>
      <c r="B550" s="7"/>
      <c r="C550" s="8"/>
      <c r="D550" s="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5"/>
    </row>
    <row r="551" spans="1:44" ht="10">
      <c r="A551" s="6"/>
      <c r="B551" s="7"/>
      <c r="C551" s="8"/>
      <c r="D551" s="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5"/>
    </row>
    <row r="552" spans="1:44" ht="10">
      <c r="A552" s="6"/>
      <c r="B552" s="7"/>
      <c r="C552" s="8"/>
      <c r="D552" s="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5"/>
    </row>
    <row r="553" spans="1:44" ht="10">
      <c r="A553" s="6"/>
      <c r="B553" s="7"/>
      <c r="C553" s="8"/>
      <c r="D553" s="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5"/>
    </row>
    <row r="554" spans="1:44" ht="10">
      <c r="A554" s="6"/>
      <c r="B554" s="7"/>
      <c r="C554" s="8"/>
      <c r="D554" s="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5"/>
    </row>
    <row r="555" spans="1:44" ht="10">
      <c r="A555" s="6"/>
      <c r="B555" s="7"/>
      <c r="C555" s="8"/>
      <c r="D555" s="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5"/>
    </row>
    <row r="556" spans="1:44" ht="10">
      <c r="A556" s="6"/>
      <c r="B556" s="7"/>
      <c r="C556" s="8"/>
      <c r="D556" s="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5"/>
    </row>
    <row r="557" spans="1:44" ht="10">
      <c r="A557" s="6"/>
      <c r="B557" s="7"/>
      <c r="C557" s="8"/>
      <c r="D557" s="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5"/>
    </row>
    <row r="558" spans="1:44" ht="10">
      <c r="A558" s="6"/>
      <c r="B558" s="7"/>
      <c r="C558" s="8"/>
      <c r="D558" s="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5"/>
    </row>
    <row r="559" spans="1:44" ht="10">
      <c r="A559" s="6"/>
      <c r="B559" s="7"/>
      <c r="C559" s="8"/>
      <c r="D559" s="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4"/>
      <c r="T559" s="26"/>
      <c r="U559" s="26"/>
      <c r="V559" s="26"/>
      <c r="W559" s="26"/>
      <c r="X559" s="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5"/>
    </row>
    <row r="560" spans="1:44" ht="10">
      <c r="A560" s="6"/>
      <c r="B560" s="7"/>
      <c r="C560" s="8"/>
      <c r="D560" s="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5"/>
    </row>
    <row r="561" spans="1:44" ht="10">
      <c r="A561" s="6"/>
      <c r="B561" s="7"/>
      <c r="C561" s="8"/>
      <c r="D561" s="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5"/>
    </row>
    <row r="562" spans="1:44" ht="10">
      <c r="A562" s="6"/>
      <c r="B562" s="7"/>
      <c r="C562" s="8"/>
      <c r="D562" s="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5"/>
    </row>
    <row r="563" spans="1:44" ht="10">
      <c r="A563" s="6"/>
      <c r="B563" s="7"/>
      <c r="C563" s="8"/>
      <c r="D563" s="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5"/>
    </row>
    <row r="564" spans="1:44" ht="10">
      <c r="A564" s="6"/>
      <c r="B564" s="7"/>
      <c r="C564" s="8"/>
      <c r="D564" s="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5"/>
    </row>
    <row r="565" spans="1:44" ht="10">
      <c r="A565" s="6"/>
      <c r="B565" s="7"/>
      <c r="C565" s="8"/>
      <c r="D565" s="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5"/>
    </row>
    <row r="566" spans="1:44" ht="10">
      <c r="A566" s="6"/>
      <c r="B566" s="7"/>
      <c r="C566" s="8"/>
      <c r="D566" s="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5"/>
    </row>
    <row r="567" spans="1:44" ht="10">
      <c r="A567" s="6"/>
      <c r="B567" s="7"/>
      <c r="C567" s="8"/>
      <c r="D567" s="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5"/>
    </row>
    <row r="568" spans="1:44" ht="10">
      <c r="A568" s="6"/>
      <c r="B568" s="7"/>
      <c r="C568" s="8"/>
      <c r="D568" s="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5"/>
    </row>
    <row r="569" spans="1:44" ht="10">
      <c r="A569" s="6"/>
      <c r="B569" s="7"/>
      <c r="C569" s="8"/>
      <c r="D569" s="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5"/>
    </row>
    <row r="570" spans="1:44" ht="10">
      <c r="A570" s="6"/>
      <c r="B570" s="7"/>
      <c r="C570" s="8"/>
      <c r="D570" s="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5"/>
    </row>
    <row r="571" spans="1:44" ht="10">
      <c r="A571" s="6"/>
      <c r="B571" s="7"/>
      <c r="C571" s="8"/>
      <c r="D571" s="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5"/>
    </row>
    <row r="572" spans="1:44" ht="10">
      <c r="A572" s="6"/>
      <c r="B572" s="7"/>
      <c r="C572" s="8"/>
      <c r="D572" s="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5"/>
    </row>
    <row r="573" spans="1:44" ht="10">
      <c r="A573" s="6"/>
      <c r="B573" s="7"/>
      <c r="C573" s="8"/>
      <c r="D573" s="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5"/>
    </row>
    <row r="574" spans="1:44" ht="10">
      <c r="A574" s="6"/>
      <c r="B574" s="7"/>
      <c r="C574" s="8"/>
      <c r="D574" s="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5"/>
    </row>
    <row r="575" spans="1:44" ht="10">
      <c r="A575" s="6"/>
      <c r="B575" s="7"/>
      <c r="C575" s="8"/>
      <c r="D575" s="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5"/>
    </row>
    <row r="576" spans="1:44" ht="10">
      <c r="A576" s="6"/>
      <c r="B576" s="7"/>
      <c r="C576" s="8"/>
      <c r="D576" s="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5"/>
    </row>
    <row r="577" spans="1:44" ht="10">
      <c r="A577" s="6"/>
      <c r="B577" s="7"/>
      <c r="C577" s="8"/>
      <c r="D577" s="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5"/>
    </row>
    <row r="578" spans="1:44" ht="10">
      <c r="A578" s="6"/>
      <c r="B578" s="7"/>
      <c r="C578" s="8"/>
      <c r="D578" s="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5"/>
    </row>
    <row r="579" spans="1:44" ht="10">
      <c r="A579" s="6"/>
      <c r="B579" s="7"/>
      <c r="C579" s="8"/>
      <c r="D579" s="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5"/>
    </row>
    <row r="580" spans="1:44" ht="10">
      <c r="A580" s="6"/>
      <c r="B580" s="7"/>
      <c r="C580" s="8"/>
      <c r="D580" s="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5"/>
    </row>
    <row r="581" spans="1:44" ht="10">
      <c r="A581" s="6"/>
      <c r="B581" s="7"/>
      <c r="C581" s="8"/>
      <c r="D581" s="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5"/>
    </row>
    <row r="582" spans="1:44" ht="10">
      <c r="A582" s="6"/>
      <c r="B582" s="7"/>
      <c r="C582" s="8"/>
      <c r="D582" s="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5"/>
    </row>
    <row r="583" spans="1:44" ht="10">
      <c r="A583" s="6"/>
      <c r="B583" s="7"/>
      <c r="C583" s="8"/>
      <c r="D583" s="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5"/>
    </row>
    <row r="584" spans="1:44" ht="10">
      <c r="A584" s="6"/>
      <c r="B584" s="7"/>
      <c r="C584" s="8"/>
      <c r="D584" s="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5"/>
    </row>
    <row r="585" spans="1:44" ht="10">
      <c r="A585" s="6"/>
      <c r="B585" s="7"/>
      <c r="C585" s="8"/>
      <c r="D585" s="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5"/>
    </row>
    <row r="586" spans="1:44" ht="10">
      <c r="A586" s="6"/>
      <c r="B586" s="7"/>
      <c r="C586" s="8"/>
      <c r="D586" s="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5"/>
    </row>
    <row r="587" spans="1:44" ht="10">
      <c r="A587" s="6"/>
      <c r="B587" s="7"/>
      <c r="C587" s="8"/>
      <c r="D587" s="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5"/>
    </row>
    <row r="588" spans="1:44" ht="10">
      <c r="A588" s="6"/>
      <c r="B588" s="7"/>
      <c r="C588" s="8"/>
      <c r="D588" s="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5"/>
    </row>
    <row r="589" spans="1:44" ht="10">
      <c r="A589" s="6"/>
      <c r="B589" s="7"/>
      <c r="C589" s="8"/>
      <c r="D589" s="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4"/>
      <c r="T589" s="26"/>
      <c r="U589" s="26"/>
      <c r="V589" s="26"/>
      <c r="W589" s="26"/>
      <c r="X589" s="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5"/>
    </row>
    <row r="590" spans="1:44" ht="10">
      <c r="A590" s="6"/>
      <c r="B590" s="7"/>
      <c r="C590" s="8"/>
      <c r="D590" s="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5"/>
    </row>
    <row r="591" spans="1:44" ht="10">
      <c r="A591" s="6"/>
      <c r="B591" s="7"/>
      <c r="C591" s="8"/>
      <c r="D591" s="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5"/>
    </row>
    <row r="592" spans="1:44" ht="10">
      <c r="A592" s="6"/>
      <c r="B592" s="7"/>
      <c r="C592" s="8"/>
      <c r="D592" s="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5"/>
    </row>
    <row r="593" spans="1:44" ht="10">
      <c r="A593" s="6"/>
      <c r="B593" s="7"/>
      <c r="C593" s="8"/>
      <c r="D593" s="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5"/>
    </row>
    <row r="594" spans="1:44" ht="10">
      <c r="A594" s="6"/>
      <c r="B594" s="7"/>
      <c r="C594" s="8"/>
      <c r="D594" s="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5"/>
    </row>
    <row r="595" spans="1:44" ht="10">
      <c r="A595" s="6"/>
      <c r="B595" s="7"/>
      <c r="C595" s="8"/>
      <c r="D595" s="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5"/>
    </row>
    <row r="596" spans="1:44" ht="10">
      <c r="A596" s="6"/>
      <c r="B596" s="7"/>
      <c r="C596" s="8"/>
      <c r="D596" s="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5"/>
    </row>
    <row r="597" spans="1:44" ht="10">
      <c r="A597" s="6"/>
      <c r="B597" s="7"/>
      <c r="C597" s="8"/>
      <c r="D597" s="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5"/>
    </row>
    <row r="598" spans="1:44" ht="10">
      <c r="A598" s="6"/>
      <c r="B598" s="7"/>
      <c r="C598" s="8"/>
      <c r="D598" s="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5"/>
    </row>
    <row r="599" spans="1:44" ht="10">
      <c r="A599" s="6"/>
      <c r="B599" s="7"/>
      <c r="C599" s="8"/>
      <c r="D599" s="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5"/>
    </row>
    <row r="600" spans="1:44" ht="10">
      <c r="A600" s="6"/>
      <c r="B600" s="7"/>
      <c r="C600" s="8"/>
      <c r="D600" s="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5"/>
    </row>
    <row r="601" spans="1:44" ht="10">
      <c r="A601" s="6"/>
      <c r="B601" s="7"/>
      <c r="C601" s="8"/>
      <c r="D601" s="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5"/>
    </row>
    <row r="602" spans="1:44" ht="10">
      <c r="A602" s="6"/>
      <c r="B602" s="7"/>
      <c r="C602" s="8"/>
      <c r="D602" s="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5"/>
    </row>
    <row r="603" spans="1:44" ht="10">
      <c r="A603" s="6"/>
      <c r="B603" s="7"/>
      <c r="C603" s="8"/>
      <c r="D603" s="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5"/>
    </row>
    <row r="604" spans="1:44" ht="10">
      <c r="A604" s="6"/>
      <c r="B604" s="7"/>
      <c r="C604" s="8"/>
      <c r="D604" s="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5"/>
    </row>
    <row r="605" spans="1:44" ht="10">
      <c r="A605" s="6"/>
      <c r="B605" s="7"/>
      <c r="C605" s="8"/>
      <c r="D605" s="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5"/>
    </row>
    <row r="606" spans="1:44" ht="10">
      <c r="A606" s="6"/>
      <c r="B606" s="7"/>
      <c r="C606" s="8"/>
      <c r="D606" s="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5"/>
    </row>
    <row r="607" spans="1:44" ht="10">
      <c r="A607" s="6"/>
      <c r="B607" s="7"/>
      <c r="C607" s="8"/>
      <c r="D607" s="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5"/>
    </row>
    <row r="608" spans="1:44" ht="10">
      <c r="A608" s="6"/>
      <c r="B608" s="7"/>
      <c r="C608" s="8"/>
      <c r="D608" s="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5"/>
    </row>
    <row r="609" spans="1:44" ht="10">
      <c r="A609" s="6"/>
      <c r="B609" s="7"/>
      <c r="C609" s="8"/>
      <c r="D609" s="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5"/>
    </row>
    <row r="610" spans="1:44" ht="10">
      <c r="A610" s="6"/>
      <c r="B610" s="7"/>
      <c r="C610" s="8"/>
      <c r="D610" s="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5"/>
    </row>
    <row r="611" spans="1:44" ht="10">
      <c r="A611" s="6"/>
      <c r="B611" s="7"/>
      <c r="C611" s="8"/>
      <c r="D611" s="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4"/>
      <c r="T611" s="26"/>
      <c r="U611" s="26"/>
      <c r="V611" s="26"/>
      <c r="W611" s="26"/>
      <c r="X611" s="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5"/>
    </row>
    <row r="612" spans="1:44" ht="10">
      <c r="A612" s="6"/>
      <c r="B612" s="7"/>
      <c r="C612" s="8"/>
      <c r="D612" s="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5"/>
    </row>
    <row r="613" spans="1:44" ht="10">
      <c r="A613" s="6"/>
      <c r="B613" s="7"/>
      <c r="C613" s="8"/>
      <c r="D613" s="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5"/>
    </row>
    <row r="614" spans="1:44" ht="10">
      <c r="A614" s="6"/>
      <c r="B614" s="7"/>
      <c r="C614" s="8"/>
      <c r="D614" s="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5"/>
    </row>
    <row r="615" spans="1:44" ht="10">
      <c r="A615" s="6"/>
      <c r="B615" s="7"/>
      <c r="C615" s="8"/>
      <c r="D615" s="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5"/>
    </row>
    <row r="616" spans="1:44" ht="10">
      <c r="A616" s="6"/>
      <c r="B616" s="7"/>
      <c r="C616" s="8"/>
      <c r="D616" s="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5"/>
    </row>
    <row r="617" spans="1:44" ht="10">
      <c r="A617" s="6"/>
      <c r="B617" s="7"/>
      <c r="C617" s="8"/>
      <c r="D617" s="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5"/>
    </row>
    <row r="618" spans="1:44" ht="10">
      <c r="A618" s="6"/>
      <c r="B618" s="7"/>
      <c r="C618" s="8"/>
      <c r="D618" s="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5"/>
    </row>
    <row r="619" spans="1:44" ht="10">
      <c r="A619" s="6"/>
      <c r="B619" s="7"/>
      <c r="C619" s="8"/>
      <c r="D619" s="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5"/>
    </row>
    <row r="620" spans="1:44" ht="10">
      <c r="A620" s="6"/>
      <c r="B620" s="7"/>
      <c r="C620" s="8"/>
      <c r="D620" s="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4"/>
      <c r="T620" s="26"/>
      <c r="U620" s="26"/>
      <c r="V620" s="26"/>
      <c r="W620" s="26"/>
      <c r="X620" s="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5"/>
    </row>
    <row r="621" spans="1:44" ht="10">
      <c r="A621" s="6"/>
      <c r="B621" s="7"/>
      <c r="C621" s="8"/>
      <c r="D621" s="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5"/>
    </row>
    <row r="622" spans="1:44" ht="10">
      <c r="A622" s="6"/>
      <c r="B622" s="7"/>
      <c r="C622" s="8"/>
      <c r="D622" s="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5"/>
    </row>
    <row r="623" spans="1:44" ht="10">
      <c r="A623" s="6"/>
      <c r="B623" s="7"/>
      <c r="C623" s="8"/>
      <c r="D623" s="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5"/>
    </row>
    <row r="624" spans="1:44" ht="10">
      <c r="A624" s="6"/>
      <c r="B624" s="7"/>
      <c r="C624" s="8"/>
      <c r="D624" s="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5"/>
    </row>
    <row r="625" spans="1:44" ht="10">
      <c r="A625" s="6"/>
      <c r="B625" s="7"/>
      <c r="C625" s="8"/>
      <c r="D625" s="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5"/>
    </row>
    <row r="626" spans="1:44" ht="10">
      <c r="A626" s="6"/>
      <c r="B626" s="7"/>
      <c r="C626" s="8"/>
      <c r="D626" s="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4"/>
      <c r="T626" s="26"/>
      <c r="U626" s="26"/>
      <c r="V626" s="26"/>
      <c r="W626" s="26"/>
      <c r="X626" s="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5"/>
    </row>
    <row r="627" spans="1:44" ht="10">
      <c r="A627" s="6"/>
      <c r="B627" s="7"/>
      <c r="C627" s="8"/>
      <c r="D627" s="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5"/>
    </row>
    <row r="628" spans="1:44" ht="10">
      <c r="A628" s="6"/>
      <c r="B628" s="7"/>
      <c r="C628" s="8"/>
      <c r="D628" s="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5"/>
    </row>
    <row r="629" spans="1:44" ht="10">
      <c r="A629" s="6"/>
      <c r="B629" s="7"/>
      <c r="C629" s="8"/>
      <c r="D629" s="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5"/>
    </row>
    <row r="630" spans="1:44" ht="10">
      <c r="A630" s="6"/>
      <c r="B630" s="7"/>
      <c r="C630" s="8"/>
      <c r="D630" s="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5"/>
    </row>
    <row r="631" spans="1:44" ht="10">
      <c r="A631" s="6"/>
      <c r="B631" s="7"/>
      <c r="C631" s="8"/>
      <c r="D631" s="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5"/>
    </row>
    <row r="632" spans="1:44" ht="10">
      <c r="A632" s="6"/>
      <c r="B632" s="7"/>
      <c r="C632" s="8"/>
      <c r="D632" s="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5"/>
    </row>
    <row r="633" spans="1:44" ht="10">
      <c r="A633" s="6"/>
      <c r="B633" s="7"/>
      <c r="C633" s="8"/>
      <c r="D633" s="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5"/>
    </row>
    <row r="634" spans="1:44" ht="10">
      <c r="A634" s="6"/>
      <c r="B634" s="7"/>
      <c r="C634" s="8"/>
      <c r="D634" s="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5"/>
    </row>
    <row r="635" spans="1:44" ht="10">
      <c r="A635" s="6"/>
      <c r="B635" s="7"/>
      <c r="C635" s="8"/>
      <c r="D635" s="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5"/>
    </row>
    <row r="636" spans="1:44" ht="10">
      <c r="A636" s="6"/>
      <c r="B636" s="7"/>
      <c r="C636" s="8"/>
      <c r="D636" s="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5"/>
    </row>
    <row r="637" spans="1:44" ht="10">
      <c r="A637" s="6"/>
      <c r="B637" s="7"/>
      <c r="C637" s="8"/>
      <c r="D637" s="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5"/>
    </row>
    <row r="638" spans="1:44" ht="10">
      <c r="A638" s="6"/>
      <c r="B638" s="7"/>
      <c r="C638" s="8"/>
      <c r="D638" s="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5"/>
    </row>
    <row r="639" spans="1:44" ht="10">
      <c r="A639" s="6"/>
      <c r="B639" s="7"/>
      <c r="C639" s="8"/>
      <c r="D639" s="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5"/>
    </row>
    <row r="640" spans="1:44" ht="10">
      <c r="A640" s="6"/>
      <c r="B640" s="7"/>
      <c r="C640" s="8"/>
      <c r="D640" s="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5"/>
    </row>
    <row r="641" spans="1:44" ht="10">
      <c r="A641" s="6"/>
      <c r="B641" s="7"/>
      <c r="C641" s="8"/>
      <c r="D641" s="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5"/>
    </row>
    <row r="642" spans="1:44" ht="10">
      <c r="A642" s="6"/>
      <c r="B642" s="7"/>
      <c r="C642" s="8"/>
      <c r="D642" s="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5"/>
    </row>
    <row r="643" spans="1:44" ht="10">
      <c r="A643" s="6"/>
      <c r="B643" s="7"/>
      <c r="C643" s="8"/>
      <c r="D643" s="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5"/>
    </row>
    <row r="644" spans="1:44" ht="10">
      <c r="A644" s="6"/>
      <c r="B644" s="7"/>
      <c r="C644" s="8"/>
      <c r="D644" s="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5"/>
    </row>
    <row r="645" spans="1:44" ht="10">
      <c r="A645" s="6"/>
      <c r="B645" s="7"/>
      <c r="C645" s="8"/>
      <c r="D645" s="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5"/>
    </row>
    <row r="646" spans="1:44" ht="10">
      <c r="A646" s="6"/>
      <c r="B646" s="7"/>
      <c r="C646" s="8"/>
      <c r="D646" s="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5"/>
    </row>
    <row r="647" spans="1:44" ht="10">
      <c r="A647" s="6"/>
      <c r="B647" s="7"/>
      <c r="C647" s="8"/>
      <c r="D647" s="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5"/>
    </row>
    <row r="648" spans="1:44" ht="10">
      <c r="A648" s="6"/>
      <c r="B648" s="7"/>
      <c r="C648" s="8"/>
      <c r="D648" s="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5"/>
    </row>
    <row r="649" spans="1:44" ht="10">
      <c r="A649" s="6"/>
      <c r="B649" s="7"/>
      <c r="C649" s="8"/>
      <c r="D649" s="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5"/>
    </row>
    <row r="650" spans="1:44" ht="10">
      <c r="A650" s="6"/>
      <c r="B650" s="7"/>
      <c r="C650" s="8"/>
      <c r="D650" s="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5"/>
    </row>
    <row r="651" spans="1:44" ht="10">
      <c r="A651" s="6"/>
      <c r="B651" s="7"/>
      <c r="C651" s="8"/>
      <c r="D651" s="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5"/>
    </row>
    <row r="652" spans="1:44" ht="10">
      <c r="A652" s="6"/>
      <c r="B652" s="7"/>
      <c r="C652" s="8"/>
      <c r="D652" s="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5"/>
    </row>
    <row r="653" spans="1:44" ht="10">
      <c r="A653" s="6"/>
      <c r="B653" s="7"/>
      <c r="C653" s="8"/>
      <c r="D653" s="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5"/>
    </row>
    <row r="654" spans="1:44" ht="10">
      <c r="A654" s="6"/>
      <c r="B654" s="7"/>
      <c r="C654" s="8"/>
      <c r="D654" s="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5"/>
    </row>
    <row r="655" spans="1:44" ht="10">
      <c r="A655" s="6"/>
      <c r="B655" s="7"/>
      <c r="C655" s="8"/>
      <c r="D655" s="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5"/>
    </row>
    <row r="656" spans="1:44" ht="10">
      <c r="A656" s="6"/>
      <c r="B656" s="7"/>
      <c r="C656" s="8"/>
      <c r="D656" s="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4"/>
      <c r="T656" s="26"/>
      <c r="U656" s="26"/>
      <c r="V656" s="26"/>
      <c r="W656" s="26"/>
      <c r="X656" s="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5"/>
    </row>
    <row r="657" spans="1:44" ht="10">
      <c r="A657" s="6"/>
      <c r="B657" s="7"/>
      <c r="C657" s="8"/>
      <c r="D657" s="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5"/>
    </row>
    <row r="658" spans="1:44" ht="10">
      <c r="A658" s="6"/>
      <c r="B658" s="7"/>
      <c r="C658" s="8"/>
      <c r="D658" s="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5"/>
    </row>
    <row r="659" spans="1:44" ht="10">
      <c r="A659" s="6"/>
      <c r="B659" s="7"/>
      <c r="C659" s="8"/>
      <c r="D659" s="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5"/>
    </row>
    <row r="660" spans="1:44" ht="10">
      <c r="A660" s="6"/>
      <c r="B660" s="7"/>
      <c r="C660" s="8"/>
      <c r="D660" s="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5"/>
    </row>
    <row r="661" spans="1:44" ht="10">
      <c r="A661" s="6"/>
      <c r="B661" s="7"/>
      <c r="C661" s="8"/>
      <c r="D661" s="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5"/>
    </row>
    <row r="662" spans="1:44" ht="10">
      <c r="A662" s="6"/>
      <c r="B662" s="7"/>
      <c r="C662" s="8"/>
      <c r="D662" s="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5"/>
    </row>
    <row r="663" spans="1:44" ht="10">
      <c r="A663" s="6"/>
      <c r="B663" s="7"/>
      <c r="C663" s="8"/>
      <c r="D663" s="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5"/>
    </row>
    <row r="664" spans="1:44" ht="10">
      <c r="A664" s="6"/>
      <c r="B664" s="7"/>
      <c r="C664" s="8"/>
      <c r="D664" s="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5"/>
    </row>
    <row r="665" spans="1:44" ht="10">
      <c r="A665" s="6"/>
      <c r="B665" s="7"/>
      <c r="C665" s="8"/>
      <c r="D665" s="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5"/>
    </row>
    <row r="666" spans="1:44" ht="10">
      <c r="A666" s="6"/>
      <c r="B666" s="7"/>
      <c r="C666" s="8"/>
      <c r="D666" s="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5"/>
    </row>
    <row r="667" spans="1:44" ht="10">
      <c r="A667" s="6"/>
      <c r="B667" s="7"/>
      <c r="C667" s="8"/>
      <c r="D667" s="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5"/>
    </row>
    <row r="668" spans="1:44" ht="10">
      <c r="A668" s="6"/>
      <c r="B668" s="7"/>
      <c r="C668" s="8"/>
      <c r="D668" s="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5"/>
    </row>
    <row r="669" spans="1:44" ht="10">
      <c r="A669" s="6"/>
      <c r="B669" s="7"/>
      <c r="C669" s="8"/>
      <c r="D669" s="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5"/>
    </row>
    <row r="670" spans="1:44" ht="10">
      <c r="A670" s="6"/>
      <c r="B670" s="7"/>
      <c r="C670" s="8"/>
      <c r="D670" s="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5"/>
    </row>
    <row r="671" spans="1:44" ht="10">
      <c r="A671" s="6"/>
      <c r="B671" s="7"/>
      <c r="C671" s="8"/>
      <c r="D671" s="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5"/>
    </row>
    <row r="672" spans="1:44" ht="10">
      <c r="A672" s="6"/>
      <c r="B672" s="7"/>
      <c r="C672" s="8"/>
      <c r="D672" s="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5"/>
    </row>
    <row r="673" spans="1:44" ht="10">
      <c r="A673" s="6"/>
      <c r="B673" s="7"/>
      <c r="C673" s="8"/>
      <c r="D673" s="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5"/>
    </row>
    <row r="674" spans="1:44" ht="10">
      <c r="A674" s="6"/>
      <c r="B674" s="7"/>
      <c r="C674" s="8"/>
      <c r="D674" s="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5"/>
    </row>
    <row r="675" spans="1:44" ht="10">
      <c r="A675" s="6"/>
      <c r="B675" s="7"/>
      <c r="C675" s="8"/>
      <c r="D675" s="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5"/>
    </row>
    <row r="676" spans="1:44" ht="10">
      <c r="A676" s="6"/>
      <c r="B676" s="7"/>
      <c r="C676" s="8"/>
      <c r="D676" s="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5"/>
    </row>
    <row r="677" spans="1:44" ht="10">
      <c r="A677" s="6"/>
      <c r="B677" s="7"/>
      <c r="C677" s="8"/>
      <c r="D677" s="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4"/>
      <c r="T677" s="26"/>
      <c r="U677" s="26"/>
      <c r="V677" s="26"/>
      <c r="W677" s="26"/>
      <c r="X677" s="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5"/>
    </row>
    <row r="678" spans="1:44" ht="10">
      <c r="A678" s="6"/>
      <c r="B678" s="7"/>
      <c r="C678" s="8"/>
      <c r="D678" s="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5"/>
    </row>
    <row r="679" spans="1:44" ht="10">
      <c r="A679" s="6"/>
      <c r="B679" s="7"/>
      <c r="C679" s="8"/>
      <c r="D679" s="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5"/>
    </row>
    <row r="680" spans="1:44" ht="10">
      <c r="A680" s="6"/>
      <c r="B680" s="7"/>
      <c r="C680" s="8"/>
      <c r="D680" s="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5"/>
    </row>
    <row r="681" spans="1:44" ht="10">
      <c r="A681" s="6"/>
      <c r="B681" s="7"/>
      <c r="C681" s="8"/>
      <c r="D681" s="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5"/>
    </row>
    <row r="682" spans="1:44" ht="10">
      <c r="A682" s="6"/>
      <c r="B682" s="7"/>
      <c r="C682" s="8"/>
      <c r="D682" s="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5"/>
    </row>
    <row r="683" spans="1:44" ht="10">
      <c r="A683" s="6"/>
      <c r="B683" s="7"/>
      <c r="C683" s="8"/>
      <c r="D683" s="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5"/>
    </row>
    <row r="684" spans="1:44" ht="10">
      <c r="A684" s="6"/>
      <c r="B684" s="7"/>
      <c r="C684" s="8"/>
      <c r="D684" s="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5"/>
    </row>
    <row r="685" spans="1:44" ht="10">
      <c r="A685" s="6"/>
      <c r="B685" s="7"/>
      <c r="C685" s="8"/>
      <c r="D685" s="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5"/>
    </row>
    <row r="686" spans="1:44" ht="10">
      <c r="A686" s="6"/>
      <c r="B686" s="7"/>
      <c r="C686" s="8"/>
      <c r="D686" s="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5"/>
    </row>
    <row r="687" spans="1:44" ht="10">
      <c r="A687" s="6"/>
      <c r="B687" s="7"/>
      <c r="C687" s="8"/>
      <c r="D687" s="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5"/>
    </row>
    <row r="688" spans="1:44" ht="10">
      <c r="A688" s="6"/>
      <c r="B688" s="7"/>
      <c r="C688" s="8"/>
      <c r="D688" s="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5"/>
    </row>
    <row r="689" spans="1:44" ht="10">
      <c r="A689" s="6"/>
      <c r="B689" s="7"/>
      <c r="C689" s="8"/>
      <c r="D689" s="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5"/>
    </row>
    <row r="690" spans="1:44" ht="10">
      <c r="A690" s="6"/>
      <c r="B690" s="7"/>
      <c r="C690" s="8"/>
      <c r="D690" s="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5"/>
    </row>
    <row r="691" spans="1:44" ht="10">
      <c r="A691" s="6"/>
      <c r="B691" s="7"/>
      <c r="C691" s="8"/>
      <c r="D691" s="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5"/>
    </row>
    <row r="692" spans="1:44" ht="10">
      <c r="A692" s="6"/>
      <c r="B692" s="7"/>
      <c r="C692" s="8"/>
      <c r="D692" s="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5"/>
    </row>
    <row r="693" spans="1:44" ht="10">
      <c r="A693" s="6"/>
      <c r="B693" s="7"/>
      <c r="C693" s="8"/>
      <c r="D693" s="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5"/>
    </row>
    <row r="694" spans="1:44" ht="10">
      <c r="A694" s="6"/>
      <c r="B694" s="7"/>
      <c r="C694" s="8"/>
      <c r="D694" s="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5"/>
    </row>
    <row r="695" spans="1:44" ht="10">
      <c r="A695" s="6"/>
      <c r="B695" s="7"/>
      <c r="C695" s="8"/>
      <c r="D695" s="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5"/>
    </row>
    <row r="696" spans="1:44" ht="10">
      <c r="A696" s="6"/>
      <c r="B696" s="7"/>
      <c r="C696" s="8"/>
      <c r="D696" s="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5"/>
    </row>
    <row r="697" spans="1:44" ht="10">
      <c r="A697" s="6"/>
      <c r="B697" s="7"/>
      <c r="C697" s="8"/>
      <c r="D697" s="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5"/>
    </row>
    <row r="698" spans="1:44" ht="10">
      <c r="A698" s="6"/>
      <c r="B698" s="7"/>
      <c r="C698" s="8"/>
      <c r="D698" s="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5"/>
    </row>
    <row r="699" spans="1:44" ht="10">
      <c r="A699" s="6"/>
      <c r="B699" s="7"/>
      <c r="C699" s="8"/>
      <c r="D699" s="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5"/>
    </row>
    <row r="700" spans="1:44" ht="10">
      <c r="A700" s="6"/>
      <c r="B700" s="7"/>
      <c r="C700" s="8"/>
      <c r="D700" s="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5"/>
    </row>
    <row r="701" spans="1:44" ht="10">
      <c r="A701" s="6"/>
      <c r="B701" s="7"/>
      <c r="C701" s="8"/>
      <c r="D701" s="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5"/>
    </row>
    <row r="702" spans="1:44" ht="10">
      <c r="A702" s="6"/>
      <c r="B702" s="7"/>
      <c r="C702" s="8"/>
      <c r="D702" s="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5"/>
    </row>
    <row r="703" spans="1:44" ht="10">
      <c r="A703" s="6"/>
      <c r="B703" s="7"/>
      <c r="C703" s="8"/>
      <c r="D703" s="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5"/>
    </row>
    <row r="704" spans="1:44" ht="10">
      <c r="A704" s="6"/>
      <c r="B704" s="7"/>
      <c r="C704" s="8"/>
      <c r="D704" s="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5"/>
    </row>
    <row r="705" spans="1:44" ht="10">
      <c r="A705" s="6"/>
      <c r="B705" s="7"/>
      <c r="C705" s="8"/>
      <c r="D705" s="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5"/>
    </row>
    <row r="706" spans="1:44" ht="10">
      <c r="A706" s="6"/>
      <c r="B706" s="7"/>
      <c r="C706" s="8"/>
      <c r="D706" s="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5"/>
    </row>
    <row r="707" spans="1:44" ht="10">
      <c r="A707" s="6"/>
      <c r="B707" s="7"/>
      <c r="C707" s="8"/>
      <c r="D707" s="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5"/>
    </row>
    <row r="708" spans="1:44" ht="10">
      <c r="A708" s="6"/>
      <c r="B708" s="7"/>
      <c r="C708" s="8"/>
      <c r="D708" s="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5"/>
    </row>
    <row r="709" spans="1:44" ht="10">
      <c r="A709" s="6"/>
      <c r="B709" s="7"/>
      <c r="C709" s="8"/>
      <c r="D709" s="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5"/>
    </row>
    <row r="710" spans="1:44" ht="10">
      <c r="A710" s="6"/>
      <c r="B710" s="7"/>
      <c r="C710" s="8"/>
      <c r="D710" s="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5"/>
    </row>
    <row r="711" spans="1:44" ht="10">
      <c r="A711" s="6"/>
      <c r="B711" s="7"/>
      <c r="C711" s="8"/>
      <c r="D711" s="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4"/>
      <c r="T711" s="26"/>
      <c r="U711" s="26"/>
      <c r="V711" s="26"/>
      <c r="W711" s="26"/>
      <c r="X711" s="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5"/>
    </row>
    <row r="712" spans="1:44" ht="10">
      <c r="A712" s="6"/>
      <c r="B712" s="7"/>
      <c r="C712" s="8"/>
      <c r="D712" s="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5"/>
    </row>
    <row r="713" spans="1:44" ht="10">
      <c r="A713" s="6"/>
      <c r="B713" s="7"/>
      <c r="C713" s="8"/>
      <c r="D713" s="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5"/>
    </row>
    <row r="714" spans="1:44" ht="10">
      <c r="A714" s="6"/>
      <c r="B714" s="7"/>
      <c r="C714" s="8"/>
      <c r="D714" s="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5"/>
    </row>
    <row r="715" spans="1:44" ht="10">
      <c r="A715" s="6"/>
      <c r="B715" s="7"/>
      <c r="C715" s="8"/>
      <c r="D715" s="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5"/>
    </row>
    <row r="716" spans="1:44" ht="10">
      <c r="A716" s="6"/>
      <c r="B716" s="7"/>
      <c r="C716" s="8"/>
      <c r="D716" s="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5"/>
    </row>
    <row r="717" spans="1:44" ht="10">
      <c r="A717" s="6"/>
      <c r="B717" s="7"/>
      <c r="C717" s="8"/>
      <c r="D717" s="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5"/>
    </row>
    <row r="718" spans="1:44" ht="10">
      <c r="A718" s="6"/>
      <c r="B718" s="7"/>
      <c r="C718" s="8"/>
      <c r="D718" s="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5"/>
    </row>
    <row r="719" spans="1:44" ht="10">
      <c r="A719" s="6"/>
      <c r="B719" s="7"/>
      <c r="C719" s="8"/>
      <c r="D719" s="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5"/>
    </row>
    <row r="720" spans="1:44" ht="10">
      <c r="A720" s="6"/>
      <c r="B720" s="7"/>
      <c r="C720" s="8"/>
      <c r="D720" s="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5"/>
    </row>
    <row r="721" spans="1:44" ht="10">
      <c r="A721" s="6"/>
      <c r="B721" s="7"/>
      <c r="C721" s="8"/>
      <c r="D721" s="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5"/>
    </row>
    <row r="722" spans="1:44" ht="10">
      <c r="A722" s="6"/>
      <c r="B722" s="7"/>
      <c r="C722" s="8"/>
      <c r="D722" s="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5"/>
    </row>
    <row r="723" spans="1:44" ht="10">
      <c r="A723" s="6"/>
      <c r="B723" s="7"/>
      <c r="C723" s="8"/>
      <c r="D723" s="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5"/>
    </row>
    <row r="724" spans="1:44" ht="10">
      <c r="A724" s="6"/>
      <c r="B724" s="7"/>
      <c r="C724" s="8"/>
      <c r="D724" s="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5"/>
    </row>
    <row r="725" spans="1:44" ht="10">
      <c r="A725" s="6"/>
      <c r="B725" s="7"/>
      <c r="C725" s="8"/>
      <c r="D725" s="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5"/>
    </row>
    <row r="726" spans="1:44" ht="10">
      <c r="A726" s="6"/>
      <c r="B726" s="7"/>
      <c r="C726" s="8"/>
      <c r="D726" s="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5"/>
    </row>
    <row r="727" spans="1:44" ht="10">
      <c r="A727" s="6"/>
      <c r="B727" s="7"/>
      <c r="C727" s="8"/>
      <c r="D727" s="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5"/>
    </row>
    <row r="728" spans="1:44" ht="10">
      <c r="A728" s="6"/>
      <c r="B728" s="7"/>
      <c r="C728" s="8"/>
      <c r="D728" s="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5"/>
    </row>
    <row r="729" spans="1:44" ht="10">
      <c r="A729" s="6"/>
      <c r="B729" s="7"/>
      <c r="C729" s="8"/>
      <c r="D729" s="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5"/>
    </row>
    <row r="730" spans="1:44" ht="10">
      <c r="A730" s="6"/>
      <c r="B730" s="7"/>
      <c r="C730" s="8"/>
      <c r="D730" s="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5"/>
    </row>
    <row r="731" spans="1:44" ht="10">
      <c r="A731" s="6"/>
      <c r="B731" s="7"/>
      <c r="C731" s="8"/>
      <c r="D731" s="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5"/>
    </row>
    <row r="732" spans="1:44" ht="10">
      <c r="A732" s="6"/>
      <c r="B732" s="7"/>
      <c r="C732" s="8"/>
      <c r="D732" s="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5"/>
    </row>
    <row r="733" spans="1:44" ht="10">
      <c r="A733" s="6"/>
      <c r="B733" s="7"/>
      <c r="C733" s="8"/>
      <c r="D733" s="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5"/>
    </row>
    <row r="734" spans="1:44" ht="10">
      <c r="A734" s="6"/>
      <c r="B734" s="7"/>
      <c r="C734" s="8"/>
      <c r="D734" s="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5"/>
    </row>
    <row r="735" spans="1:44" ht="10">
      <c r="A735" s="6"/>
      <c r="B735" s="7"/>
      <c r="C735" s="8"/>
      <c r="D735" s="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5"/>
    </row>
    <row r="736" spans="1:44" ht="10">
      <c r="A736" s="6"/>
      <c r="B736" s="7"/>
      <c r="C736" s="8"/>
      <c r="D736" s="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4"/>
      <c r="T736" s="26"/>
      <c r="U736" s="26"/>
      <c r="V736" s="26"/>
      <c r="W736" s="26"/>
      <c r="X736" s="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5"/>
    </row>
    <row r="737" spans="1:44" ht="10">
      <c r="A737" s="6"/>
      <c r="B737" s="7"/>
      <c r="C737" s="8"/>
      <c r="D737" s="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5"/>
    </row>
    <row r="738" spans="1:44" ht="10">
      <c r="A738" s="6"/>
      <c r="B738" s="7"/>
      <c r="C738" s="8"/>
      <c r="D738" s="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5"/>
    </row>
    <row r="739" spans="1:44" ht="10">
      <c r="A739" s="6"/>
      <c r="B739" s="7"/>
      <c r="C739" s="8"/>
      <c r="D739" s="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5"/>
    </row>
    <row r="740" spans="1:44" ht="10">
      <c r="A740" s="6"/>
      <c r="B740" s="7"/>
      <c r="C740" s="8"/>
      <c r="D740" s="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5"/>
    </row>
    <row r="741" spans="1:44" ht="10">
      <c r="A741" s="6"/>
      <c r="B741" s="7"/>
      <c r="C741" s="8"/>
      <c r="D741" s="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4"/>
      <c r="T741" s="26"/>
      <c r="U741" s="26"/>
      <c r="V741" s="26"/>
      <c r="W741" s="26"/>
      <c r="X741" s="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5"/>
    </row>
    <row r="742" spans="1:44" ht="10">
      <c r="A742" s="6"/>
      <c r="B742" s="7"/>
      <c r="C742" s="8"/>
      <c r="D742" s="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5"/>
    </row>
    <row r="743" spans="1:44" ht="10">
      <c r="A743" s="6"/>
      <c r="B743" s="7"/>
      <c r="C743" s="8"/>
      <c r="D743" s="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5"/>
    </row>
    <row r="744" spans="1:44" ht="10">
      <c r="A744" s="6"/>
      <c r="B744" s="7"/>
      <c r="C744" s="8"/>
      <c r="D744" s="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5"/>
    </row>
    <row r="745" spans="1:44" ht="10">
      <c r="A745" s="6"/>
      <c r="B745" s="7"/>
      <c r="C745" s="8"/>
      <c r="D745" s="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5"/>
    </row>
    <row r="746" spans="1:44" ht="10">
      <c r="A746" s="6"/>
      <c r="B746" s="7"/>
      <c r="C746" s="8"/>
      <c r="D746" s="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5"/>
    </row>
    <row r="747" spans="1:44" ht="10">
      <c r="A747" s="6"/>
      <c r="B747" s="7"/>
      <c r="C747" s="8"/>
      <c r="D747" s="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5"/>
    </row>
    <row r="748" spans="1:44" ht="10">
      <c r="A748" s="6"/>
      <c r="B748" s="7"/>
      <c r="C748" s="8"/>
      <c r="D748" s="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5"/>
    </row>
    <row r="749" spans="1:44" ht="10">
      <c r="A749" s="6"/>
      <c r="B749" s="7"/>
      <c r="C749" s="8"/>
      <c r="D749" s="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5"/>
    </row>
    <row r="750" spans="1:44" ht="10">
      <c r="A750" s="6"/>
      <c r="B750" s="7"/>
      <c r="C750" s="8"/>
      <c r="D750" s="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5"/>
    </row>
    <row r="751" spans="1:44" ht="10">
      <c r="A751" s="6"/>
      <c r="B751" s="7"/>
      <c r="C751" s="8"/>
      <c r="D751" s="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5"/>
    </row>
    <row r="752" spans="1:44" ht="10">
      <c r="A752" s="6"/>
      <c r="B752" s="7"/>
      <c r="C752" s="8"/>
      <c r="D752" s="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5"/>
    </row>
    <row r="753" spans="1:44" ht="10">
      <c r="A753" s="6"/>
      <c r="B753" s="7"/>
      <c r="C753" s="8"/>
      <c r="D753" s="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5"/>
    </row>
    <row r="754" spans="1:44" ht="10">
      <c r="A754" s="6"/>
      <c r="B754" s="7"/>
      <c r="C754" s="8"/>
      <c r="D754" s="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5"/>
    </row>
    <row r="755" spans="1:44" ht="10">
      <c r="A755" s="6"/>
      <c r="B755" s="7"/>
      <c r="C755" s="8"/>
      <c r="D755" s="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4"/>
      <c r="T755" s="26"/>
      <c r="U755" s="26"/>
      <c r="V755" s="26"/>
      <c r="W755" s="26"/>
      <c r="X755" s="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5"/>
    </row>
    <row r="756" spans="1:44" ht="10">
      <c r="A756" s="6"/>
      <c r="B756" s="7"/>
      <c r="C756" s="8"/>
      <c r="D756" s="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5"/>
    </row>
    <row r="757" spans="1:44" ht="10">
      <c r="A757" s="6"/>
      <c r="B757" s="7"/>
      <c r="C757" s="8"/>
      <c r="D757" s="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5"/>
    </row>
    <row r="758" spans="1:44" ht="10">
      <c r="A758" s="6"/>
      <c r="B758" s="7"/>
      <c r="C758" s="8"/>
      <c r="D758" s="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5"/>
    </row>
    <row r="759" spans="1:44" ht="10">
      <c r="A759" s="6"/>
      <c r="B759" s="7"/>
      <c r="C759" s="8"/>
      <c r="D759" s="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5"/>
    </row>
    <row r="760" spans="1:44" ht="10">
      <c r="A760" s="6"/>
      <c r="B760" s="7"/>
      <c r="C760" s="8"/>
      <c r="D760" s="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5"/>
    </row>
    <row r="761" spans="1:44" ht="10">
      <c r="A761" s="6"/>
      <c r="B761" s="7"/>
      <c r="C761" s="8"/>
      <c r="D761" s="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5"/>
    </row>
    <row r="762" spans="1:44" ht="10">
      <c r="A762" s="6"/>
      <c r="B762" s="7"/>
      <c r="C762" s="8"/>
      <c r="D762" s="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5"/>
    </row>
    <row r="763" spans="1:44" ht="10">
      <c r="A763" s="6"/>
      <c r="B763" s="7"/>
      <c r="C763" s="8"/>
      <c r="D763" s="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5"/>
    </row>
    <row r="764" spans="1:44" ht="10">
      <c r="A764" s="6"/>
      <c r="B764" s="7"/>
      <c r="C764" s="8"/>
      <c r="D764" s="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5"/>
    </row>
    <row r="765" spans="1:44" ht="10">
      <c r="A765" s="6"/>
      <c r="B765" s="7"/>
      <c r="C765" s="8"/>
      <c r="D765" s="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5"/>
    </row>
    <row r="766" spans="1:44" ht="10">
      <c r="A766" s="6"/>
      <c r="B766" s="7"/>
      <c r="C766" s="8"/>
      <c r="D766" s="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5"/>
    </row>
    <row r="767" spans="1:44" ht="10">
      <c r="A767" s="6"/>
      <c r="B767" s="7"/>
      <c r="C767" s="8"/>
      <c r="D767" s="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5"/>
    </row>
    <row r="768" spans="1:44" ht="10">
      <c r="A768" s="6"/>
      <c r="B768" s="7"/>
      <c r="C768" s="8"/>
      <c r="D768" s="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5"/>
    </row>
    <row r="769" spans="1:44" ht="10">
      <c r="A769" s="6"/>
      <c r="B769" s="7"/>
      <c r="C769" s="8"/>
      <c r="D769" s="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5"/>
    </row>
    <row r="770" spans="1:44">
      <c r="D770" s="29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25"/>
      <c r="T770" s="10"/>
      <c r="U770" s="10"/>
      <c r="V770" s="10"/>
      <c r="W770" s="11"/>
      <c r="X770" s="6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</row>
    <row r="771" spans="1:44">
      <c r="D771" s="29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25"/>
      <c r="T771" s="10"/>
      <c r="U771" s="10"/>
      <c r="V771" s="10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</row>
    <row r="772" spans="1:44">
      <c r="D772" s="29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25"/>
      <c r="T772" s="10"/>
      <c r="U772" s="10"/>
      <c r="V772" s="10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</row>
    <row r="773" spans="1:44">
      <c r="D773" s="29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25"/>
      <c r="T773" s="10"/>
      <c r="U773" s="10"/>
      <c r="V773" s="10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</row>
    <row r="774" spans="1:44">
      <c r="D774" s="29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25"/>
      <c r="T774" s="10"/>
      <c r="U774" s="10"/>
      <c r="V774" s="10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</row>
    <row r="775" spans="1:44">
      <c r="D775" s="29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25"/>
      <c r="T775" s="10"/>
      <c r="U775" s="10"/>
      <c r="V775" s="10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</row>
    <row r="776" spans="1:44">
      <c r="D776" s="29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25"/>
      <c r="T776" s="10"/>
      <c r="U776" s="10"/>
      <c r="V776" s="10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</row>
    <row r="777" spans="1:44">
      <c r="D777" s="29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25"/>
      <c r="T777" s="10"/>
      <c r="U777" s="10"/>
      <c r="V777" s="10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</row>
    <row r="778" spans="1:44">
      <c r="D778" s="29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25"/>
      <c r="T778" s="10"/>
      <c r="U778" s="10"/>
      <c r="V778" s="10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</row>
    <row r="779" spans="1:44">
      <c r="D779" s="29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25"/>
      <c r="T779" s="10"/>
      <c r="U779" s="10"/>
      <c r="V779" s="10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</row>
    <row r="780" spans="1:44">
      <c r="D780" s="29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25"/>
      <c r="T780" s="10"/>
      <c r="U780" s="10"/>
      <c r="V780" s="10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</row>
    <row r="781" spans="1:44">
      <c r="D781" s="29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25"/>
      <c r="T781" s="10"/>
      <c r="U781" s="10"/>
      <c r="V781" s="10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</row>
    <row r="782" spans="1:44">
      <c r="D782" s="29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25"/>
      <c r="T782" s="10"/>
      <c r="U782" s="10"/>
      <c r="V782" s="10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</row>
    <row r="783" spans="1:44">
      <c r="D783" s="29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25"/>
      <c r="T783" s="10"/>
      <c r="U783" s="10"/>
      <c r="V783" s="10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</row>
    <row r="784" spans="1:44">
      <c r="D784" s="29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25"/>
      <c r="T784" s="10"/>
      <c r="U784" s="10"/>
      <c r="V784" s="10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</row>
    <row r="785" spans="4:43">
      <c r="D785" s="29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25"/>
      <c r="T785" s="10"/>
      <c r="U785" s="10"/>
      <c r="V785" s="10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</row>
    <row r="786" spans="4:43">
      <c r="D786" s="29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26"/>
      <c r="T786" s="10"/>
      <c r="U786" s="10"/>
      <c r="V786" s="10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</row>
    <row r="787" spans="4:43">
      <c r="D787" s="29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25"/>
      <c r="T787" s="10"/>
      <c r="U787" s="10"/>
      <c r="V787" s="10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</row>
    <row r="788" spans="4:43">
      <c r="D788" s="29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26"/>
      <c r="T788" s="10"/>
      <c r="U788" s="10"/>
      <c r="V788" s="10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</row>
    <row r="789" spans="4:43">
      <c r="D789" s="29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25"/>
      <c r="T789" s="10"/>
      <c r="U789" s="10"/>
      <c r="V789" s="10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</row>
    <row r="790" spans="4:43">
      <c r="D790" s="29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25"/>
      <c r="T790" s="10"/>
      <c r="U790" s="10"/>
      <c r="V790" s="10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</row>
    <row r="791" spans="4:43">
      <c r="D791" s="29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25"/>
      <c r="T791" s="10"/>
      <c r="U791" s="10"/>
      <c r="V791" s="10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</row>
    <row r="792" spans="4:43">
      <c r="S792" s="25"/>
    </row>
    <row r="793" spans="4:43">
      <c r="S793" s="25"/>
    </row>
    <row r="794" spans="4:43">
      <c r="S794" s="25"/>
    </row>
    <row r="795" spans="4:43">
      <c r="S795" s="25"/>
    </row>
    <row r="796" spans="4:43">
      <c r="S796" s="25"/>
    </row>
    <row r="797" spans="4:43">
      <c r="S797" s="25"/>
    </row>
    <row r="798" spans="4:43">
      <c r="S798" s="25"/>
    </row>
    <row r="799" spans="4:43">
      <c r="S799" s="25"/>
    </row>
    <row r="800" spans="4:43">
      <c r="S800" s="25"/>
    </row>
    <row r="801" spans="19:19">
      <c r="S801" s="25"/>
    </row>
    <row r="802" spans="19:19">
      <c r="S802" s="26"/>
    </row>
    <row r="803" spans="19:19">
      <c r="S803" s="25"/>
    </row>
    <row r="804" spans="19:19">
      <c r="S804" s="25"/>
    </row>
    <row r="805" spans="19:19">
      <c r="S805" s="26"/>
    </row>
    <row r="806" spans="19:19">
      <c r="S806" s="25"/>
    </row>
    <row r="807" spans="19:19">
      <c r="S807" s="25"/>
    </row>
    <row r="808" spans="19:19">
      <c r="S808" s="26"/>
    </row>
    <row r="809" spans="19:19">
      <c r="S809" s="25"/>
    </row>
    <row r="810" spans="19:19">
      <c r="S810" s="25"/>
    </row>
    <row r="811" spans="19:19">
      <c r="S811" s="25"/>
    </row>
    <row r="812" spans="19:19">
      <c r="S812" s="25"/>
    </row>
    <row r="813" spans="19:19">
      <c r="S813" s="25"/>
    </row>
    <row r="814" spans="19:19">
      <c r="S814" s="26"/>
    </row>
    <row r="815" spans="19:19">
      <c r="S815" s="25"/>
    </row>
    <row r="816" spans="19:19">
      <c r="S816" s="25"/>
    </row>
    <row r="817" spans="19:19">
      <c r="S817" s="25"/>
    </row>
    <row r="818" spans="19:19">
      <c r="S818" s="25"/>
    </row>
    <row r="819" spans="19:19">
      <c r="S819" s="25"/>
    </row>
    <row r="820" spans="19:19">
      <c r="S820" s="25"/>
    </row>
    <row r="821" spans="19:19">
      <c r="S821" s="25"/>
    </row>
    <row r="822" spans="19:19">
      <c r="S822" s="25"/>
    </row>
    <row r="823" spans="19:19">
      <c r="S823" s="25"/>
    </row>
    <row r="824" spans="19:19">
      <c r="S824" s="25"/>
    </row>
    <row r="825" spans="19:19">
      <c r="S825" s="25"/>
    </row>
    <row r="826" spans="19:19">
      <c r="S826" s="25"/>
    </row>
    <row r="827" spans="19:19">
      <c r="S827" s="25"/>
    </row>
    <row r="828" spans="19:19">
      <c r="S828" s="25"/>
    </row>
    <row r="829" spans="19:19">
      <c r="S829" s="25"/>
    </row>
    <row r="830" spans="19:19">
      <c r="S830" s="25"/>
    </row>
    <row r="831" spans="19:19">
      <c r="S831" s="25"/>
    </row>
    <row r="832" spans="19:19">
      <c r="S832" s="25"/>
    </row>
    <row r="833" spans="19:19">
      <c r="S833" s="25"/>
    </row>
    <row r="834" spans="19:19">
      <c r="S834" s="25"/>
    </row>
    <row r="835" spans="19:19">
      <c r="S835" s="25"/>
    </row>
    <row r="836" spans="19:19">
      <c r="S836" s="25"/>
    </row>
    <row r="837" spans="19:19">
      <c r="S837" s="25"/>
    </row>
    <row r="838" spans="19:19">
      <c r="S838" s="25"/>
    </row>
    <row r="839" spans="19:19">
      <c r="S839" s="25"/>
    </row>
    <row r="840" spans="19:19">
      <c r="S840" s="25"/>
    </row>
    <row r="841" spans="19:19">
      <c r="S841" s="25"/>
    </row>
    <row r="842" spans="19:19">
      <c r="S842" s="25"/>
    </row>
    <row r="843" spans="19:19">
      <c r="S843" s="25"/>
    </row>
    <row r="844" spans="19:19">
      <c r="S844" s="25"/>
    </row>
    <row r="845" spans="19:19">
      <c r="S845" s="25"/>
    </row>
    <row r="846" spans="19:19">
      <c r="S846" s="25"/>
    </row>
    <row r="847" spans="19:19">
      <c r="S847" s="25"/>
    </row>
    <row r="848" spans="19:19">
      <c r="S848" s="25"/>
    </row>
    <row r="849" spans="19:19">
      <c r="S849" s="25"/>
    </row>
    <row r="850" spans="19:19">
      <c r="S850" s="25"/>
    </row>
    <row r="851" spans="19:19">
      <c r="S851" s="25"/>
    </row>
    <row r="852" spans="19:19">
      <c r="S852" s="25"/>
    </row>
    <row r="853" spans="19:19">
      <c r="S853" s="25"/>
    </row>
    <row r="854" spans="19:19">
      <c r="S854" s="25"/>
    </row>
    <row r="855" spans="19:19">
      <c r="S855" s="25"/>
    </row>
    <row r="856" spans="19:19">
      <c r="S856" s="25"/>
    </row>
    <row r="857" spans="19:19">
      <c r="S857" s="25"/>
    </row>
    <row r="858" spans="19:19">
      <c r="S858" s="25"/>
    </row>
    <row r="859" spans="19:19">
      <c r="S859" s="25"/>
    </row>
    <row r="860" spans="19:19">
      <c r="S860" s="25"/>
    </row>
    <row r="861" spans="19:19">
      <c r="S861" s="25"/>
    </row>
    <row r="862" spans="19:19">
      <c r="S862" s="25"/>
    </row>
    <row r="863" spans="19:19">
      <c r="S863" s="25"/>
    </row>
    <row r="864" spans="19:19">
      <c r="S864" s="25"/>
    </row>
    <row r="865" spans="19:19">
      <c r="S865" s="25"/>
    </row>
    <row r="866" spans="19:19">
      <c r="S866" s="26"/>
    </row>
    <row r="867" spans="19:19">
      <c r="S867" s="25"/>
    </row>
    <row r="868" spans="19:19">
      <c r="S868" s="25"/>
    </row>
    <row r="869" spans="19:19">
      <c r="S869" s="25"/>
    </row>
    <row r="870" spans="19:19">
      <c r="S870" s="25"/>
    </row>
    <row r="871" spans="19:19">
      <c r="S871" s="25"/>
    </row>
    <row r="872" spans="19:19">
      <c r="S872" s="25"/>
    </row>
    <row r="873" spans="19:19">
      <c r="S873" s="25"/>
    </row>
    <row r="874" spans="19:19">
      <c r="S874" s="25"/>
    </row>
    <row r="875" spans="19:19">
      <c r="S875" s="25"/>
    </row>
    <row r="876" spans="19:19">
      <c r="S876" s="25"/>
    </row>
    <row r="877" spans="19:19">
      <c r="S877" s="25"/>
    </row>
    <row r="878" spans="19:19">
      <c r="S878" s="25"/>
    </row>
    <row r="879" spans="19:19">
      <c r="S879" s="25"/>
    </row>
    <row r="880" spans="19:19">
      <c r="S880" s="25"/>
    </row>
    <row r="881" spans="19:19">
      <c r="S881" s="25"/>
    </row>
    <row r="882" spans="19:19">
      <c r="S882" s="26"/>
    </row>
    <row r="883" spans="19:19">
      <c r="S883" s="25"/>
    </row>
    <row r="884" spans="19:19">
      <c r="S884" s="25"/>
    </row>
    <row r="885" spans="19:19">
      <c r="S885" s="25"/>
    </row>
    <row r="886" spans="19:19">
      <c r="S886" s="25"/>
    </row>
    <row r="887" spans="19:19">
      <c r="S887" s="25"/>
    </row>
    <row r="888" spans="19:19">
      <c r="S888" s="25"/>
    </row>
    <row r="889" spans="19:19">
      <c r="S889" s="25"/>
    </row>
    <row r="890" spans="19:19">
      <c r="S890" s="25"/>
    </row>
    <row r="891" spans="19:19">
      <c r="S891" s="25"/>
    </row>
    <row r="892" spans="19:19">
      <c r="S892" s="25"/>
    </row>
    <row r="893" spans="19:19">
      <c r="S893" s="25"/>
    </row>
    <row r="894" spans="19:19">
      <c r="S894" s="25"/>
    </row>
    <row r="895" spans="19:19">
      <c r="S895" s="25"/>
    </row>
    <row r="896" spans="19:19">
      <c r="S896" s="25"/>
    </row>
    <row r="897" spans="19:19">
      <c r="S897" s="25"/>
    </row>
    <row r="898" spans="19:19">
      <c r="S898" s="25"/>
    </row>
    <row r="899" spans="19:19">
      <c r="S899" s="25"/>
    </row>
    <row r="900" spans="19:19">
      <c r="S900" s="25"/>
    </row>
    <row r="901" spans="19:19">
      <c r="S901" s="25"/>
    </row>
    <row r="902" spans="19:19">
      <c r="S902" s="25"/>
    </row>
    <row r="903" spans="19:19">
      <c r="S903" s="25"/>
    </row>
    <row r="904" spans="19:19">
      <c r="S904" s="25"/>
    </row>
    <row r="905" spans="19:19">
      <c r="S905" s="25"/>
    </row>
    <row r="906" spans="19:19">
      <c r="S906" s="25"/>
    </row>
    <row r="907" spans="19:19">
      <c r="S907" s="25"/>
    </row>
    <row r="908" spans="19:19">
      <c r="S908" s="25"/>
    </row>
    <row r="909" spans="19:19">
      <c r="S909" s="25"/>
    </row>
    <row r="910" spans="19:19">
      <c r="S910" s="25"/>
    </row>
    <row r="911" spans="19:19">
      <c r="S911" s="25"/>
    </row>
    <row r="912" spans="19:19">
      <c r="S912" s="25"/>
    </row>
    <row r="913" spans="19:19">
      <c r="S913" s="25"/>
    </row>
    <row r="914" spans="19:19">
      <c r="S914" s="25"/>
    </row>
    <row r="915" spans="19:19">
      <c r="S915" s="25"/>
    </row>
    <row r="916" spans="19:19">
      <c r="S916" s="25"/>
    </row>
    <row r="917" spans="19:19">
      <c r="S917" s="25"/>
    </row>
    <row r="918" spans="19:19">
      <c r="S918" s="25"/>
    </row>
    <row r="919" spans="19:19">
      <c r="S919" s="25"/>
    </row>
    <row r="920" spans="19:19">
      <c r="S920" s="25"/>
    </row>
    <row r="921" spans="19:19">
      <c r="S921" s="25"/>
    </row>
    <row r="922" spans="19:19">
      <c r="S922" s="25"/>
    </row>
    <row r="923" spans="19:19">
      <c r="S923" s="25"/>
    </row>
    <row r="924" spans="19:19">
      <c r="S924" s="25"/>
    </row>
    <row r="925" spans="19:19">
      <c r="S925" s="25"/>
    </row>
    <row r="926" spans="19:19">
      <c r="S926" s="25"/>
    </row>
    <row r="927" spans="19:19">
      <c r="S927" s="25"/>
    </row>
    <row r="928" spans="19:19">
      <c r="S928" s="25"/>
    </row>
    <row r="929" spans="19:19">
      <c r="S929" s="25"/>
    </row>
    <row r="930" spans="19:19">
      <c r="S930" s="26"/>
    </row>
    <row r="931" spans="19:19">
      <c r="S931" s="25"/>
    </row>
    <row r="932" spans="19:19">
      <c r="S932" s="25"/>
    </row>
    <row r="933" spans="19:19">
      <c r="S933" s="25"/>
    </row>
    <row r="934" spans="19:19">
      <c r="S934" s="25"/>
    </row>
    <row r="935" spans="19:19">
      <c r="S935" s="25"/>
    </row>
    <row r="936" spans="19:19">
      <c r="S936" s="25"/>
    </row>
    <row r="937" spans="19:19">
      <c r="S937" s="25"/>
    </row>
    <row r="938" spans="19:19">
      <c r="S938" s="25"/>
    </row>
    <row r="939" spans="19:19">
      <c r="S939" s="26"/>
    </row>
    <row r="940" spans="19:19">
      <c r="S940" s="25"/>
    </row>
    <row r="941" spans="19:19">
      <c r="S941" s="25"/>
    </row>
    <row r="942" spans="19:19">
      <c r="S942" s="25"/>
    </row>
    <row r="943" spans="19:19">
      <c r="S943" s="25"/>
    </row>
    <row r="944" spans="19:19">
      <c r="S944" s="25"/>
    </row>
    <row r="945" spans="19:19">
      <c r="S945" s="25"/>
    </row>
    <row r="946" spans="19:19">
      <c r="S946" s="25"/>
    </row>
    <row r="947" spans="19:19">
      <c r="S947" s="25"/>
    </row>
    <row r="948" spans="19:19">
      <c r="S948" s="25"/>
    </row>
    <row r="949" spans="19:19">
      <c r="S949" s="25"/>
    </row>
    <row r="950" spans="19:19">
      <c r="S950" s="25"/>
    </row>
    <row r="951" spans="19:19">
      <c r="S951" s="25"/>
    </row>
    <row r="952" spans="19:19">
      <c r="S952" s="25"/>
    </row>
    <row r="953" spans="19:19">
      <c r="S953" s="26"/>
    </row>
    <row r="954" spans="19:19">
      <c r="S954" s="25"/>
    </row>
    <row r="955" spans="19:19">
      <c r="S955" s="25"/>
    </row>
    <row r="956" spans="19:19">
      <c r="S956" s="25"/>
    </row>
    <row r="957" spans="19:19">
      <c r="S957" s="25"/>
    </row>
    <row r="958" spans="19:19">
      <c r="S958" s="26"/>
    </row>
    <row r="959" spans="19:19">
      <c r="S959" s="25"/>
    </row>
    <row r="960" spans="19:19">
      <c r="S960" s="25"/>
    </row>
    <row r="961" spans="19:19">
      <c r="S961" s="25"/>
    </row>
    <row r="962" spans="19:19">
      <c r="S962" s="25"/>
    </row>
    <row r="963" spans="19:19">
      <c r="S963" s="25"/>
    </row>
    <row r="964" spans="19:19">
      <c r="S964" s="25"/>
    </row>
    <row r="965" spans="19:19">
      <c r="S965" s="25"/>
    </row>
    <row r="966" spans="19:19">
      <c r="S966" s="25"/>
    </row>
    <row r="967" spans="19:19">
      <c r="S967" s="25"/>
    </row>
    <row r="968" spans="19:19">
      <c r="S968" s="26"/>
    </row>
    <row r="969" spans="19:19">
      <c r="S969" s="25"/>
    </row>
    <row r="970" spans="19:19">
      <c r="S970" s="25"/>
    </row>
    <row r="971" spans="19:19">
      <c r="S971" s="26"/>
    </row>
    <row r="972" spans="19:19">
      <c r="S972" s="25"/>
    </row>
    <row r="973" spans="19:19">
      <c r="S973" s="25"/>
    </row>
    <row r="974" spans="19:19">
      <c r="S974" s="25"/>
    </row>
    <row r="975" spans="19:19">
      <c r="S975" s="25"/>
    </row>
    <row r="976" spans="19:19">
      <c r="S976" s="25"/>
    </row>
    <row r="977" spans="19:19">
      <c r="S977" s="25"/>
    </row>
    <row r="978" spans="19:19">
      <c r="S978" s="25"/>
    </row>
    <row r="979" spans="19:19">
      <c r="S979" s="25"/>
    </row>
    <row r="980" spans="19:19">
      <c r="S980" s="25"/>
    </row>
    <row r="981" spans="19:19">
      <c r="S981" s="25"/>
    </row>
    <row r="982" spans="19:19">
      <c r="S982" s="25"/>
    </row>
    <row r="983" spans="19:19">
      <c r="S983" s="26"/>
    </row>
    <row r="984" spans="19:19">
      <c r="S984" s="25"/>
    </row>
    <row r="985" spans="19:19">
      <c r="S985" s="25"/>
    </row>
    <row r="986" spans="19:19">
      <c r="S986" s="25"/>
    </row>
    <row r="987" spans="19:19">
      <c r="S987" s="25"/>
    </row>
    <row r="988" spans="19:19">
      <c r="S988" s="25"/>
    </row>
    <row r="989" spans="19:19">
      <c r="S989" s="25"/>
    </row>
    <row r="990" spans="19:19">
      <c r="S990" s="25"/>
    </row>
    <row r="991" spans="19:19">
      <c r="S991" s="25"/>
    </row>
    <row r="992" spans="19:19">
      <c r="S992" s="25"/>
    </row>
    <row r="993" spans="19:19">
      <c r="S993" s="26"/>
    </row>
    <row r="994" spans="19:19">
      <c r="S994" s="25"/>
    </row>
    <row r="995" spans="19:19">
      <c r="S995" s="26"/>
    </row>
    <row r="996" spans="19:19">
      <c r="S996" s="25"/>
    </row>
    <row r="997" spans="19:19">
      <c r="S997" s="25"/>
    </row>
    <row r="998" spans="19:19">
      <c r="S998" s="25"/>
    </row>
    <row r="999" spans="19:19">
      <c r="S999" s="25"/>
    </row>
    <row r="1000" spans="19:19">
      <c r="S1000" s="26"/>
    </row>
    <row r="1001" spans="19:19">
      <c r="S1001" s="25"/>
    </row>
    <row r="1002" spans="19:19">
      <c r="S1002" s="25"/>
    </row>
    <row r="1003" spans="19:19">
      <c r="S1003" s="25"/>
    </row>
    <row r="1004" spans="19:19">
      <c r="S1004" s="25"/>
    </row>
    <row r="1005" spans="19:19">
      <c r="S1005" s="25"/>
    </row>
    <row r="1006" spans="19:19">
      <c r="S1006" s="25"/>
    </row>
    <row r="1007" spans="19:19">
      <c r="S1007" s="25"/>
    </row>
    <row r="1008" spans="19:19">
      <c r="S1008" s="25"/>
    </row>
    <row r="1009" spans="19:19">
      <c r="S1009" s="26"/>
    </row>
    <row r="1010" spans="19:19">
      <c r="S1010" s="25"/>
    </row>
    <row r="1011" spans="19:19">
      <c r="S1011" s="25"/>
    </row>
    <row r="1012" spans="19:19">
      <c r="S1012" s="25"/>
    </row>
    <row r="1013" spans="19:19">
      <c r="S1013" s="25"/>
    </row>
    <row r="1014" spans="19:19">
      <c r="S1014" s="25"/>
    </row>
    <row r="1015" spans="19:19">
      <c r="S1015" s="25"/>
    </row>
    <row r="1016" spans="19:19">
      <c r="S1016" s="25"/>
    </row>
    <row r="1017" spans="19:19">
      <c r="S1017" s="25"/>
    </row>
    <row r="1018" spans="19:19">
      <c r="S1018" s="25"/>
    </row>
    <row r="1019" spans="19:19">
      <c r="S1019" s="25"/>
    </row>
    <row r="1020" spans="19:19">
      <c r="S1020" s="25"/>
    </row>
    <row r="1021" spans="19:19">
      <c r="S1021" s="25"/>
    </row>
    <row r="1022" spans="19:19">
      <c r="S1022" s="25"/>
    </row>
    <row r="1023" spans="19:19">
      <c r="S1023" s="25"/>
    </row>
    <row r="1024" spans="19:19">
      <c r="S1024" s="25"/>
    </row>
    <row r="1025" spans="19:19">
      <c r="S1025" s="25"/>
    </row>
    <row r="1026" spans="19:19">
      <c r="S1026" s="25"/>
    </row>
    <row r="1027" spans="19:19">
      <c r="S1027" s="25"/>
    </row>
    <row r="1028" spans="19:19">
      <c r="S1028" s="25"/>
    </row>
    <row r="1029" spans="19:19">
      <c r="S1029" s="25"/>
    </row>
    <row r="1030" spans="19:19">
      <c r="S1030" s="25"/>
    </row>
    <row r="1031" spans="19:19">
      <c r="S1031" s="25"/>
    </row>
    <row r="1032" spans="19:19">
      <c r="S1032" s="25"/>
    </row>
    <row r="1033" spans="19:19">
      <c r="S1033" s="25"/>
    </row>
    <row r="1034" spans="19:19">
      <c r="S1034" s="26"/>
    </row>
    <row r="1035" spans="19:19">
      <c r="S1035" s="25"/>
    </row>
    <row r="1036" spans="19:19">
      <c r="S1036" s="26"/>
    </row>
    <row r="1037" spans="19:19">
      <c r="S1037" s="25"/>
    </row>
    <row r="1038" spans="19:19">
      <c r="S1038" s="25"/>
    </row>
    <row r="1039" spans="19:19">
      <c r="S1039" s="25"/>
    </row>
    <row r="1040" spans="19:19">
      <c r="S1040" s="26"/>
    </row>
    <row r="1041" spans="19:19">
      <c r="S1041" s="26"/>
    </row>
    <row r="1042" spans="19:19">
      <c r="S1042" s="26"/>
    </row>
    <row r="1043" spans="19:19">
      <c r="S1043" s="25"/>
    </row>
    <row r="1044" spans="19:19">
      <c r="S1044" s="25"/>
    </row>
    <row r="1045" spans="19:19">
      <c r="S1045" s="25"/>
    </row>
    <row r="1046" spans="19:19">
      <c r="S1046" s="25"/>
    </row>
    <row r="1047" spans="19:19">
      <c r="S1047" s="26"/>
    </row>
    <row r="1048" spans="19:19">
      <c r="S1048" s="26"/>
    </row>
    <row r="1049" spans="19:19">
      <c r="S1049" s="25"/>
    </row>
    <row r="1050" spans="19:19">
      <c r="S1050" s="25"/>
    </row>
    <row r="1051" spans="19:19">
      <c r="S1051" s="25"/>
    </row>
    <row r="1052" spans="19:19">
      <c r="S1052" s="25"/>
    </row>
    <row r="1053" spans="19:19">
      <c r="S1053" s="25"/>
    </row>
    <row r="1054" spans="19:19">
      <c r="S1054" s="25"/>
    </row>
    <row r="1055" spans="19:19">
      <c r="S1055" s="25"/>
    </row>
    <row r="1056" spans="19:19">
      <c r="S1056" s="25"/>
    </row>
    <row r="1057" spans="19:19">
      <c r="S1057" s="25"/>
    </row>
    <row r="1058" spans="19:19">
      <c r="S1058" s="25"/>
    </row>
    <row r="1059" spans="19:19">
      <c r="S1059" s="25"/>
    </row>
    <row r="1060" spans="19:19">
      <c r="S1060" s="25"/>
    </row>
    <row r="1061" spans="19:19">
      <c r="S1061" s="25"/>
    </row>
    <row r="1062" spans="19:19">
      <c r="S1062" s="26"/>
    </row>
    <row r="1063" spans="19:19">
      <c r="S1063" s="26"/>
    </row>
    <row r="1064" spans="19:19">
      <c r="S1064" s="25"/>
    </row>
    <row r="1065" spans="19:19">
      <c r="S1065" s="25"/>
    </row>
    <row r="1066" spans="19:19">
      <c r="S1066" s="25"/>
    </row>
    <row r="1067" spans="19:19">
      <c r="S1067" s="25"/>
    </row>
    <row r="1068" spans="19:19">
      <c r="S1068" s="25"/>
    </row>
    <row r="1069" spans="19:19">
      <c r="S1069" s="26"/>
    </row>
    <row r="1070" spans="19:19">
      <c r="S1070" s="25"/>
    </row>
    <row r="1071" spans="19:19">
      <c r="S1071" s="25"/>
    </row>
    <row r="1072" spans="19:19">
      <c r="S1072" s="26"/>
    </row>
    <row r="1073" spans="19:19">
      <c r="S1073" s="25"/>
    </row>
    <row r="1074" spans="19:19">
      <c r="S1074" s="26"/>
    </row>
    <row r="1075" spans="19:19">
      <c r="S1075" s="25"/>
    </row>
    <row r="1076" spans="19:19">
      <c r="S1076" s="26"/>
    </row>
    <row r="1077" spans="19:19">
      <c r="S1077" s="26"/>
    </row>
    <row r="1078" spans="19:19">
      <c r="S1078" s="25"/>
    </row>
    <row r="1079" spans="19:19">
      <c r="S1079" s="26"/>
    </row>
    <row r="1080" spans="19:19">
      <c r="S1080" s="25"/>
    </row>
    <row r="1081" spans="19:19">
      <c r="S1081" s="25"/>
    </row>
    <row r="1082" spans="19:19">
      <c r="S1082" s="26"/>
    </row>
    <row r="1083" spans="19:19">
      <c r="S1083" s="25"/>
    </row>
    <row r="1084" spans="19:19">
      <c r="S1084" s="25"/>
    </row>
    <row r="1085" spans="19:19">
      <c r="S1085" s="25"/>
    </row>
    <row r="1086" spans="19:19">
      <c r="S1086" s="26"/>
    </row>
    <row r="1087" spans="19:19">
      <c r="S1087" s="25"/>
    </row>
    <row r="1088" spans="19:19">
      <c r="S1088" s="25"/>
    </row>
    <row r="1089" spans="19:19">
      <c r="S1089" s="25"/>
    </row>
    <row r="1090" spans="19:19">
      <c r="S1090" s="25"/>
    </row>
    <row r="1091" spans="19:19">
      <c r="S1091" s="25"/>
    </row>
    <row r="1092" spans="19:19">
      <c r="S1092" s="25"/>
    </row>
    <row r="1093" spans="19:19">
      <c r="S1093" s="25"/>
    </row>
    <row r="1094" spans="19:19">
      <c r="S1094" s="25"/>
    </row>
    <row r="1095" spans="19:19">
      <c r="S1095" s="25"/>
    </row>
    <row r="1096" spans="19:19">
      <c r="S1096" s="25"/>
    </row>
    <row r="1097" spans="19:19">
      <c r="S1097" s="25"/>
    </row>
    <row r="1098" spans="19:19">
      <c r="S1098" s="25"/>
    </row>
    <row r="1099" spans="19:19">
      <c r="S1099" s="25"/>
    </row>
    <row r="1100" spans="19:19">
      <c r="S1100" s="25"/>
    </row>
    <row r="1101" spans="19:19">
      <c r="S1101" s="25"/>
    </row>
    <row r="1102" spans="19:19">
      <c r="S1102" s="26"/>
    </row>
    <row r="1103" spans="19:19">
      <c r="S1103" s="25"/>
    </row>
    <row r="1104" spans="19:19">
      <c r="S1104" s="25"/>
    </row>
    <row r="1105" spans="19:19">
      <c r="S1105" s="25"/>
    </row>
    <row r="1106" spans="19:19">
      <c r="S1106" s="26"/>
    </row>
    <row r="1107" spans="19:19">
      <c r="S1107" s="25"/>
    </row>
    <row r="1108" spans="19:19">
      <c r="S1108" s="25"/>
    </row>
    <row r="1109" spans="19:19">
      <c r="S1109" s="25"/>
    </row>
    <row r="1110" spans="19:19">
      <c r="S1110" s="25"/>
    </row>
    <row r="1111" spans="19:19">
      <c r="S1111" s="25"/>
    </row>
    <row r="1112" spans="19:19">
      <c r="S1112" s="25"/>
    </row>
    <row r="1113" spans="19:19">
      <c r="S1113" s="26"/>
    </row>
    <row r="1114" spans="19:19">
      <c r="S1114" s="25"/>
    </row>
    <row r="1115" spans="19:19">
      <c r="S1115" s="25"/>
    </row>
    <row r="1116" spans="19:19">
      <c r="S1116" s="25"/>
    </row>
    <row r="1117" spans="19:19">
      <c r="S1117" s="25"/>
    </row>
    <row r="1118" spans="19:19">
      <c r="S1118" s="25"/>
    </row>
    <row r="1119" spans="19:19">
      <c r="S1119" s="25"/>
    </row>
    <row r="1120" spans="19:19">
      <c r="S1120" s="25"/>
    </row>
    <row r="1121" spans="19:19">
      <c r="S1121" s="26"/>
    </row>
    <row r="1122" spans="19:19">
      <c r="S1122" s="26"/>
    </row>
    <row r="1123" spans="19:19">
      <c r="S1123" s="25"/>
    </row>
    <row r="1124" spans="19:19">
      <c r="S1124" s="25"/>
    </row>
    <row r="1125" spans="19:19">
      <c r="S1125" s="25"/>
    </row>
    <row r="1126" spans="19:19">
      <c r="S1126" s="25"/>
    </row>
    <row r="1127" spans="19:19">
      <c r="S1127" s="26"/>
    </row>
    <row r="1128" spans="19:19">
      <c r="S1128" s="25"/>
    </row>
    <row r="1129" spans="19:19">
      <c r="S1129" s="25"/>
    </row>
    <row r="1130" spans="19:19">
      <c r="S1130" s="25"/>
    </row>
    <row r="1131" spans="19:19">
      <c r="S1131" s="25"/>
    </row>
    <row r="1132" spans="19:19">
      <c r="S1132" s="25"/>
    </row>
    <row r="1133" spans="19:19">
      <c r="S1133" s="26"/>
    </row>
    <row r="1134" spans="19:19">
      <c r="S1134" s="25"/>
    </row>
    <row r="1135" spans="19:19">
      <c r="S1135" s="25"/>
    </row>
    <row r="1136" spans="19:19">
      <c r="S1136" s="25"/>
    </row>
    <row r="1137" spans="19:19">
      <c r="S1137" s="25"/>
    </row>
    <row r="1138" spans="19:19">
      <c r="S1138" s="25"/>
    </row>
    <row r="1139" spans="19:19">
      <c r="S1139" s="25"/>
    </row>
    <row r="1140" spans="19:19">
      <c r="S1140" s="25"/>
    </row>
    <row r="1141" spans="19:19">
      <c r="S1141" s="25"/>
    </row>
    <row r="1142" spans="19:19">
      <c r="S1142" s="25"/>
    </row>
    <row r="1143" spans="19:19">
      <c r="S1143" s="25"/>
    </row>
    <row r="1144" spans="19:19">
      <c r="S1144" s="25"/>
    </row>
    <row r="1145" spans="19:19">
      <c r="S1145" s="25"/>
    </row>
    <row r="1146" spans="19:19">
      <c r="S1146" s="25"/>
    </row>
    <row r="1147" spans="19:19">
      <c r="S1147" s="25"/>
    </row>
    <row r="1148" spans="19:19">
      <c r="S1148" s="25"/>
    </row>
    <row r="1149" spans="19:19">
      <c r="S1149" s="25"/>
    </row>
    <row r="1150" spans="19:19">
      <c r="S1150" s="26"/>
    </row>
    <row r="1151" spans="19:19">
      <c r="S1151" s="25"/>
    </row>
    <row r="1152" spans="19:19">
      <c r="S1152" s="25"/>
    </row>
    <row r="1153" spans="19:19">
      <c r="S1153" s="25"/>
    </row>
    <row r="1154" spans="19:19">
      <c r="S1154" s="25"/>
    </row>
    <row r="1155" spans="19:19">
      <c r="S1155" s="25"/>
    </row>
    <row r="1156" spans="19:19">
      <c r="S1156" s="25"/>
    </row>
    <row r="1157" spans="19:19">
      <c r="S1157" s="26"/>
    </row>
    <row r="1158" spans="19:19">
      <c r="S1158" s="25"/>
    </row>
    <row r="1159" spans="19:19">
      <c r="S1159" s="25"/>
    </row>
    <row r="1160" spans="19:19">
      <c r="S1160" s="25"/>
    </row>
    <row r="1161" spans="19:19">
      <c r="S1161" s="25"/>
    </row>
    <row r="1162" spans="19:19">
      <c r="S1162" s="25"/>
    </row>
    <row r="1163" spans="19:19">
      <c r="S1163" s="25"/>
    </row>
    <row r="1164" spans="19:19">
      <c r="S1164" s="25"/>
    </row>
    <row r="1165" spans="19:19">
      <c r="S1165" s="25"/>
    </row>
    <row r="1166" spans="19:19">
      <c r="S1166" s="25"/>
    </row>
    <row r="1167" spans="19:19">
      <c r="S1167" s="25"/>
    </row>
    <row r="1168" spans="19:19">
      <c r="S1168" s="25"/>
    </row>
    <row r="1169" spans="19:19">
      <c r="S1169" s="25"/>
    </row>
    <row r="1170" spans="19:19">
      <c r="S1170" s="25"/>
    </row>
    <row r="1171" spans="19:19">
      <c r="S1171" s="25"/>
    </row>
    <row r="1172" spans="19:19">
      <c r="S1172" s="25"/>
    </row>
    <row r="1173" spans="19:19">
      <c r="S1173" s="25"/>
    </row>
    <row r="1174" spans="19:19">
      <c r="S1174" s="25"/>
    </row>
    <row r="1175" spans="19:19">
      <c r="S1175" s="25"/>
    </row>
    <row r="1176" spans="19:19">
      <c r="S1176" s="25"/>
    </row>
    <row r="1177" spans="19:19">
      <c r="S1177" s="26"/>
    </row>
    <row r="1178" spans="19:19">
      <c r="S1178" s="25"/>
    </row>
    <row r="1179" spans="19:19">
      <c r="S1179" s="25"/>
    </row>
    <row r="1180" spans="19:19">
      <c r="S1180" s="25"/>
    </row>
    <row r="1181" spans="19:19">
      <c r="S1181" s="25"/>
    </row>
    <row r="1182" spans="19:19">
      <c r="S1182" s="25"/>
    </row>
    <row r="1183" spans="19:19">
      <c r="S1183" s="25"/>
    </row>
    <row r="1184" spans="19:19">
      <c r="S1184" s="25"/>
    </row>
    <row r="1185" spans="19:19">
      <c r="S1185" s="25"/>
    </row>
    <row r="1186" spans="19:19">
      <c r="S1186" s="25"/>
    </row>
    <row r="1187" spans="19:19">
      <c r="S1187" s="26"/>
    </row>
    <row r="1188" spans="19:19">
      <c r="S1188" s="25"/>
    </row>
    <row r="1189" spans="19:19">
      <c r="S1189" s="25"/>
    </row>
    <row r="1190" spans="19:19">
      <c r="S1190" s="26"/>
    </row>
    <row r="1191" spans="19:19">
      <c r="S1191" s="25"/>
    </row>
    <row r="1192" spans="19:19">
      <c r="S1192" s="25"/>
    </row>
    <row r="1193" spans="19:19">
      <c r="S1193" s="26"/>
    </row>
    <row r="1194" spans="19:19">
      <c r="S1194" s="25"/>
    </row>
    <row r="1195" spans="19:19">
      <c r="S1195" s="25"/>
    </row>
    <row r="1196" spans="19:19">
      <c r="S1196" s="25"/>
    </row>
    <row r="1197" spans="19:19">
      <c r="S1197" s="25"/>
    </row>
    <row r="1198" spans="19:19">
      <c r="S1198" s="26"/>
    </row>
    <row r="1199" spans="19:19">
      <c r="S1199" s="25"/>
    </row>
    <row r="1200" spans="19:19">
      <c r="S1200" s="25"/>
    </row>
    <row r="1201" spans="19:19">
      <c r="S1201" s="25"/>
    </row>
    <row r="1202" spans="19:19">
      <c r="S1202" s="25"/>
    </row>
    <row r="1203" spans="19:19">
      <c r="S1203" s="25"/>
    </row>
    <row r="1204" spans="19:19">
      <c r="S1204" s="25"/>
    </row>
    <row r="1205" spans="19:19">
      <c r="S1205" s="25"/>
    </row>
    <row r="1206" spans="19:19">
      <c r="S1206" s="25"/>
    </row>
    <row r="1207" spans="19:19">
      <c r="S1207" s="25"/>
    </row>
    <row r="1208" spans="19:19">
      <c r="S1208" s="25"/>
    </row>
    <row r="1209" spans="19:19">
      <c r="S1209" s="25"/>
    </row>
    <row r="1210" spans="19:19">
      <c r="S1210" s="25"/>
    </row>
    <row r="1211" spans="19:19">
      <c r="S1211" s="25"/>
    </row>
    <row r="1212" spans="19:19">
      <c r="S1212" s="25"/>
    </row>
    <row r="1213" spans="19:19">
      <c r="S1213" s="25"/>
    </row>
    <row r="1214" spans="19:19">
      <c r="S1214" s="26"/>
    </row>
    <row r="1215" spans="19:19">
      <c r="S1215" s="25"/>
    </row>
    <row r="1216" spans="19:19">
      <c r="S1216" s="25"/>
    </row>
    <row r="1217" spans="19:19">
      <c r="S1217" s="25"/>
    </row>
    <row r="1218" spans="19:19">
      <c r="S1218" s="25"/>
    </row>
    <row r="1219" spans="19:19">
      <c r="S1219" s="25"/>
    </row>
    <row r="1220" spans="19:19">
      <c r="S1220" s="25"/>
    </row>
    <row r="1221" spans="19:19">
      <c r="S1221" s="25"/>
    </row>
    <row r="1222" spans="19:19">
      <c r="S1222" s="25"/>
    </row>
    <row r="1223" spans="19:19">
      <c r="S1223" s="25"/>
    </row>
    <row r="1224" spans="19:19">
      <c r="S1224" s="25"/>
    </row>
    <row r="1225" spans="19:19">
      <c r="S1225" s="25"/>
    </row>
    <row r="1226" spans="19:19">
      <c r="S1226" s="25"/>
    </row>
    <row r="1227" spans="19:19">
      <c r="S1227" s="25"/>
    </row>
    <row r="1228" spans="19:19">
      <c r="S1228" s="25"/>
    </row>
    <row r="1229" spans="19:19">
      <c r="S1229" s="25"/>
    </row>
    <row r="1230" spans="19:19">
      <c r="S1230" s="25"/>
    </row>
    <row r="1231" spans="19:19">
      <c r="S1231" s="25"/>
    </row>
    <row r="1232" spans="19:19">
      <c r="S1232" s="25"/>
    </row>
    <row r="1233" spans="19:19">
      <c r="S1233" s="25"/>
    </row>
    <row r="1234" spans="19:19">
      <c r="S1234" s="25"/>
    </row>
    <row r="1235" spans="19:19">
      <c r="S1235" s="25"/>
    </row>
    <row r="1236" spans="19:19">
      <c r="S1236" s="25"/>
    </row>
    <row r="1237" spans="19:19">
      <c r="S1237" s="25"/>
    </row>
    <row r="1238" spans="19:19">
      <c r="S1238" s="25"/>
    </row>
    <row r="1239" spans="19:19">
      <c r="S1239" s="26"/>
    </row>
    <row r="1240" spans="19:19">
      <c r="S1240" s="25"/>
    </row>
    <row r="1241" spans="19:19">
      <c r="S1241" s="25"/>
    </row>
    <row r="1242" spans="19:19">
      <c r="S1242" s="25"/>
    </row>
    <row r="1243" spans="19:19">
      <c r="S1243" s="25"/>
    </row>
    <row r="1244" spans="19:19">
      <c r="S1244" s="25"/>
    </row>
    <row r="1245" spans="19:19">
      <c r="S1245" s="25"/>
    </row>
    <row r="1246" spans="19:19">
      <c r="S1246" s="25"/>
    </row>
    <row r="1247" spans="19:19">
      <c r="S1247" s="25"/>
    </row>
    <row r="1248" spans="19:19">
      <c r="S1248" s="25"/>
    </row>
    <row r="1249" spans="19:19">
      <c r="S1249" s="25"/>
    </row>
    <row r="1250" spans="19:19">
      <c r="S1250" s="25"/>
    </row>
    <row r="1251" spans="19:19">
      <c r="S1251" s="25"/>
    </row>
    <row r="1252" spans="19:19">
      <c r="S1252" s="25"/>
    </row>
    <row r="1253" spans="19:19">
      <c r="S1253" s="25"/>
    </row>
    <row r="1254" spans="19:19">
      <c r="S1254" s="25"/>
    </row>
    <row r="1255" spans="19:19">
      <c r="S1255" s="25"/>
    </row>
    <row r="1256" spans="19:19">
      <c r="S1256" s="25"/>
    </row>
    <row r="1257" spans="19:19">
      <c r="S1257" s="25"/>
    </row>
    <row r="1258" spans="19:19">
      <c r="S1258" s="25"/>
    </row>
    <row r="1259" spans="19:19">
      <c r="S1259" s="25"/>
    </row>
    <row r="1260" spans="19:19">
      <c r="S1260" s="25"/>
    </row>
    <row r="1261" spans="19:19">
      <c r="S1261" s="25"/>
    </row>
    <row r="1262" spans="19:19">
      <c r="S1262" s="25"/>
    </row>
    <row r="1263" spans="19:19">
      <c r="S1263" s="25"/>
    </row>
    <row r="1264" spans="19:19">
      <c r="S1264" s="26"/>
    </row>
    <row r="1265" spans="19:19">
      <c r="S1265" s="26"/>
    </row>
    <row r="1266" spans="19:19">
      <c r="S1266" s="25"/>
    </row>
    <row r="1267" spans="19:19">
      <c r="S1267" s="25"/>
    </row>
    <row r="1268" spans="19:19">
      <c r="S1268" s="25"/>
    </row>
  </sheetData>
  <autoFilter ref="A1:AQ768"/>
  <sortState ref="B39:AS769">
    <sortCondition descending="1" ref="AR39:AR769"/>
  </sortState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732"/>
  <sheetViews>
    <sheetView topLeftCell="A10" workbookViewId="0">
      <selection activeCell="C56" sqref="C56"/>
    </sheetView>
  </sheetViews>
  <sheetFormatPr baseColWidth="10" defaultColWidth="10.81640625" defaultRowHeight="12.5"/>
  <cols>
    <col min="1" max="1" width="10.81640625" style="94"/>
    <col min="2" max="2" width="40" style="94" bestFit="1" customWidth="1"/>
    <col min="3" max="215" width="10.81640625" style="94"/>
    <col min="216" max="216" width="40" style="94" bestFit="1" customWidth="1"/>
    <col min="217" max="471" width="10.81640625" style="94"/>
    <col min="472" max="472" width="40" style="94" bestFit="1" customWidth="1"/>
    <col min="473" max="727" width="10.81640625" style="94"/>
    <col min="728" max="728" width="40" style="94" bestFit="1" customWidth="1"/>
    <col min="729" max="983" width="10.81640625" style="94"/>
    <col min="984" max="984" width="40" style="94" bestFit="1" customWidth="1"/>
    <col min="985" max="1239" width="10.81640625" style="94"/>
    <col min="1240" max="1240" width="40" style="94" bestFit="1" customWidth="1"/>
    <col min="1241" max="1495" width="10.81640625" style="94"/>
    <col min="1496" max="1496" width="40" style="94" bestFit="1" customWidth="1"/>
    <col min="1497" max="1751" width="10.81640625" style="94"/>
    <col min="1752" max="1752" width="40" style="94" bestFit="1" customWidth="1"/>
    <col min="1753" max="2007" width="10.81640625" style="94"/>
    <col min="2008" max="2008" width="40" style="94" bestFit="1" customWidth="1"/>
    <col min="2009" max="2263" width="10.81640625" style="94"/>
    <col min="2264" max="2264" width="40" style="94" bestFit="1" customWidth="1"/>
    <col min="2265" max="2519" width="10.81640625" style="94"/>
    <col min="2520" max="2520" width="40" style="94" bestFit="1" customWidth="1"/>
    <col min="2521" max="2775" width="10.81640625" style="94"/>
    <col min="2776" max="2776" width="40" style="94" bestFit="1" customWidth="1"/>
    <col min="2777" max="3031" width="10.81640625" style="94"/>
    <col min="3032" max="3032" width="40" style="94" bestFit="1" customWidth="1"/>
    <col min="3033" max="3287" width="10.81640625" style="94"/>
    <col min="3288" max="3288" width="40" style="94" bestFit="1" customWidth="1"/>
    <col min="3289" max="3543" width="10.81640625" style="94"/>
    <col min="3544" max="3544" width="40" style="94" bestFit="1" customWidth="1"/>
    <col min="3545" max="3799" width="10.81640625" style="94"/>
    <col min="3800" max="3800" width="40" style="94" bestFit="1" customWidth="1"/>
    <col min="3801" max="4055" width="10.81640625" style="94"/>
    <col min="4056" max="4056" width="40" style="94" bestFit="1" customWidth="1"/>
    <col min="4057" max="4311" width="10.81640625" style="94"/>
    <col min="4312" max="4312" width="40" style="94" bestFit="1" customWidth="1"/>
    <col min="4313" max="4567" width="10.81640625" style="94"/>
    <col min="4568" max="4568" width="40" style="94" bestFit="1" customWidth="1"/>
    <col min="4569" max="4823" width="10.81640625" style="94"/>
    <col min="4824" max="4824" width="40" style="94" bestFit="1" customWidth="1"/>
    <col min="4825" max="5079" width="10.81640625" style="94"/>
    <col min="5080" max="5080" width="40" style="94" bestFit="1" customWidth="1"/>
    <col min="5081" max="5335" width="10.81640625" style="94"/>
    <col min="5336" max="5336" width="40" style="94" bestFit="1" customWidth="1"/>
    <col min="5337" max="5591" width="10.81640625" style="94"/>
    <col min="5592" max="5592" width="40" style="94" bestFit="1" customWidth="1"/>
    <col min="5593" max="5847" width="10.81640625" style="94"/>
    <col min="5848" max="5848" width="40" style="94" bestFit="1" customWidth="1"/>
    <col min="5849" max="6103" width="10.81640625" style="94"/>
    <col min="6104" max="6104" width="40" style="94" bestFit="1" customWidth="1"/>
    <col min="6105" max="6359" width="10.81640625" style="94"/>
    <col min="6360" max="6360" width="40" style="94" bestFit="1" customWidth="1"/>
    <col min="6361" max="6615" width="10.81640625" style="94"/>
    <col min="6616" max="6616" width="40" style="94" bestFit="1" customWidth="1"/>
    <col min="6617" max="6871" width="10.81640625" style="94"/>
    <col min="6872" max="6872" width="40" style="94" bestFit="1" customWidth="1"/>
    <col min="6873" max="7127" width="10.81640625" style="94"/>
    <col min="7128" max="7128" width="40" style="94" bestFit="1" customWidth="1"/>
    <col min="7129" max="7383" width="10.81640625" style="94"/>
    <col min="7384" max="7384" width="40" style="94" bestFit="1" customWidth="1"/>
    <col min="7385" max="7639" width="10.81640625" style="94"/>
    <col min="7640" max="7640" width="40" style="94" bestFit="1" customWidth="1"/>
    <col min="7641" max="7895" width="10.81640625" style="94"/>
    <col min="7896" max="7896" width="40" style="94" bestFit="1" customWidth="1"/>
    <col min="7897" max="8151" width="10.81640625" style="94"/>
    <col min="8152" max="8152" width="40" style="94" bestFit="1" customWidth="1"/>
    <col min="8153" max="8407" width="10.81640625" style="94"/>
    <col min="8408" max="8408" width="40" style="94" bestFit="1" customWidth="1"/>
    <col min="8409" max="8663" width="10.81640625" style="94"/>
    <col min="8664" max="8664" width="40" style="94" bestFit="1" customWidth="1"/>
    <col min="8665" max="8919" width="10.81640625" style="94"/>
    <col min="8920" max="8920" width="40" style="94" bestFit="1" customWidth="1"/>
    <col min="8921" max="9175" width="10.81640625" style="94"/>
    <col min="9176" max="9176" width="40" style="94" bestFit="1" customWidth="1"/>
    <col min="9177" max="9431" width="10.81640625" style="94"/>
    <col min="9432" max="9432" width="40" style="94" bestFit="1" customWidth="1"/>
    <col min="9433" max="9687" width="10.81640625" style="94"/>
    <col min="9688" max="9688" width="40" style="94" bestFit="1" customWidth="1"/>
    <col min="9689" max="9943" width="10.81640625" style="94"/>
    <col min="9944" max="9944" width="40" style="94" bestFit="1" customWidth="1"/>
    <col min="9945" max="10199" width="10.81640625" style="94"/>
    <col min="10200" max="10200" width="40" style="94" bestFit="1" customWidth="1"/>
    <col min="10201" max="10455" width="10.81640625" style="94"/>
    <col min="10456" max="10456" width="40" style="94" bestFit="1" customWidth="1"/>
    <col min="10457" max="10711" width="10.81640625" style="94"/>
    <col min="10712" max="10712" width="40" style="94" bestFit="1" customWidth="1"/>
    <col min="10713" max="10967" width="10.81640625" style="94"/>
    <col min="10968" max="10968" width="40" style="94" bestFit="1" customWidth="1"/>
    <col min="10969" max="11223" width="10.81640625" style="94"/>
    <col min="11224" max="11224" width="40" style="94" bestFit="1" customWidth="1"/>
    <col min="11225" max="11479" width="10.81640625" style="94"/>
    <col min="11480" max="11480" width="40" style="94" bestFit="1" customWidth="1"/>
    <col min="11481" max="11735" width="10.81640625" style="94"/>
    <col min="11736" max="11736" width="40" style="94" bestFit="1" customWidth="1"/>
    <col min="11737" max="11991" width="10.81640625" style="94"/>
    <col min="11992" max="11992" width="40" style="94" bestFit="1" customWidth="1"/>
    <col min="11993" max="12247" width="10.81640625" style="94"/>
    <col min="12248" max="12248" width="40" style="94" bestFit="1" customWidth="1"/>
    <col min="12249" max="12503" width="10.81640625" style="94"/>
    <col min="12504" max="12504" width="40" style="94" bestFit="1" customWidth="1"/>
    <col min="12505" max="12759" width="10.81640625" style="94"/>
    <col min="12760" max="12760" width="40" style="94" bestFit="1" customWidth="1"/>
    <col min="12761" max="13015" width="10.81640625" style="94"/>
    <col min="13016" max="13016" width="40" style="94" bestFit="1" customWidth="1"/>
    <col min="13017" max="13271" width="10.81640625" style="94"/>
    <col min="13272" max="13272" width="40" style="94" bestFit="1" customWidth="1"/>
    <col min="13273" max="13527" width="10.81640625" style="94"/>
    <col min="13528" max="13528" width="40" style="94" bestFit="1" customWidth="1"/>
    <col min="13529" max="13783" width="10.81640625" style="94"/>
    <col min="13784" max="13784" width="40" style="94" bestFit="1" customWidth="1"/>
    <col min="13785" max="14039" width="10.81640625" style="94"/>
    <col min="14040" max="14040" width="40" style="94" bestFit="1" customWidth="1"/>
    <col min="14041" max="14295" width="10.81640625" style="94"/>
    <col min="14296" max="14296" width="40" style="94" bestFit="1" customWidth="1"/>
    <col min="14297" max="14551" width="10.81640625" style="94"/>
    <col min="14552" max="14552" width="40" style="94" bestFit="1" customWidth="1"/>
    <col min="14553" max="14807" width="10.81640625" style="94"/>
    <col min="14808" max="14808" width="40" style="94" bestFit="1" customWidth="1"/>
    <col min="14809" max="15063" width="10.81640625" style="94"/>
    <col min="15064" max="15064" width="40" style="94" bestFit="1" customWidth="1"/>
    <col min="15065" max="15319" width="10.81640625" style="94"/>
    <col min="15320" max="15320" width="40" style="94" bestFit="1" customWidth="1"/>
    <col min="15321" max="15575" width="10.81640625" style="94"/>
    <col min="15576" max="15576" width="40" style="94" bestFit="1" customWidth="1"/>
    <col min="15577" max="15831" width="10.81640625" style="94"/>
    <col min="15832" max="15832" width="40" style="94" bestFit="1" customWidth="1"/>
    <col min="15833" max="16087" width="10.81640625" style="94"/>
    <col min="16088" max="16088" width="40" style="94" bestFit="1" customWidth="1"/>
    <col min="16089" max="16384" width="10.81640625" style="94"/>
  </cols>
  <sheetData>
    <row r="1" spans="1:5" ht="15.15" customHeight="1">
      <c r="A1" s="93" t="s">
        <v>851</v>
      </c>
      <c r="B1" s="93" t="s">
        <v>849</v>
      </c>
      <c r="C1" s="93" t="s">
        <v>852</v>
      </c>
      <c r="D1" s="93" t="s">
        <v>853</v>
      </c>
      <c r="E1" s="93" t="s">
        <v>854</v>
      </c>
    </row>
    <row r="2" spans="1:5" ht="14.5">
      <c r="A2" s="98" t="s">
        <v>437</v>
      </c>
      <c r="B2" s="98" t="s">
        <v>1581</v>
      </c>
      <c r="C2" s="99">
        <v>612472</v>
      </c>
      <c r="D2" s="99">
        <v>678114</v>
      </c>
      <c r="E2" s="95">
        <v>681430</v>
      </c>
    </row>
    <row r="3" spans="1:5" ht="14.5">
      <c r="A3" s="98" t="s">
        <v>221</v>
      </c>
      <c r="B3" s="98" t="s">
        <v>953</v>
      </c>
      <c r="C3" s="99">
        <v>46243</v>
      </c>
      <c r="D3" s="99">
        <v>52031</v>
      </c>
      <c r="E3" s="95">
        <v>53377</v>
      </c>
    </row>
    <row r="4" spans="1:5" ht="14.5">
      <c r="A4" s="98" t="s">
        <v>729</v>
      </c>
      <c r="B4" s="98" t="s">
        <v>1247</v>
      </c>
      <c r="C4" s="99">
        <v>31158</v>
      </c>
      <c r="D4" s="99">
        <v>35660</v>
      </c>
      <c r="E4" s="95">
        <v>35898</v>
      </c>
    </row>
    <row r="5" spans="1:5" ht="14.5">
      <c r="A5" s="98" t="s">
        <v>469</v>
      </c>
      <c r="B5" s="98" t="s">
        <v>1358</v>
      </c>
      <c r="C5" s="99">
        <v>18019</v>
      </c>
      <c r="D5" s="99">
        <v>21264</v>
      </c>
      <c r="E5" s="95">
        <v>19869</v>
      </c>
    </row>
    <row r="6" spans="1:5" ht="14.5">
      <c r="A6" s="98" t="s">
        <v>434</v>
      </c>
      <c r="B6" s="98" t="s">
        <v>1556</v>
      </c>
      <c r="C6" s="99">
        <v>11896</v>
      </c>
      <c r="D6" s="99">
        <v>18180</v>
      </c>
      <c r="E6" s="95">
        <v>18809</v>
      </c>
    </row>
    <row r="7" spans="1:5" ht="14.5">
      <c r="A7" s="98" t="s">
        <v>279</v>
      </c>
      <c r="B7" s="98" t="s">
        <v>975</v>
      </c>
      <c r="C7" s="99">
        <v>14920</v>
      </c>
      <c r="D7" s="99">
        <v>17144</v>
      </c>
      <c r="E7" s="95">
        <v>17431</v>
      </c>
    </row>
    <row r="8" spans="1:5" ht="14.5">
      <c r="A8" s="98" t="s">
        <v>249</v>
      </c>
      <c r="B8" s="98" t="s">
        <v>894</v>
      </c>
      <c r="C8" s="99">
        <v>15053</v>
      </c>
      <c r="D8" s="99">
        <v>17215</v>
      </c>
      <c r="E8" s="95">
        <v>17168</v>
      </c>
    </row>
    <row r="9" spans="1:5" ht="14.5">
      <c r="A9" s="98" t="s">
        <v>179</v>
      </c>
      <c r="B9" s="98" t="s">
        <v>1386</v>
      </c>
      <c r="C9" s="99">
        <v>16048</v>
      </c>
      <c r="D9" s="99">
        <v>17069</v>
      </c>
      <c r="E9" s="95">
        <v>17062</v>
      </c>
    </row>
    <row r="10" spans="1:5" ht="14.5">
      <c r="A10" s="98" t="s">
        <v>675</v>
      </c>
      <c r="B10" s="98" t="s">
        <v>1069</v>
      </c>
      <c r="C10" s="99">
        <v>13431</v>
      </c>
      <c r="D10" s="99">
        <v>16402</v>
      </c>
      <c r="E10" s="95">
        <v>16006</v>
      </c>
    </row>
    <row r="11" spans="1:5" ht="14.5">
      <c r="A11" s="98" t="s">
        <v>331</v>
      </c>
      <c r="B11" s="98" t="s">
        <v>944</v>
      </c>
      <c r="C11" s="99">
        <v>12100</v>
      </c>
      <c r="D11" s="99">
        <v>14543</v>
      </c>
      <c r="E11" s="95">
        <v>15119</v>
      </c>
    </row>
    <row r="12" spans="1:5" ht="14.5">
      <c r="A12" s="98" t="s">
        <v>423</v>
      </c>
      <c r="B12" s="98" t="s">
        <v>1380</v>
      </c>
      <c r="C12" s="99">
        <v>1922</v>
      </c>
      <c r="D12" s="99">
        <v>10209</v>
      </c>
      <c r="E12" s="95">
        <v>13754</v>
      </c>
    </row>
    <row r="13" spans="1:5" ht="14.5">
      <c r="A13" s="98" t="s">
        <v>101</v>
      </c>
      <c r="B13" s="98" t="s">
        <v>958</v>
      </c>
      <c r="C13" s="99">
        <v>11398</v>
      </c>
      <c r="D13" s="99">
        <v>12857</v>
      </c>
      <c r="E13" s="95">
        <v>13351</v>
      </c>
    </row>
    <row r="14" spans="1:5" ht="14.5">
      <c r="A14" s="98" t="s">
        <v>349</v>
      </c>
      <c r="B14" s="98" t="s">
        <v>1535</v>
      </c>
      <c r="C14" s="99">
        <v>10580</v>
      </c>
      <c r="D14" s="99">
        <v>10959</v>
      </c>
      <c r="E14" s="95">
        <v>10498</v>
      </c>
    </row>
    <row r="15" spans="1:5" ht="14.5">
      <c r="A15" s="98" t="s">
        <v>449</v>
      </c>
      <c r="B15" s="98" t="s">
        <v>1365</v>
      </c>
      <c r="C15" s="99">
        <v>7896</v>
      </c>
      <c r="D15" s="99">
        <v>9797</v>
      </c>
      <c r="E15" s="95">
        <v>10168</v>
      </c>
    </row>
    <row r="16" spans="1:5" ht="14.5">
      <c r="A16" s="100" t="s">
        <v>288</v>
      </c>
      <c r="B16" s="100" t="s">
        <v>906</v>
      </c>
      <c r="C16" s="101">
        <v>8397</v>
      </c>
      <c r="D16" s="101">
        <v>9424</v>
      </c>
      <c r="E16" s="102">
        <v>9852</v>
      </c>
    </row>
    <row r="17" spans="1:5" ht="14.5">
      <c r="A17" s="100" t="s">
        <v>116</v>
      </c>
      <c r="B17" s="100" t="s">
        <v>1002</v>
      </c>
      <c r="C17" s="101">
        <v>8578</v>
      </c>
      <c r="D17" s="99">
        <v>10164</v>
      </c>
      <c r="E17" s="102">
        <v>9360</v>
      </c>
    </row>
    <row r="18" spans="1:5" ht="14.5">
      <c r="A18" s="100" t="s">
        <v>438</v>
      </c>
      <c r="B18" s="100" t="s">
        <v>1582</v>
      </c>
      <c r="C18" s="101">
        <v>5640</v>
      </c>
      <c r="D18" s="101">
        <v>7683</v>
      </c>
      <c r="E18" s="102">
        <v>8612</v>
      </c>
    </row>
    <row r="19" spans="1:5" ht="14.5">
      <c r="A19" s="100" t="s">
        <v>403</v>
      </c>
      <c r="B19" s="100" t="s">
        <v>1317</v>
      </c>
      <c r="C19" s="101">
        <v>5715</v>
      </c>
      <c r="D19" s="101">
        <v>7818</v>
      </c>
      <c r="E19" s="102">
        <v>7941</v>
      </c>
    </row>
    <row r="20" spans="1:5" ht="14.5">
      <c r="A20" s="100" t="s">
        <v>667</v>
      </c>
      <c r="B20" s="100" t="s">
        <v>1080</v>
      </c>
      <c r="C20" s="101">
        <v>7816</v>
      </c>
      <c r="D20" s="101">
        <v>8212</v>
      </c>
      <c r="E20" s="102">
        <v>7335</v>
      </c>
    </row>
    <row r="21" spans="1:5" ht="14.5">
      <c r="A21" s="100" t="s">
        <v>385</v>
      </c>
      <c r="B21" s="100" t="s">
        <v>1300</v>
      </c>
      <c r="C21" s="101">
        <v>5620</v>
      </c>
      <c r="D21" s="101">
        <v>7153</v>
      </c>
      <c r="E21" s="102">
        <v>7112</v>
      </c>
    </row>
    <row r="22" spans="1:5" ht="14.5">
      <c r="A22" s="100" t="s">
        <v>197</v>
      </c>
      <c r="B22" s="100" t="s">
        <v>1536</v>
      </c>
      <c r="C22" s="101">
        <v>7043</v>
      </c>
      <c r="D22" s="101">
        <v>7343</v>
      </c>
      <c r="E22" s="102">
        <v>6754</v>
      </c>
    </row>
    <row r="23" spans="1:5" ht="14.5">
      <c r="A23" s="100" t="s">
        <v>432</v>
      </c>
      <c r="B23" s="100" t="s">
        <v>1504</v>
      </c>
      <c r="C23" s="101">
        <v>2296</v>
      </c>
      <c r="D23" s="101">
        <v>5553</v>
      </c>
      <c r="E23" s="102">
        <v>6509</v>
      </c>
    </row>
    <row r="24" spans="1:5" ht="14.5">
      <c r="A24" s="100" t="s">
        <v>426</v>
      </c>
      <c r="B24" s="100" t="s">
        <v>1448</v>
      </c>
      <c r="C24" s="101">
        <v>1531</v>
      </c>
      <c r="D24" s="101">
        <v>5208</v>
      </c>
      <c r="E24" s="102">
        <v>6116</v>
      </c>
    </row>
    <row r="25" spans="1:5" ht="14.5">
      <c r="A25" s="100" t="s">
        <v>412</v>
      </c>
      <c r="B25" s="100" t="s">
        <v>1467</v>
      </c>
      <c r="C25" s="101">
        <v>1773</v>
      </c>
      <c r="D25" s="101">
        <v>5087</v>
      </c>
      <c r="E25" s="102">
        <v>6111</v>
      </c>
    </row>
    <row r="26" spans="1:5" ht="14.5">
      <c r="A26" s="100" t="s">
        <v>360</v>
      </c>
      <c r="B26" s="100" t="s">
        <v>1346</v>
      </c>
      <c r="C26" s="101">
        <v>4295</v>
      </c>
      <c r="D26" s="101">
        <v>5039</v>
      </c>
      <c r="E26" s="102">
        <v>5043</v>
      </c>
    </row>
    <row r="27" spans="1:5" ht="14.5">
      <c r="A27" s="96" t="s">
        <v>436</v>
      </c>
      <c r="B27" s="96" t="s">
        <v>1572</v>
      </c>
      <c r="C27" s="97">
        <v>3426</v>
      </c>
      <c r="D27" s="97">
        <v>4604</v>
      </c>
      <c r="E27" s="94">
        <v>4727</v>
      </c>
    </row>
    <row r="28" spans="1:5" ht="14.5">
      <c r="A28" s="96" t="s">
        <v>424</v>
      </c>
      <c r="B28" s="96" t="s">
        <v>1403</v>
      </c>
      <c r="C28" s="97">
        <v>3887</v>
      </c>
      <c r="D28" s="97">
        <v>4598</v>
      </c>
      <c r="E28" s="94">
        <v>4627</v>
      </c>
    </row>
    <row r="29" spans="1:5" ht="14.5">
      <c r="A29" s="96" t="s">
        <v>605</v>
      </c>
      <c r="B29" s="96" t="s">
        <v>1104</v>
      </c>
      <c r="C29" s="97">
        <v>4040</v>
      </c>
      <c r="D29" s="97">
        <v>4572</v>
      </c>
      <c r="E29" s="94">
        <v>4457</v>
      </c>
    </row>
    <row r="30" spans="1:5" ht="14.5">
      <c r="A30" s="96" t="s">
        <v>408</v>
      </c>
      <c r="B30" s="96" t="s">
        <v>1389</v>
      </c>
      <c r="C30" s="97">
        <v>4087</v>
      </c>
      <c r="D30" s="97">
        <v>4715</v>
      </c>
      <c r="E30" s="94">
        <v>4386</v>
      </c>
    </row>
    <row r="31" spans="1:5" ht="14.5">
      <c r="A31" s="96" t="s">
        <v>422</v>
      </c>
      <c r="B31" s="96" t="s">
        <v>1357</v>
      </c>
      <c r="C31" s="97">
        <v>1784</v>
      </c>
      <c r="D31" s="97">
        <v>3293</v>
      </c>
      <c r="E31" s="94">
        <v>4329</v>
      </c>
    </row>
    <row r="32" spans="1:5" ht="14.5">
      <c r="A32" s="96" t="s">
        <v>396</v>
      </c>
      <c r="B32" s="96" t="s">
        <v>1494</v>
      </c>
      <c r="C32" s="97">
        <v>1819</v>
      </c>
      <c r="D32" s="97">
        <v>3615</v>
      </c>
      <c r="E32" s="94">
        <v>4172</v>
      </c>
    </row>
    <row r="33" spans="1:5" ht="14.5">
      <c r="A33" s="96" t="s">
        <v>313</v>
      </c>
      <c r="B33" s="96" t="s">
        <v>1014</v>
      </c>
      <c r="C33" s="97">
        <v>3950</v>
      </c>
      <c r="D33" s="97">
        <v>4396</v>
      </c>
      <c r="E33" s="94">
        <v>4141</v>
      </c>
    </row>
    <row r="34" spans="1:5" ht="14.5">
      <c r="A34" s="96" t="s">
        <v>679</v>
      </c>
      <c r="B34" s="96" t="s">
        <v>1105</v>
      </c>
      <c r="C34" s="97">
        <v>3474</v>
      </c>
      <c r="D34" s="97">
        <v>3964</v>
      </c>
      <c r="E34" s="94">
        <v>3743</v>
      </c>
    </row>
    <row r="35" spans="1:5" ht="14.5">
      <c r="A35" s="96" t="s">
        <v>395</v>
      </c>
      <c r="B35" s="96" t="s">
        <v>1489</v>
      </c>
      <c r="C35" s="97">
        <v>2812</v>
      </c>
      <c r="D35" s="97">
        <v>3753</v>
      </c>
      <c r="E35" s="94">
        <v>3564</v>
      </c>
    </row>
    <row r="36" spans="1:5" ht="14.5">
      <c r="A36" s="96" t="s">
        <v>294</v>
      </c>
      <c r="B36" s="96" t="s">
        <v>1023</v>
      </c>
      <c r="C36" s="97">
        <v>3655</v>
      </c>
      <c r="D36" s="97">
        <v>3625</v>
      </c>
      <c r="E36" s="94">
        <v>3444</v>
      </c>
    </row>
    <row r="37" spans="1:5" ht="14.5">
      <c r="A37" s="96" t="s">
        <v>151</v>
      </c>
      <c r="B37" s="96" t="s">
        <v>949</v>
      </c>
      <c r="C37" s="97">
        <v>3136</v>
      </c>
      <c r="D37" s="97">
        <v>3526</v>
      </c>
      <c r="E37" s="94">
        <v>3426</v>
      </c>
    </row>
    <row r="38" spans="1:5" ht="14.5">
      <c r="A38" s="96" t="s">
        <v>433</v>
      </c>
      <c r="B38" s="96" t="s">
        <v>1519</v>
      </c>
      <c r="C38" s="97">
        <v>2212</v>
      </c>
      <c r="D38" s="97">
        <v>3151</v>
      </c>
      <c r="E38" s="94">
        <v>3407</v>
      </c>
    </row>
    <row r="39" spans="1:5" ht="14.5">
      <c r="A39" s="96" t="s">
        <v>526</v>
      </c>
      <c r="B39" s="96" t="s">
        <v>1364</v>
      </c>
      <c r="C39" s="97">
        <v>3196</v>
      </c>
      <c r="D39" s="97">
        <v>3623</v>
      </c>
      <c r="E39" s="94">
        <v>3365</v>
      </c>
    </row>
    <row r="40" spans="1:5" ht="14.5">
      <c r="A40" s="96" t="s">
        <v>676</v>
      </c>
      <c r="B40" s="96" t="s">
        <v>1070</v>
      </c>
      <c r="C40" s="97">
        <v>3339</v>
      </c>
      <c r="D40" s="97">
        <v>3557</v>
      </c>
      <c r="E40" s="94">
        <v>3292</v>
      </c>
    </row>
    <row r="41" spans="1:5" ht="14.5">
      <c r="A41" s="96" t="s">
        <v>367</v>
      </c>
      <c r="B41" s="96" t="s">
        <v>1445</v>
      </c>
      <c r="C41" s="97">
        <v>3109</v>
      </c>
      <c r="D41" s="97">
        <v>3572</v>
      </c>
      <c r="E41" s="94">
        <v>3062</v>
      </c>
    </row>
    <row r="42" spans="1:5" ht="14.5">
      <c r="A42" s="96" t="s">
        <v>661</v>
      </c>
      <c r="B42" s="96" t="s">
        <v>1268</v>
      </c>
      <c r="C42" s="97">
        <v>3178</v>
      </c>
      <c r="D42" s="97">
        <v>3235</v>
      </c>
      <c r="E42" s="94">
        <v>2996</v>
      </c>
    </row>
    <row r="43" spans="1:5" ht="14.5">
      <c r="A43" s="96" t="s">
        <v>414</v>
      </c>
      <c r="B43" s="96" t="s">
        <v>1510</v>
      </c>
      <c r="C43" s="97">
        <v>2306</v>
      </c>
      <c r="D43" s="97">
        <v>3149</v>
      </c>
      <c r="E43" s="94">
        <v>2908</v>
      </c>
    </row>
    <row r="44" spans="1:5" ht="14.5">
      <c r="A44" s="96" t="s">
        <v>406</v>
      </c>
      <c r="B44" s="96" t="s">
        <v>1359</v>
      </c>
      <c r="C44" s="97">
        <v>2852</v>
      </c>
      <c r="D44" s="97">
        <v>2993</v>
      </c>
      <c r="E44" s="94">
        <v>2901</v>
      </c>
    </row>
    <row r="45" spans="1:5" ht="14.5">
      <c r="A45" s="96" t="s">
        <v>376</v>
      </c>
      <c r="B45" s="96" t="s">
        <v>1414</v>
      </c>
      <c r="C45" s="97">
        <v>3284</v>
      </c>
      <c r="D45" s="97">
        <v>3272</v>
      </c>
      <c r="E45" s="94">
        <v>2767</v>
      </c>
    </row>
    <row r="46" spans="1:5" ht="14.5">
      <c r="A46" s="96" t="s">
        <v>8</v>
      </c>
      <c r="B46" s="96" t="s">
        <v>1585</v>
      </c>
      <c r="C46" s="97">
        <v>2433</v>
      </c>
      <c r="D46" s="97">
        <v>2825</v>
      </c>
      <c r="E46" s="94">
        <v>2761</v>
      </c>
    </row>
    <row r="47" spans="1:5" ht="14.5">
      <c r="A47" s="96" t="s">
        <v>709</v>
      </c>
      <c r="B47" s="96" t="s">
        <v>1125</v>
      </c>
      <c r="C47" s="97">
        <v>2825</v>
      </c>
      <c r="D47" s="97">
        <v>2881</v>
      </c>
      <c r="E47" s="94">
        <v>2573</v>
      </c>
    </row>
    <row r="48" spans="1:5" ht="14.5">
      <c r="A48" s="96" t="s">
        <v>421</v>
      </c>
      <c r="B48" s="96" t="s">
        <v>1353</v>
      </c>
      <c r="C48" s="97">
        <v>1628</v>
      </c>
      <c r="D48" s="97">
        <v>2356</v>
      </c>
      <c r="E48" s="94">
        <v>2567</v>
      </c>
    </row>
    <row r="49" spans="1:5" ht="14.5">
      <c r="A49" s="96" t="s">
        <v>391</v>
      </c>
      <c r="B49" s="96" t="s">
        <v>1406</v>
      </c>
      <c r="C49" s="97">
        <v>2900</v>
      </c>
      <c r="D49" s="97">
        <v>2877</v>
      </c>
      <c r="E49" s="94">
        <v>2557</v>
      </c>
    </row>
    <row r="50" spans="1:5" ht="14.5">
      <c r="A50" s="96" t="s">
        <v>617</v>
      </c>
      <c r="B50" s="96" t="s">
        <v>1191</v>
      </c>
      <c r="C50" s="97">
        <v>2343</v>
      </c>
      <c r="D50" s="97">
        <v>2681</v>
      </c>
      <c r="E50" s="94">
        <v>2517</v>
      </c>
    </row>
    <row r="51" spans="1:5" ht="14.5">
      <c r="A51" s="96" t="s">
        <v>820</v>
      </c>
      <c r="B51" s="96" t="s">
        <v>1275</v>
      </c>
      <c r="C51" s="97">
        <v>1945</v>
      </c>
      <c r="D51" s="97">
        <v>2319</v>
      </c>
      <c r="E51" s="94">
        <v>2441</v>
      </c>
    </row>
    <row r="52" spans="1:5" ht="14.5">
      <c r="A52" s="96" t="s">
        <v>209</v>
      </c>
      <c r="B52" s="96" t="s">
        <v>873</v>
      </c>
      <c r="C52" s="97">
        <v>2280</v>
      </c>
      <c r="D52" s="97">
        <v>2538</v>
      </c>
      <c r="E52" s="94">
        <v>2411</v>
      </c>
    </row>
    <row r="53" spans="1:5" ht="14.5">
      <c r="A53" s="96" t="s">
        <v>444</v>
      </c>
      <c r="B53" s="96" t="s">
        <v>1493</v>
      </c>
      <c r="C53" s="97">
        <v>2233</v>
      </c>
      <c r="D53" s="97">
        <v>2641</v>
      </c>
      <c r="E53" s="94">
        <v>2377</v>
      </c>
    </row>
    <row r="54" spans="1:5" ht="14.5">
      <c r="A54" s="96" t="s">
        <v>419</v>
      </c>
      <c r="B54" s="96" t="s">
        <v>1309</v>
      </c>
      <c r="C54" s="97">
        <v>1548</v>
      </c>
      <c r="D54" s="97">
        <v>2257</v>
      </c>
      <c r="E54" s="94">
        <v>2372</v>
      </c>
    </row>
    <row r="55" spans="1:5" ht="14.5">
      <c r="A55" s="96" t="s">
        <v>138</v>
      </c>
      <c r="B55" s="96" t="s">
        <v>1054</v>
      </c>
      <c r="C55" s="97">
        <v>1602</v>
      </c>
      <c r="D55" s="97">
        <v>2179</v>
      </c>
      <c r="E55" s="94">
        <v>2300</v>
      </c>
    </row>
    <row r="56" spans="1:5" ht="14.5">
      <c r="A56" s="96" t="s">
        <v>337</v>
      </c>
      <c r="B56" s="96" t="s">
        <v>1450</v>
      </c>
      <c r="C56" s="97">
        <v>2486</v>
      </c>
      <c r="D56" s="97">
        <v>2424</v>
      </c>
      <c r="E56" s="94">
        <v>2293</v>
      </c>
    </row>
    <row r="57" spans="1:5" ht="14.5">
      <c r="A57" s="96" t="s">
        <v>141</v>
      </c>
      <c r="B57" s="96" t="s">
        <v>900</v>
      </c>
      <c r="C57" s="97">
        <v>1489</v>
      </c>
      <c r="D57" s="97">
        <v>2194</v>
      </c>
      <c r="E57" s="94">
        <v>2236</v>
      </c>
    </row>
    <row r="58" spans="1:5" ht="14.5">
      <c r="A58" s="96" t="s">
        <v>453</v>
      </c>
      <c r="B58" s="96" t="s">
        <v>1438</v>
      </c>
      <c r="C58" s="97">
        <v>2056</v>
      </c>
      <c r="D58" s="97">
        <v>2001</v>
      </c>
      <c r="E58" s="94">
        <v>2028</v>
      </c>
    </row>
    <row r="59" spans="1:5" ht="14.5">
      <c r="A59" s="96" t="s">
        <v>551</v>
      </c>
      <c r="B59" s="96" t="s">
        <v>1064</v>
      </c>
      <c r="C59" s="97">
        <v>2185</v>
      </c>
      <c r="D59" s="97">
        <v>2079</v>
      </c>
      <c r="E59" s="94">
        <v>1980</v>
      </c>
    </row>
    <row r="60" spans="1:5" ht="14.5">
      <c r="A60" s="96" t="s">
        <v>445</v>
      </c>
      <c r="B60" s="96" t="s">
        <v>1507</v>
      </c>
      <c r="C60" s="97">
        <v>2064</v>
      </c>
      <c r="D60" s="97">
        <v>2084</v>
      </c>
      <c r="E60" s="94">
        <v>1936</v>
      </c>
    </row>
    <row r="61" spans="1:5" ht="14.5">
      <c r="A61" s="96" t="s">
        <v>570</v>
      </c>
      <c r="B61" s="96" t="s">
        <v>1385</v>
      </c>
      <c r="C61" s="97">
        <v>2212</v>
      </c>
      <c r="D61" s="97">
        <v>2264</v>
      </c>
      <c r="E61" s="94">
        <v>1909</v>
      </c>
    </row>
    <row r="62" spans="1:5" ht="14.5">
      <c r="A62" s="96" t="s">
        <v>336</v>
      </c>
      <c r="B62" s="96" t="s">
        <v>1047</v>
      </c>
      <c r="C62" s="97">
        <v>1672</v>
      </c>
      <c r="D62" s="97">
        <v>1719</v>
      </c>
      <c r="E62" s="94">
        <v>1869</v>
      </c>
    </row>
    <row r="63" spans="1:5" ht="14.5">
      <c r="A63" s="96" t="s">
        <v>554</v>
      </c>
      <c r="B63" s="96" t="s">
        <v>1163</v>
      </c>
      <c r="C63" s="97">
        <v>1928</v>
      </c>
      <c r="D63" s="97">
        <v>1812</v>
      </c>
      <c r="E63" s="94">
        <v>1756</v>
      </c>
    </row>
    <row r="64" spans="1:5" ht="14.5">
      <c r="A64" s="96" t="s">
        <v>305</v>
      </c>
      <c r="B64" s="96" t="s">
        <v>948</v>
      </c>
      <c r="C64" s="97">
        <v>1994</v>
      </c>
      <c r="D64" s="97">
        <v>1994</v>
      </c>
      <c r="E64" s="94">
        <v>1736</v>
      </c>
    </row>
    <row r="65" spans="1:5" ht="14.5">
      <c r="A65" s="96" t="s">
        <v>462</v>
      </c>
      <c r="B65" s="96" t="s">
        <v>1330</v>
      </c>
      <c r="C65" s="97">
        <v>2012</v>
      </c>
      <c r="D65" s="97">
        <v>2068</v>
      </c>
      <c r="E65" s="94">
        <v>1722</v>
      </c>
    </row>
    <row r="66" spans="1:5" ht="14.5">
      <c r="A66" s="96" t="s">
        <v>277</v>
      </c>
      <c r="B66" s="96" t="s">
        <v>905</v>
      </c>
      <c r="C66" s="97">
        <v>1645</v>
      </c>
      <c r="D66" s="97">
        <v>1510</v>
      </c>
      <c r="E66" s="94">
        <v>1594</v>
      </c>
    </row>
    <row r="67" spans="1:5" ht="14.5">
      <c r="A67" s="96" t="s">
        <v>373</v>
      </c>
      <c r="B67" s="96" t="s">
        <v>1348</v>
      </c>
      <c r="C67" s="97">
        <v>1999</v>
      </c>
      <c r="D67" s="97">
        <v>1799</v>
      </c>
      <c r="E67" s="94">
        <v>1557</v>
      </c>
    </row>
    <row r="68" spans="1:5" ht="14.5">
      <c r="A68" s="96" t="s">
        <v>112</v>
      </c>
      <c r="B68" s="96" t="s">
        <v>904</v>
      </c>
      <c r="C68" s="97">
        <v>1244</v>
      </c>
      <c r="D68" s="97">
        <v>1562</v>
      </c>
      <c r="E68" s="94">
        <v>1556</v>
      </c>
    </row>
    <row r="69" spans="1:5" ht="14.5">
      <c r="A69" s="96" t="s">
        <v>792</v>
      </c>
      <c r="B69" s="96" t="s">
        <v>1196</v>
      </c>
      <c r="C69" s="97">
        <v>1359</v>
      </c>
      <c r="D69" s="97">
        <v>1625</v>
      </c>
      <c r="E69" s="94">
        <v>1540</v>
      </c>
    </row>
    <row r="70" spans="1:5" ht="14.5">
      <c r="A70" s="96" t="s">
        <v>539</v>
      </c>
      <c r="B70" s="96" t="s">
        <v>1337</v>
      </c>
      <c r="C70" s="97">
        <v>1612</v>
      </c>
      <c r="D70" s="97">
        <v>1637</v>
      </c>
      <c r="E70" s="94">
        <v>1539</v>
      </c>
    </row>
    <row r="71" spans="1:5" ht="14.5">
      <c r="A71" s="96" t="s">
        <v>117</v>
      </c>
      <c r="B71" s="96" t="s">
        <v>1007</v>
      </c>
      <c r="C71" s="97">
        <v>1080</v>
      </c>
      <c r="D71" s="97">
        <v>1522</v>
      </c>
      <c r="E71" s="94">
        <v>1504</v>
      </c>
    </row>
    <row r="72" spans="1:5" ht="14.5">
      <c r="A72" s="96" t="s">
        <v>220</v>
      </c>
      <c r="B72" s="96" t="s">
        <v>950</v>
      </c>
      <c r="C72" s="97">
        <v>1772</v>
      </c>
      <c r="D72" s="97">
        <v>1651</v>
      </c>
      <c r="E72" s="94">
        <v>1476</v>
      </c>
    </row>
    <row r="73" spans="1:5" ht="14.5">
      <c r="A73" s="96" t="s">
        <v>525</v>
      </c>
      <c r="B73" s="96" t="s">
        <v>1310</v>
      </c>
      <c r="C73" s="97">
        <v>1402</v>
      </c>
      <c r="D73" s="97">
        <v>1574</v>
      </c>
      <c r="E73" s="94">
        <v>1458</v>
      </c>
    </row>
    <row r="74" spans="1:5" ht="14.5">
      <c r="A74" s="96" t="s">
        <v>401</v>
      </c>
      <c r="B74" s="96" t="s">
        <v>1546</v>
      </c>
      <c r="C74" s="97">
        <v>1374</v>
      </c>
      <c r="D74" s="97">
        <v>1515</v>
      </c>
      <c r="E74" s="94">
        <v>1458</v>
      </c>
    </row>
    <row r="75" spans="1:5" ht="14.5">
      <c r="A75" s="96" t="s">
        <v>531</v>
      </c>
      <c r="B75" s="96" t="s">
        <v>1466</v>
      </c>
      <c r="C75" s="97">
        <v>1108</v>
      </c>
      <c r="D75" s="97">
        <v>1413</v>
      </c>
      <c r="E75" s="94">
        <v>1442</v>
      </c>
    </row>
    <row r="76" spans="1:5" ht="14.5">
      <c r="A76" s="96" t="s">
        <v>284</v>
      </c>
      <c r="B76" s="96" t="s">
        <v>877</v>
      </c>
      <c r="C76" s="97">
        <v>1457</v>
      </c>
      <c r="D76" s="97">
        <v>1477</v>
      </c>
      <c r="E76" s="94">
        <v>1441</v>
      </c>
    </row>
    <row r="77" spans="1:5" ht="14.5">
      <c r="A77" s="96" t="s">
        <v>328</v>
      </c>
      <c r="B77" s="96" t="s">
        <v>898</v>
      </c>
      <c r="C77" s="97">
        <v>1317</v>
      </c>
      <c r="D77" s="97">
        <v>1345</v>
      </c>
      <c r="E77" s="94">
        <v>1304</v>
      </c>
    </row>
    <row r="78" spans="1:5" ht="14.5">
      <c r="A78" s="96" t="s">
        <v>431</v>
      </c>
      <c r="B78" s="96" t="s">
        <v>1488</v>
      </c>
      <c r="C78" s="97">
        <v>1083</v>
      </c>
      <c r="D78" s="97">
        <v>1381</v>
      </c>
      <c r="E78" s="94">
        <v>1298</v>
      </c>
    </row>
    <row r="79" spans="1:5" ht="14.5">
      <c r="A79" s="96" t="s">
        <v>334</v>
      </c>
      <c r="B79" s="96" t="s">
        <v>1031</v>
      </c>
      <c r="C79" s="97">
        <v>1103</v>
      </c>
      <c r="D79" s="97">
        <v>1226</v>
      </c>
      <c r="E79" s="94">
        <v>1297</v>
      </c>
    </row>
    <row r="80" spans="1:5" ht="14.5">
      <c r="A80" s="96" t="s">
        <v>194</v>
      </c>
      <c r="B80" s="96" t="s">
        <v>1514</v>
      </c>
      <c r="C80" s="97">
        <v>1722</v>
      </c>
      <c r="D80" s="97">
        <v>1562</v>
      </c>
      <c r="E80" s="94">
        <v>1292</v>
      </c>
    </row>
    <row r="81" spans="1:5" ht="14.5">
      <c r="A81" s="96" t="s">
        <v>686</v>
      </c>
      <c r="B81" s="96" t="s">
        <v>1183</v>
      </c>
      <c r="C81" s="97">
        <v>1432</v>
      </c>
      <c r="D81" s="97">
        <v>1360</v>
      </c>
      <c r="E81" s="94">
        <v>1270</v>
      </c>
    </row>
    <row r="82" spans="1:5" ht="14.5">
      <c r="A82" s="96" t="s">
        <v>390</v>
      </c>
      <c r="B82" s="96" t="s">
        <v>1396</v>
      </c>
      <c r="C82" s="97">
        <v>1058</v>
      </c>
      <c r="D82" s="97">
        <v>1305</v>
      </c>
      <c r="E82" s="94">
        <v>1253</v>
      </c>
    </row>
    <row r="83" spans="1:5" ht="14.5">
      <c r="A83" s="96" t="s">
        <v>653</v>
      </c>
      <c r="B83" s="96" t="s">
        <v>1193</v>
      </c>
      <c r="C83" s="97">
        <v>1538</v>
      </c>
      <c r="D83" s="97">
        <v>1355</v>
      </c>
      <c r="E83" s="94">
        <v>1238</v>
      </c>
    </row>
    <row r="84" spans="1:5" ht="14.5">
      <c r="A84" s="96" t="s">
        <v>800</v>
      </c>
      <c r="B84" s="96" t="s">
        <v>1242</v>
      </c>
      <c r="C84" s="97">
        <v>1017</v>
      </c>
      <c r="D84" s="97">
        <v>1131</v>
      </c>
      <c r="E84" s="94">
        <v>1189</v>
      </c>
    </row>
    <row r="85" spans="1:5" ht="14.5">
      <c r="A85" s="96" t="s">
        <v>274</v>
      </c>
      <c r="B85" s="96" t="s">
        <v>869</v>
      </c>
      <c r="C85" s="97">
        <v>1250</v>
      </c>
      <c r="D85" s="97">
        <v>1130</v>
      </c>
      <c r="E85" s="94">
        <v>1188</v>
      </c>
    </row>
    <row r="86" spans="1:5" ht="14.5">
      <c r="A86" s="96" t="s">
        <v>308</v>
      </c>
      <c r="B86" s="96" t="s">
        <v>963</v>
      </c>
      <c r="C86" s="97">
        <v>1531</v>
      </c>
      <c r="D86" s="97">
        <v>1354</v>
      </c>
      <c r="E86" s="94">
        <v>1183</v>
      </c>
    </row>
    <row r="87" spans="1:5" ht="14.5">
      <c r="A87" s="96" t="s">
        <v>140</v>
      </c>
      <c r="B87" s="96" t="s">
        <v>899</v>
      </c>
      <c r="C87" s="97">
        <v>1120</v>
      </c>
      <c r="D87" s="97">
        <v>1199</v>
      </c>
      <c r="E87" s="94">
        <v>1157</v>
      </c>
    </row>
    <row r="88" spans="1:5" ht="14.5">
      <c r="A88" s="96" t="s">
        <v>400</v>
      </c>
      <c r="B88" s="96" t="s">
        <v>1531</v>
      </c>
      <c r="C88" s="97">
        <v>708</v>
      </c>
      <c r="D88" s="97">
        <v>1013</v>
      </c>
      <c r="E88" s="94">
        <v>1152</v>
      </c>
    </row>
    <row r="89" spans="1:5" ht="14.5">
      <c r="A89" s="96" t="s">
        <v>324</v>
      </c>
      <c r="B89" s="96" t="s">
        <v>1424</v>
      </c>
      <c r="C89" s="97">
        <v>1292</v>
      </c>
      <c r="D89" s="97">
        <v>1315</v>
      </c>
      <c r="E89" s="94">
        <v>1136</v>
      </c>
    </row>
    <row r="90" spans="1:5" ht="14.5">
      <c r="A90" s="96" t="s">
        <v>365</v>
      </c>
      <c r="B90" s="96" t="s">
        <v>1439</v>
      </c>
      <c r="C90" s="97">
        <v>1177</v>
      </c>
      <c r="D90" s="97">
        <v>1206</v>
      </c>
      <c r="E90" s="94">
        <v>1133</v>
      </c>
    </row>
    <row r="91" spans="1:5" ht="14.5">
      <c r="A91" s="96" t="s">
        <v>393</v>
      </c>
      <c r="B91" s="96" t="s">
        <v>1419</v>
      </c>
      <c r="C91" s="97">
        <v>430</v>
      </c>
      <c r="D91" s="97">
        <v>949</v>
      </c>
      <c r="E91" s="94">
        <v>1131</v>
      </c>
    </row>
    <row r="92" spans="1:5" ht="14.5">
      <c r="A92" s="96" t="s">
        <v>442</v>
      </c>
      <c r="B92" s="96" t="s">
        <v>1391</v>
      </c>
      <c r="C92" s="97">
        <v>1111</v>
      </c>
      <c r="D92" s="97">
        <v>1123</v>
      </c>
      <c r="E92" s="94">
        <v>1120</v>
      </c>
    </row>
    <row r="93" spans="1:5" ht="14.5">
      <c r="A93" s="96" t="s">
        <v>273</v>
      </c>
      <c r="B93" s="96" t="s">
        <v>860</v>
      </c>
      <c r="C93" s="97">
        <v>1203</v>
      </c>
      <c r="D93" s="97">
        <v>1245</v>
      </c>
      <c r="E93" s="94">
        <v>1119</v>
      </c>
    </row>
    <row r="94" spans="1:5" ht="14.5">
      <c r="A94" s="96" t="s">
        <v>446</v>
      </c>
      <c r="B94" s="96" t="s">
        <v>1524</v>
      </c>
      <c r="C94" s="97">
        <v>1389</v>
      </c>
      <c r="D94" s="97">
        <v>1266</v>
      </c>
      <c r="E94" s="94">
        <v>1114</v>
      </c>
    </row>
    <row r="95" spans="1:5" ht="14.5">
      <c r="A95" s="96" t="s">
        <v>451</v>
      </c>
      <c r="B95" s="96" t="s">
        <v>1392</v>
      </c>
      <c r="C95" s="97">
        <v>1230</v>
      </c>
      <c r="D95" s="97">
        <v>1242</v>
      </c>
      <c r="E95" s="94">
        <v>1096</v>
      </c>
    </row>
    <row r="96" spans="1:5" ht="14.5">
      <c r="A96" s="96" t="s">
        <v>411</v>
      </c>
      <c r="B96" s="96" t="s">
        <v>1460</v>
      </c>
      <c r="C96" s="97">
        <v>1471</v>
      </c>
      <c r="D96" s="97">
        <v>1262</v>
      </c>
      <c r="E96" s="94">
        <v>1080</v>
      </c>
    </row>
    <row r="97" spans="1:5" ht="14.5">
      <c r="A97" s="96" t="s">
        <v>461</v>
      </c>
      <c r="B97" s="96" t="s">
        <v>1326</v>
      </c>
      <c r="C97" s="97">
        <v>1237</v>
      </c>
      <c r="D97" s="97">
        <v>1246</v>
      </c>
      <c r="E97" s="94">
        <v>1068</v>
      </c>
    </row>
    <row r="98" spans="1:5" ht="14.5">
      <c r="A98" s="96" t="s">
        <v>728</v>
      </c>
      <c r="B98" s="96" t="s">
        <v>1241</v>
      </c>
      <c r="C98" s="97">
        <v>1132</v>
      </c>
      <c r="D98" s="97">
        <v>1127</v>
      </c>
      <c r="E98" s="94">
        <v>1066</v>
      </c>
    </row>
    <row r="99" spans="1:5" ht="14.5">
      <c r="A99" s="96" t="s">
        <v>123</v>
      </c>
      <c r="B99" s="96" t="s">
        <v>910</v>
      </c>
      <c r="C99" s="97">
        <v>814</v>
      </c>
      <c r="D99" s="97">
        <v>1048</v>
      </c>
      <c r="E99" s="94">
        <v>1065</v>
      </c>
    </row>
    <row r="100" spans="1:5" ht="14.5">
      <c r="A100" s="96" t="s">
        <v>355</v>
      </c>
      <c r="B100" s="96" t="s">
        <v>1298</v>
      </c>
      <c r="C100" s="97">
        <v>1235</v>
      </c>
      <c r="D100" s="97">
        <v>1207</v>
      </c>
      <c r="E100" s="94">
        <v>1063</v>
      </c>
    </row>
    <row r="101" spans="1:5" ht="14.5">
      <c r="A101" s="96" t="s">
        <v>399</v>
      </c>
      <c r="B101" s="96" t="s">
        <v>1508</v>
      </c>
      <c r="C101" s="97">
        <v>1228</v>
      </c>
      <c r="D101" s="97">
        <v>1158</v>
      </c>
      <c r="E101" s="94">
        <v>1049</v>
      </c>
    </row>
    <row r="102" spans="1:5" ht="14.5">
      <c r="A102" s="96" t="s">
        <v>214</v>
      </c>
      <c r="B102" s="96" t="s">
        <v>885</v>
      </c>
      <c r="C102" s="97">
        <v>1110</v>
      </c>
      <c r="D102" s="97">
        <v>1114</v>
      </c>
      <c r="E102" s="94">
        <v>1021</v>
      </c>
    </row>
    <row r="103" spans="1:5" ht="14.5">
      <c r="A103" s="96" t="s">
        <v>443</v>
      </c>
      <c r="B103" s="96" t="s">
        <v>1407</v>
      </c>
      <c r="C103" s="97">
        <v>1220</v>
      </c>
      <c r="D103" s="97">
        <v>1185</v>
      </c>
      <c r="E103" s="94">
        <v>1003</v>
      </c>
    </row>
    <row r="104" spans="1:5" ht="14.5">
      <c r="A104" s="96" t="s">
        <v>458</v>
      </c>
      <c r="B104" s="96" t="s">
        <v>1312</v>
      </c>
      <c r="C104" s="97">
        <v>1145</v>
      </c>
      <c r="D104" s="97">
        <v>1163</v>
      </c>
      <c r="E104" s="94">
        <v>996</v>
      </c>
    </row>
    <row r="105" spans="1:5" ht="14.5">
      <c r="A105" s="96" t="s">
        <v>755</v>
      </c>
      <c r="B105" s="96" t="s">
        <v>1065</v>
      </c>
      <c r="C105" s="97">
        <v>1050</v>
      </c>
      <c r="D105" s="97">
        <v>1102</v>
      </c>
      <c r="E105" s="94">
        <v>990</v>
      </c>
    </row>
    <row r="106" spans="1:5" ht="14.5">
      <c r="A106" s="96" t="s">
        <v>454</v>
      </c>
      <c r="B106" s="96" t="s">
        <v>1474</v>
      </c>
      <c r="C106" s="97">
        <v>1024</v>
      </c>
      <c r="D106" s="97">
        <v>1045</v>
      </c>
      <c r="E106" s="94">
        <v>989</v>
      </c>
    </row>
    <row r="107" spans="1:5" ht="14.5">
      <c r="A107" s="96" t="s">
        <v>394</v>
      </c>
      <c r="B107" s="96" t="s">
        <v>1433</v>
      </c>
      <c r="C107" s="97">
        <v>1034</v>
      </c>
      <c r="D107" s="97">
        <v>1042</v>
      </c>
      <c r="E107" s="94">
        <v>987</v>
      </c>
    </row>
    <row r="108" spans="1:5" ht="14.5">
      <c r="A108" s="96" t="s">
        <v>806</v>
      </c>
      <c r="B108" s="96" t="s">
        <v>1103</v>
      </c>
      <c r="C108" s="97">
        <v>1153</v>
      </c>
      <c r="D108" s="97">
        <v>1097</v>
      </c>
      <c r="E108" s="94">
        <v>981</v>
      </c>
    </row>
    <row r="109" spans="1:5" ht="14.5">
      <c r="A109" s="96" t="s">
        <v>322</v>
      </c>
      <c r="B109" s="96" t="s">
        <v>1350</v>
      </c>
      <c r="C109" s="97">
        <v>1019</v>
      </c>
      <c r="D109" s="97">
        <v>1052</v>
      </c>
      <c r="E109" s="94">
        <v>978</v>
      </c>
    </row>
    <row r="110" spans="1:5" ht="14.5">
      <c r="A110" s="96" t="s">
        <v>316</v>
      </c>
      <c r="B110" s="96" t="s">
        <v>1024</v>
      </c>
      <c r="C110" s="97">
        <v>1087</v>
      </c>
      <c r="D110" s="97">
        <v>987</v>
      </c>
      <c r="E110" s="94">
        <v>938</v>
      </c>
    </row>
    <row r="111" spans="1:5" ht="14.5">
      <c r="A111" s="96" t="s">
        <v>176</v>
      </c>
      <c r="B111" s="96" t="s">
        <v>1342</v>
      </c>
      <c r="C111" s="97">
        <v>1200</v>
      </c>
      <c r="D111" s="97">
        <v>1079</v>
      </c>
      <c r="E111" s="94">
        <v>914</v>
      </c>
    </row>
    <row r="112" spans="1:5" ht="14.5">
      <c r="A112" s="96" t="s">
        <v>556</v>
      </c>
      <c r="B112" s="96" t="s">
        <v>1224</v>
      </c>
      <c r="C112" s="97">
        <v>1046</v>
      </c>
      <c r="D112" s="97">
        <v>988</v>
      </c>
      <c r="E112" s="94">
        <v>912</v>
      </c>
    </row>
    <row r="113" spans="1:5" ht="14.5">
      <c r="A113" s="96" t="s">
        <v>488</v>
      </c>
      <c r="B113" s="96" t="s">
        <v>1444</v>
      </c>
      <c r="C113" s="97">
        <v>993</v>
      </c>
      <c r="D113" s="97">
        <v>1093</v>
      </c>
      <c r="E113" s="94">
        <v>912</v>
      </c>
    </row>
    <row r="114" spans="1:5" ht="14.5">
      <c r="A114" s="96" t="s">
        <v>240</v>
      </c>
      <c r="B114" s="96" t="s">
        <v>1051</v>
      </c>
      <c r="C114" s="97">
        <v>1088</v>
      </c>
      <c r="D114" s="97">
        <v>1030</v>
      </c>
      <c r="E114" s="94">
        <v>901</v>
      </c>
    </row>
    <row r="115" spans="1:5" ht="14.5">
      <c r="A115" s="96" t="s">
        <v>307</v>
      </c>
      <c r="B115" s="96" t="s">
        <v>962</v>
      </c>
      <c r="C115" s="97">
        <v>1183</v>
      </c>
      <c r="D115" s="97">
        <v>1067</v>
      </c>
      <c r="E115" s="94">
        <v>884</v>
      </c>
    </row>
    <row r="116" spans="1:5" ht="14.5">
      <c r="A116" s="96" t="s">
        <v>327</v>
      </c>
      <c r="B116" s="96" t="s">
        <v>892</v>
      </c>
      <c r="C116" s="97">
        <v>1007</v>
      </c>
      <c r="D116" s="97">
        <v>945</v>
      </c>
      <c r="E116" s="94">
        <v>883</v>
      </c>
    </row>
    <row r="117" spans="1:5" ht="14.5">
      <c r="A117" s="96" t="s">
        <v>429</v>
      </c>
      <c r="B117" s="96" t="s">
        <v>1478</v>
      </c>
      <c r="C117" s="97">
        <v>581</v>
      </c>
      <c r="D117" s="97">
        <v>846</v>
      </c>
      <c r="E117" s="94">
        <v>882</v>
      </c>
    </row>
    <row r="118" spans="1:5" ht="14.5">
      <c r="A118" s="96" t="s">
        <v>529</v>
      </c>
      <c r="B118" s="96" t="s">
        <v>1430</v>
      </c>
      <c r="C118" s="97">
        <v>911</v>
      </c>
      <c r="D118" s="97">
        <v>860</v>
      </c>
      <c r="E118" s="94">
        <v>873</v>
      </c>
    </row>
    <row r="119" spans="1:5" ht="14.5">
      <c r="A119" s="96" t="s">
        <v>115</v>
      </c>
      <c r="B119" s="96" t="s">
        <v>983</v>
      </c>
      <c r="C119" s="97">
        <v>705</v>
      </c>
      <c r="D119" s="97">
        <v>784</v>
      </c>
      <c r="E119" s="94">
        <v>855</v>
      </c>
    </row>
    <row r="120" spans="1:5" ht="14.5">
      <c r="A120" s="96" t="s">
        <v>278</v>
      </c>
      <c r="B120" s="96" t="s">
        <v>942</v>
      </c>
      <c r="C120" s="97">
        <v>1097</v>
      </c>
      <c r="D120" s="97">
        <v>985</v>
      </c>
      <c r="E120" s="94">
        <v>846</v>
      </c>
    </row>
    <row r="121" spans="1:5" ht="14.5">
      <c r="A121" s="96" t="s">
        <v>736</v>
      </c>
      <c r="B121" s="96" t="s">
        <v>1285</v>
      </c>
      <c r="C121" s="97">
        <v>942</v>
      </c>
      <c r="D121" s="97">
        <v>909</v>
      </c>
      <c r="E121" s="94">
        <v>845</v>
      </c>
    </row>
    <row r="122" spans="1:5" ht="14.5">
      <c r="A122" s="96" t="s">
        <v>435</v>
      </c>
      <c r="B122" s="96" t="s">
        <v>1569</v>
      </c>
      <c r="C122" s="97">
        <v>677</v>
      </c>
      <c r="D122" s="97">
        <v>835</v>
      </c>
      <c r="E122" s="94">
        <v>845</v>
      </c>
    </row>
    <row r="123" spans="1:5" ht="14.5">
      <c r="A123" s="96" t="s">
        <v>410</v>
      </c>
      <c r="B123" s="96" t="s">
        <v>1436</v>
      </c>
      <c r="C123" s="97">
        <v>917</v>
      </c>
      <c r="D123" s="97">
        <v>919</v>
      </c>
      <c r="E123" s="94">
        <v>837</v>
      </c>
    </row>
    <row r="124" spans="1:5" ht="14.5">
      <c r="A124" s="96" t="s">
        <v>346</v>
      </c>
      <c r="B124" s="96" t="s">
        <v>1475</v>
      </c>
      <c r="C124" s="97">
        <v>775</v>
      </c>
      <c r="D124" s="97">
        <v>930</v>
      </c>
      <c r="E124" s="94">
        <v>832</v>
      </c>
    </row>
    <row r="125" spans="1:5" ht="14.5">
      <c r="A125" s="96" t="s">
        <v>106</v>
      </c>
      <c r="B125" s="96" t="s">
        <v>1048</v>
      </c>
      <c r="C125" s="97">
        <v>977</v>
      </c>
      <c r="D125" s="97">
        <v>942</v>
      </c>
      <c r="E125" s="94">
        <v>817</v>
      </c>
    </row>
    <row r="126" spans="1:5" ht="14.5">
      <c r="A126" s="96" t="s">
        <v>257</v>
      </c>
      <c r="B126" s="96" t="s">
        <v>937</v>
      </c>
      <c r="C126" s="97">
        <v>912</v>
      </c>
      <c r="D126" s="97">
        <v>848</v>
      </c>
      <c r="E126" s="94">
        <v>803</v>
      </c>
    </row>
    <row r="127" spans="1:5" ht="14.5">
      <c r="A127" s="96" t="s">
        <v>281</v>
      </c>
      <c r="B127" s="96" t="s">
        <v>1050</v>
      </c>
      <c r="C127" s="97">
        <v>886</v>
      </c>
      <c r="D127" s="97">
        <v>845</v>
      </c>
      <c r="E127" s="94">
        <v>792</v>
      </c>
    </row>
    <row r="128" spans="1:5" ht="14.5">
      <c r="A128" s="96" t="s">
        <v>681</v>
      </c>
      <c r="B128" s="96" t="s">
        <v>1120</v>
      </c>
      <c r="C128" s="97">
        <v>824</v>
      </c>
      <c r="D128" s="97">
        <v>834</v>
      </c>
      <c r="E128" s="94">
        <v>788</v>
      </c>
    </row>
    <row r="129" spans="1:5" ht="14.5">
      <c r="A129" s="96" t="s">
        <v>237</v>
      </c>
      <c r="B129" s="96" t="s">
        <v>1026</v>
      </c>
      <c r="C129" s="97">
        <v>180</v>
      </c>
      <c r="D129" s="97">
        <v>712</v>
      </c>
      <c r="E129" s="94">
        <v>787</v>
      </c>
    </row>
    <row r="130" spans="1:5" ht="14.5">
      <c r="A130" s="96" t="s">
        <v>146</v>
      </c>
      <c r="B130" s="96" t="s">
        <v>925</v>
      </c>
      <c r="C130" s="97">
        <v>617</v>
      </c>
      <c r="D130" s="97">
        <v>783</v>
      </c>
      <c r="E130" s="94">
        <v>783</v>
      </c>
    </row>
    <row r="131" spans="1:5" ht="14.5">
      <c r="A131" s="96" t="s">
        <v>643</v>
      </c>
      <c r="B131" s="96" t="s">
        <v>1141</v>
      </c>
      <c r="C131" s="97">
        <v>1090</v>
      </c>
      <c r="D131" s="97">
        <v>985</v>
      </c>
      <c r="E131" s="94">
        <v>783</v>
      </c>
    </row>
    <row r="132" spans="1:5" ht="14.5">
      <c r="A132" s="96" t="s">
        <v>364</v>
      </c>
      <c r="B132" s="96" t="s">
        <v>1401</v>
      </c>
      <c r="C132" s="97">
        <v>871</v>
      </c>
      <c r="D132" s="97">
        <v>944</v>
      </c>
      <c r="E132" s="94">
        <v>782</v>
      </c>
    </row>
    <row r="133" spans="1:5" ht="14.5">
      <c r="A133" s="96" t="s">
        <v>388</v>
      </c>
      <c r="B133" s="96" t="s">
        <v>1344</v>
      </c>
      <c r="C133" s="97">
        <v>990</v>
      </c>
      <c r="D133" s="97">
        <v>961</v>
      </c>
      <c r="E133" s="94">
        <v>778</v>
      </c>
    </row>
    <row r="134" spans="1:5" ht="14.5">
      <c r="A134" s="96" t="s">
        <v>402</v>
      </c>
      <c r="B134" s="96" t="s">
        <v>1316</v>
      </c>
      <c r="C134" s="97">
        <v>881</v>
      </c>
      <c r="D134" s="97">
        <v>789</v>
      </c>
      <c r="E134" s="94">
        <v>760</v>
      </c>
    </row>
    <row r="135" spans="1:5" ht="14.5">
      <c r="A135" s="96" t="s">
        <v>742</v>
      </c>
      <c r="B135" s="96" t="s">
        <v>1111</v>
      </c>
      <c r="C135" s="97">
        <v>759</v>
      </c>
      <c r="D135" s="97">
        <v>740</v>
      </c>
      <c r="E135" s="94">
        <v>734</v>
      </c>
    </row>
    <row r="136" spans="1:5" ht="14.5">
      <c r="A136" s="96" t="s">
        <v>557</v>
      </c>
      <c r="B136" s="96" t="s">
        <v>1237</v>
      </c>
      <c r="C136" s="97">
        <v>971</v>
      </c>
      <c r="D136" s="97">
        <v>884</v>
      </c>
      <c r="E136" s="94">
        <v>732</v>
      </c>
    </row>
    <row r="137" spans="1:5" ht="14.5">
      <c r="A137" s="96" t="s">
        <v>236</v>
      </c>
      <c r="B137" s="96" t="s">
        <v>1021</v>
      </c>
      <c r="C137" s="97">
        <v>453</v>
      </c>
      <c r="D137" s="97">
        <v>652</v>
      </c>
      <c r="E137" s="94">
        <v>713</v>
      </c>
    </row>
    <row r="138" spans="1:5" ht="14.5">
      <c r="A138" s="96" t="s">
        <v>187</v>
      </c>
      <c r="B138" s="96" t="s">
        <v>1437</v>
      </c>
      <c r="C138" s="97">
        <v>897</v>
      </c>
      <c r="D138" s="97">
        <v>813</v>
      </c>
      <c r="E138" s="94">
        <v>711</v>
      </c>
    </row>
    <row r="139" spans="1:5" ht="14.5">
      <c r="A139" s="96" t="s">
        <v>223</v>
      </c>
      <c r="B139" s="96" t="s">
        <v>955</v>
      </c>
      <c r="C139" s="97">
        <v>308</v>
      </c>
      <c r="D139" s="97">
        <v>654</v>
      </c>
      <c r="E139" s="94">
        <v>702</v>
      </c>
    </row>
    <row r="140" spans="1:5" ht="14.5">
      <c r="A140" s="96" t="s">
        <v>309</v>
      </c>
      <c r="B140" s="96" t="s">
        <v>984</v>
      </c>
      <c r="C140" s="97">
        <v>784</v>
      </c>
      <c r="D140" s="97">
        <v>752</v>
      </c>
      <c r="E140" s="94">
        <v>695</v>
      </c>
    </row>
    <row r="141" spans="1:5" ht="14.5">
      <c r="A141" s="96" t="s">
        <v>282</v>
      </c>
      <c r="B141" s="96" t="s">
        <v>862</v>
      </c>
      <c r="C141" s="97">
        <v>926</v>
      </c>
      <c r="D141" s="97">
        <v>816</v>
      </c>
      <c r="E141" s="94">
        <v>687</v>
      </c>
    </row>
    <row r="142" spans="1:5" ht="14.5">
      <c r="A142" s="96" t="s">
        <v>506</v>
      </c>
      <c r="B142" s="96" t="s">
        <v>1525</v>
      </c>
      <c r="C142" s="97">
        <v>921</v>
      </c>
      <c r="D142" s="97">
        <v>770</v>
      </c>
      <c r="E142" s="94">
        <v>687</v>
      </c>
    </row>
    <row r="143" spans="1:5" ht="14.5">
      <c r="A143" s="96" t="s">
        <v>668</v>
      </c>
      <c r="B143" s="96" t="s">
        <v>1084</v>
      </c>
      <c r="C143" s="97">
        <v>853</v>
      </c>
      <c r="D143" s="97">
        <v>861</v>
      </c>
      <c r="E143" s="94">
        <v>686</v>
      </c>
    </row>
    <row r="144" spans="1:5" ht="14.5">
      <c r="A144" s="96" t="s">
        <v>276</v>
      </c>
      <c r="B144" s="96" t="s">
        <v>874</v>
      </c>
      <c r="C144" s="97">
        <v>678</v>
      </c>
      <c r="D144" s="97">
        <v>664</v>
      </c>
      <c r="E144" s="94">
        <v>685</v>
      </c>
    </row>
    <row r="145" spans="1:5" ht="14.5">
      <c r="A145" s="96" t="s">
        <v>744</v>
      </c>
      <c r="B145" s="96" t="s">
        <v>1122</v>
      </c>
      <c r="C145" s="97">
        <v>802</v>
      </c>
      <c r="D145" s="97">
        <v>801</v>
      </c>
      <c r="E145" s="94">
        <v>684</v>
      </c>
    </row>
    <row r="146" spans="1:5" ht="14.5">
      <c r="A146" s="96" t="s">
        <v>333</v>
      </c>
      <c r="B146" s="96" t="s">
        <v>981</v>
      </c>
      <c r="C146" s="97">
        <v>732</v>
      </c>
      <c r="D146" s="97">
        <v>798</v>
      </c>
      <c r="E146" s="94">
        <v>680</v>
      </c>
    </row>
    <row r="147" spans="1:5" ht="14.5">
      <c r="A147" s="96" t="s">
        <v>459</v>
      </c>
      <c r="B147" s="96" t="s">
        <v>1321</v>
      </c>
      <c r="C147" s="97">
        <v>855</v>
      </c>
      <c r="D147" s="97">
        <v>799</v>
      </c>
      <c r="E147" s="94">
        <v>667</v>
      </c>
    </row>
    <row r="148" spans="1:5" ht="14.5">
      <c r="A148" s="96" t="s">
        <v>291</v>
      </c>
      <c r="B148" s="96" t="s">
        <v>935</v>
      </c>
      <c r="C148" s="97">
        <v>725</v>
      </c>
      <c r="D148" s="97">
        <v>627</v>
      </c>
      <c r="E148" s="94">
        <v>646</v>
      </c>
    </row>
    <row r="149" spans="1:5" ht="14.5">
      <c r="A149" s="96" t="s">
        <v>543</v>
      </c>
      <c r="B149" s="96" t="s">
        <v>1423</v>
      </c>
      <c r="C149" s="97">
        <v>817</v>
      </c>
      <c r="D149" s="97">
        <v>749</v>
      </c>
      <c r="E149" s="94">
        <v>645</v>
      </c>
    </row>
    <row r="150" spans="1:5" ht="14.5">
      <c r="A150" s="96" t="s">
        <v>198</v>
      </c>
      <c r="B150" s="96" t="s">
        <v>1551</v>
      </c>
      <c r="C150" s="97">
        <v>883</v>
      </c>
      <c r="D150" s="97">
        <v>732</v>
      </c>
      <c r="E150" s="94">
        <v>634</v>
      </c>
    </row>
    <row r="151" spans="1:5" ht="14.5">
      <c r="A151" s="96" t="s">
        <v>798</v>
      </c>
      <c r="B151" s="96" t="s">
        <v>1234</v>
      </c>
      <c r="C151" s="97">
        <v>609</v>
      </c>
      <c r="D151" s="97">
        <v>739</v>
      </c>
      <c r="E151" s="94">
        <v>632</v>
      </c>
    </row>
    <row r="152" spans="1:5" ht="14.5">
      <c r="A152" s="96" t="s">
        <v>606</v>
      </c>
      <c r="B152" s="96" t="s">
        <v>1110</v>
      </c>
      <c r="C152" s="97">
        <v>777</v>
      </c>
      <c r="D152" s="97">
        <v>714</v>
      </c>
      <c r="E152" s="94">
        <v>627</v>
      </c>
    </row>
    <row r="153" spans="1:5" ht="14.5">
      <c r="A153" s="96" t="s">
        <v>283</v>
      </c>
      <c r="B153" s="96" t="s">
        <v>868</v>
      </c>
      <c r="C153" s="97">
        <v>873</v>
      </c>
      <c r="D153" s="97">
        <v>747</v>
      </c>
      <c r="E153" s="94">
        <v>625</v>
      </c>
    </row>
    <row r="154" spans="1:5" ht="14.5">
      <c r="A154" s="96" t="s">
        <v>127</v>
      </c>
      <c r="B154" s="96" t="s">
        <v>945</v>
      </c>
      <c r="C154" s="97">
        <v>607</v>
      </c>
      <c r="D154" s="97">
        <v>624</v>
      </c>
      <c r="E154" s="94">
        <v>624</v>
      </c>
    </row>
    <row r="155" spans="1:5" ht="14.5">
      <c r="A155" s="96" t="s">
        <v>522</v>
      </c>
      <c r="B155" s="96" t="s">
        <v>1296</v>
      </c>
      <c r="C155" s="97">
        <v>751</v>
      </c>
      <c r="D155" s="97">
        <v>838</v>
      </c>
      <c r="E155" s="94">
        <v>620</v>
      </c>
    </row>
    <row r="156" spans="1:5" ht="14.5">
      <c r="A156" s="96" t="s">
        <v>707</v>
      </c>
      <c r="B156" s="96" t="s">
        <v>1123</v>
      </c>
      <c r="C156" s="97">
        <v>538</v>
      </c>
      <c r="D156" s="97">
        <v>628</v>
      </c>
      <c r="E156" s="94">
        <v>609</v>
      </c>
    </row>
    <row r="157" spans="1:5" ht="14.5">
      <c r="A157" s="96" t="s">
        <v>532</v>
      </c>
      <c r="B157" s="96" t="s">
        <v>1485</v>
      </c>
      <c r="C157" s="97">
        <v>702</v>
      </c>
      <c r="D157" s="97">
        <v>729</v>
      </c>
      <c r="E157" s="94">
        <v>606</v>
      </c>
    </row>
    <row r="158" spans="1:5" ht="14.5">
      <c r="A158" s="96" t="s">
        <v>392</v>
      </c>
      <c r="B158" s="96" t="s">
        <v>1411</v>
      </c>
      <c r="C158" s="97">
        <v>470</v>
      </c>
      <c r="D158" s="97">
        <v>592</v>
      </c>
      <c r="E158" s="94">
        <v>604</v>
      </c>
    </row>
    <row r="159" spans="1:5" ht="14.5">
      <c r="A159" s="96" t="s">
        <v>404</v>
      </c>
      <c r="B159" s="96" t="s">
        <v>1318</v>
      </c>
      <c r="C159" s="97">
        <v>609</v>
      </c>
      <c r="D159" s="97">
        <v>570</v>
      </c>
      <c r="E159" s="94">
        <v>603</v>
      </c>
    </row>
    <row r="160" spans="1:5" ht="14.5">
      <c r="A160" s="96" t="s">
        <v>98</v>
      </c>
      <c r="B160" s="96" t="s">
        <v>919</v>
      </c>
      <c r="C160" s="97">
        <v>532</v>
      </c>
      <c r="D160" s="97">
        <v>591</v>
      </c>
      <c r="E160" s="94">
        <v>598</v>
      </c>
    </row>
    <row r="161" spans="1:5" ht="14.5">
      <c r="A161" s="96" t="s">
        <v>693</v>
      </c>
      <c r="B161" s="96" t="s">
        <v>1271</v>
      </c>
      <c r="C161" s="97">
        <v>734</v>
      </c>
      <c r="D161" s="97">
        <v>658</v>
      </c>
      <c r="E161" s="94">
        <v>589</v>
      </c>
    </row>
    <row r="162" spans="1:5" ht="14.5">
      <c r="A162" s="96" t="s">
        <v>229</v>
      </c>
      <c r="B162" s="96" t="s">
        <v>978</v>
      </c>
      <c r="C162" s="97">
        <v>353</v>
      </c>
      <c r="D162" s="97">
        <v>556</v>
      </c>
      <c r="E162" s="94">
        <v>588</v>
      </c>
    </row>
    <row r="163" spans="1:5" ht="14.5">
      <c r="A163" s="96" t="s">
        <v>502</v>
      </c>
      <c r="B163" s="96" t="s">
        <v>1486</v>
      </c>
      <c r="C163" s="97">
        <v>494</v>
      </c>
      <c r="D163" s="97">
        <v>591</v>
      </c>
      <c r="E163" s="94">
        <v>581</v>
      </c>
    </row>
    <row r="164" spans="1:5" ht="14.5">
      <c r="A164" s="96" t="s">
        <v>265</v>
      </c>
      <c r="B164" s="96" t="s">
        <v>986</v>
      </c>
      <c r="C164" s="97">
        <v>701</v>
      </c>
      <c r="D164" s="97">
        <v>598</v>
      </c>
      <c r="E164" s="94">
        <v>578</v>
      </c>
    </row>
    <row r="165" spans="1:5" ht="14.5">
      <c r="A165" s="96" t="s">
        <v>225</v>
      </c>
      <c r="B165" s="96" t="s">
        <v>970</v>
      </c>
      <c r="C165" s="97">
        <v>488</v>
      </c>
      <c r="D165" s="97">
        <v>557</v>
      </c>
      <c r="E165" s="94">
        <v>577</v>
      </c>
    </row>
    <row r="166" spans="1:5" ht="14.5">
      <c r="A166" s="96" t="s">
        <v>666</v>
      </c>
      <c r="B166" s="96" t="s">
        <v>1077</v>
      </c>
      <c r="C166" s="97">
        <v>720</v>
      </c>
      <c r="D166" s="97">
        <v>671</v>
      </c>
      <c r="E166" s="94">
        <v>576</v>
      </c>
    </row>
    <row r="167" spans="1:5" ht="14.5">
      <c r="A167" s="96" t="s">
        <v>476</v>
      </c>
      <c r="B167" s="96" t="s">
        <v>1372</v>
      </c>
      <c r="C167" s="97">
        <v>739</v>
      </c>
      <c r="D167" s="97">
        <v>679</v>
      </c>
      <c r="E167" s="94">
        <v>576</v>
      </c>
    </row>
    <row r="168" spans="1:5" ht="14.5">
      <c r="A168" s="96" t="s">
        <v>196</v>
      </c>
      <c r="B168" s="96" t="s">
        <v>1532</v>
      </c>
      <c r="C168" s="97">
        <v>738</v>
      </c>
      <c r="D168" s="97">
        <v>650</v>
      </c>
      <c r="E168" s="94">
        <v>574</v>
      </c>
    </row>
    <row r="169" spans="1:5" ht="14.5">
      <c r="A169" s="96" t="s">
        <v>654</v>
      </c>
      <c r="B169" s="96" t="s">
        <v>1199</v>
      </c>
      <c r="C169" s="97">
        <v>684</v>
      </c>
      <c r="D169" s="97">
        <v>651</v>
      </c>
      <c r="E169" s="94">
        <v>573</v>
      </c>
    </row>
    <row r="170" spans="1:5" ht="14.5">
      <c r="A170" s="96" t="s">
        <v>124</v>
      </c>
      <c r="B170" s="96" t="s">
        <v>913</v>
      </c>
      <c r="C170" s="97">
        <v>539</v>
      </c>
      <c r="D170" s="97">
        <v>538</v>
      </c>
      <c r="E170" s="94">
        <v>568</v>
      </c>
    </row>
    <row r="171" spans="1:5" ht="14.5">
      <c r="A171" s="96" t="s">
        <v>326</v>
      </c>
      <c r="B171" s="96" t="s">
        <v>1491</v>
      </c>
      <c r="C171" s="97">
        <v>519</v>
      </c>
      <c r="D171" s="97">
        <v>642</v>
      </c>
      <c r="E171" s="94">
        <v>568</v>
      </c>
    </row>
    <row r="172" spans="1:5" ht="14.5">
      <c r="A172" s="96" t="s">
        <v>293</v>
      </c>
      <c r="B172" s="96" t="s">
        <v>1008</v>
      </c>
      <c r="C172" s="97">
        <v>600</v>
      </c>
      <c r="D172" s="97">
        <v>502</v>
      </c>
      <c r="E172" s="94">
        <v>566</v>
      </c>
    </row>
    <row r="173" spans="1:5" ht="14.5">
      <c r="A173" s="96" t="s">
        <v>321</v>
      </c>
      <c r="B173" s="96" t="s">
        <v>1314</v>
      </c>
      <c r="C173" s="97">
        <v>673</v>
      </c>
      <c r="D173" s="97">
        <v>607</v>
      </c>
      <c r="E173" s="94">
        <v>558</v>
      </c>
    </row>
    <row r="174" spans="1:5" ht="14.5">
      <c r="A174" s="96" t="s">
        <v>807</v>
      </c>
      <c r="B174" s="96" t="s">
        <v>1131</v>
      </c>
      <c r="C174" s="97">
        <v>632</v>
      </c>
      <c r="D174" s="97">
        <v>592</v>
      </c>
      <c r="E174" s="94">
        <v>554</v>
      </c>
    </row>
    <row r="175" spans="1:5" ht="14.5">
      <c r="A175" s="96" t="s">
        <v>674</v>
      </c>
      <c r="B175" s="96" t="s">
        <v>1060</v>
      </c>
      <c r="C175" s="97">
        <v>658</v>
      </c>
      <c r="D175" s="97">
        <v>648</v>
      </c>
      <c r="E175" s="94">
        <v>546</v>
      </c>
    </row>
    <row r="176" spans="1:5" ht="14.5">
      <c r="A176" s="96" t="s">
        <v>737</v>
      </c>
      <c r="B176" s="96" t="s">
        <v>1287</v>
      </c>
      <c r="C176" s="97">
        <v>343</v>
      </c>
      <c r="D176" s="97">
        <v>473</v>
      </c>
      <c r="E176" s="94">
        <v>546</v>
      </c>
    </row>
    <row r="177" spans="1:5" ht="14.5">
      <c r="A177" s="96" t="s">
        <v>538</v>
      </c>
      <c r="B177" s="96" t="s">
        <v>1331</v>
      </c>
      <c r="C177" s="97">
        <v>667</v>
      </c>
      <c r="D177" s="97">
        <v>683</v>
      </c>
      <c r="E177" s="94">
        <v>546</v>
      </c>
    </row>
    <row r="178" spans="1:5" ht="14.5">
      <c r="A178" s="96" t="s">
        <v>805</v>
      </c>
      <c r="B178" s="96" t="s">
        <v>1091</v>
      </c>
      <c r="C178" s="97">
        <v>619</v>
      </c>
      <c r="D178" s="97">
        <v>591</v>
      </c>
      <c r="E178" s="94">
        <v>543</v>
      </c>
    </row>
    <row r="179" spans="1:5" ht="14.5">
      <c r="A179" s="96" t="s">
        <v>398</v>
      </c>
      <c r="B179" s="96" t="s">
        <v>1502</v>
      </c>
      <c r="C179" s="97">
        <v>628</v>
      </c>
      <c r="D179" s="97">
        <v>615</v>
      </c>
      <c r="E179" s="94">
        <v>536</v>
      </c>
    </row>
    <row r="180" spans="1:5" ht="14.5">
      <c r="A180" s="96" t="s">
        <v>311</v>
      </c>
      <c r="B180" s="96" t="s">
        <v>1001</v>
      </c>
      <c r="C180" s="97">
        <v>653</v>
      </c>
      <c r="D180" s="97">
        <v>606</v>
      </c>
      <c r="E180" s="94">
        <v>529</v>
      </c>
    </row>
    <row r="181" spans="1:5" ht="14.5">
      <c r="A181" s="96" t="s">
        <v>793</v>
      </c>
      <c r="B181" s="96" t="s">
        <v>1198</v>
      </c>
      <c r="C181" s="97">
        <v>712</v>
      </c>
      <c r="D181" s="97">
        <v>615</v>
      </c>
      <c r="E181" s="94">
        <v>529</v>
      </c>
    </row>
    <row r="182" spans="1:5" ht="14.5">
      <c r="A182" s="96" t="s">
        <v>791</v>
      </c>
      <c r="B182" s="96" t="s">
        <v>1181</v>
      </c>
      <c r="C182" s="97">
        <v>464</v>
      </c>
      <c r="D182" s="97">
        <v>563</v>
      </c>
      <c r="E182" s="94">
        <v>528</v>
      </c>
    </row>
    <row r="183" spans="1:5" ht="14.5">
      <c r="A183" s="96" t="s">
        <v>105</v>
      </c>
      <c r="B183" s="96" t="s">
        <v>1043</v>
      </c>
      <c r="C183" s="97">
        <v>340</v>
      </c>
      <c r="D183" s="97">
        <v>494</v>
      </c>
      <c r="E183" s="94">
        <v>523</v>
      </c>
    </row>
    <row r="184" spans="1:5" ht="14.5">
      <c r="A184" s="96" t="s">
        <v>509</v>
      </c>
      <c r="B184" s="96" t="s">
        <v>1537</v>
      </c>
      <c r="C184" s="97">
        <v>601</v>
      </c>
      <c r="D184" s="97">
        <v>474</v>
      </c>
      <c r="E184" s="94">
        <v>522</v>
      </c>
    </row>
    <row r="185" spans="1:5" ht="14.5">
      <c r="A185" s="96" t="s">
        <v>450</v>
      </c>
      <c r="B185" s="96" t="s">
        <v>1383</v>
      </c>
      <c r="C185" s="97">
        <v>403</v>
      </c>
      <c r="D185" s="97">
        <v>471</v>
      </c>
      <c r="E185" s="94">
        <v>513</v>
      </c>
    </row>
    <row r="186" spans="1:5" ht="14.5">
      <c r="A186" s="96" t="s">
        <v>420</v>
      </c>
      <c r="B186" s="96" t="s">
        <v>1347</v>
      </c>
      <c r="C186" s="97">
        <v>482</v>
      </c>
      <c r="D186" s="97">
        <v>524</v>
      </c>
      <c r="E186" s="94">
        <v>509</v>
      </c>
    </row>
    <row r="187" spans="1:5" ht="14.5">
      <c r="A187" s="96" t="s">
        <v>812</v>
      </c>
      <c r="B187" s="96" t="s">
        <v>1185</v>
      </c>
      <c r="C187" s="97">
        <v>604</v>
      </c>
      <c r="D187" s="97">
        <v>573</v>
      </c>
      <c r="E187" s="94">
        <v>502</v>
      </c>
    </row>
    <row r="188" spans="1:5" ht="14.5">
      <c r="A188" s="96" t="s">
        <v>303</v>
      </c>
      <c r="B188" s="96" t="s">
        <v>924</v>
      </c>
      <c r="C188" s="97">
        <v>665</v>
      </c>
      <c r="D188" s="97">
        <v>612</v>
      </c>
      <c r="E188" s="94">
        <v>501</v>
      </c>
    </row>
    <row r="189" spans="1:5" ht="14.5">
      <c r="A189" s="96" t="s">
        <v>332</v>
      </c>
      <c r="B189" s="96" t="s">
        <v>980</v>
      </c>
      <c r="C189" s="97">
        <v>650</v>
      </c>
      <c r="D189" s="97">
        <v>593</v>
      </c>
      <c r="E189" s="94">
        <v>500</v>
      </c>
    </row>
    <row r="190" spans="1:5" ht="14.5">
      <c r="A190" s="96" t="s">
        <v>368</v>
      </c>
      <c r="B190" s="96" t="s">
        <v>1476</v>
      </c>
      <c r="C190" s="97">
        <v>673</v>
      </c>
      <c r="D190" s="97">
        <v>600</v>
      </c>
      <c r="E190" s="94">
        <v>500</v>
      </c>
    </row>
    <row r="191" spans="1:5" ht="14.5">
      <c r="A191" s="96" t="s">
        <v>573</v>
      </c>
      <c r="B191" s="96" t="s">
        <v>1412</v>
      </c>
      <c r="C191" s="97">
        <v>599</v>
      </c>
      <c r="D191" s="97">
        <v>578</v>
      </c>
      <c r="E191" s="94">
        <v>496</v>
      </c>
    </row>
    <row r="192" spans="1:5" ht="14.5">
      <c r="A192" s="96" t="s">
        <v>389</v>
      </c>
      <c r="B192" s="96" t="s">
        <v>1355</v>
      </c>
      <c r="C192" s="97">
        <v>544</v>
      </c>
      <c r="D192" s="97">
        <v>551</v>
      </c>
      <c r="E192" s="94">
        <v>489</v>
      </c>
    </row>
    <row r="193" spans="1:5" ht="14.5">
      <c r="A193" s="96" t="s">
        <v>698</v>
      </c>
      <c r="B193" s="96" t="s">
        <v>1071</v>
      </c>
      <c r="C193" s="97">
        <v>624</v>
      </c>
      <c r="D193" s="97">
        <v>619</v>
      </c>
      <c r="E193" s="94">
        <v>482</v>
      </c>
    </row>
    <row r="194" spans="1:5" ht="14.5">
      <c r="A194" s="96" t="s">
        <v>122</v>
      </c>
      <c r="B194" s="96" t="s">
        <v>902</v>
      </c>
      <c r="C194" s="97">
        <v>456</v>
      </c>
      <c r="D194" s="97">
        <v>500</v>
      </c>
      <c r="E194" s="94">
        <v>480</v>
      </c>
    </row>
    <row r="195" spans="1:5" ht="14.5">
      <c r="A195" s="96" t="s">
        <v>314</v>
      </c>
      <c r="B195" s="96" t="s">
        <v>1017</v>
      </c>
      <c r="C195" s="97">
        <v>577</v>
      </c>
      <c r="D195" s="97">
        <v>534</v>
      </c>
      <c r="E195" s="94">
        <v>480</v>
      </c>
    </row>
    <row r="196" spans="1:5" ht="14.5">
      <c r="A196" s="96" t="s">
        <v>335</v>
      </c>
      <c r="B196" s="96" t="s">
        <v>1038</v>
      </c>
      <c r="C196" s="97">
        <v>463</v>
      </c>
      <c r="D196" s="97">
        <v>441</v>
      </c>
      <c r="E196" s="94">
        <v>473</v>
      </c>
    </row>
    <row r="197" spans="1:5" ht="14.5">
      <c r="A197" s="96" t="s">
        <v>631</v>
      </c>
      <c r="B197" s="96" t="s">
        <v>1263</v>
      </c>
      <c r="C197" s="97">
        <v>559</v>
      </c>
      <c r="D197" s="97">
        <v>499</v>
      </c>
      <c r="E197" s="94">
        <v>469</v>
      </c>
    </row>
    <row r="198" spans="1:5" ht="14.5">
      <c r="A198" s="96" t="s">
        <v>427</v>
      </c>
      <c r="B198" s="96" t="s">
        <v>1449</v>
      </c>
      <c r="C198" s="97">
        <v>485</v>
      </c>
      <c r="D198" s="97">
        <v>479</v>
      </c>
      <c r="E198" s="94">
        <v>466</v>
      </c>
    </row>
    <row r="199" spans="1:5" ht="14.5">
      <c r="A199" s="96" t="s">
        <v>809</v>
      </c>
      <c r="B199" s="96" t="s">
        <v>1149</v>
      </c>
      <c r="C199" s="97">
        <v>419</v>
      </c>
      <c r="D199" s="97">
        <v>486</v>
      </c>
      <c r="E199" s="94">
        <v>457</v>
      </c>
    </row>
    <row r="200" spans="1:5" ht="14.5">
      <c r="A200" s="96" t="s">
        <v>300</v>
      </c>
      <c r="B200" s="96" t="s">
        <v>875</v>
      </c>
      <c r="C200" s="97">
        <v>587</v>
      </c>
      <c r="D200" s="97">
        <v>558</v>
      </c>
      <c r="E200" s="94">
        <v>455</v>
      </c>
    </row>
    <row r="201" spans="1:5" ht="14.5">
      <c r="A201" s="96" t="s">
        <v>767</v>
      </c>
      <c r="B201" s="96" t="s">
        <v>1209</v>
      </c>
      <c r="C201" s="97">
        <v>604</v>
      </c>
      <c r="D201" s="97">
        <v>568</v>
      </c>
      <c r="E201" s="94">
        <v>455</v>
      </c>
    </row>
    <row r="202" spans="1:5" ht="14.5">
      <c r="A202" s="96" t="s">
        <v>814</v>
      </c>
      <c r="B202" s="96" t="s">
        <v>1214</v>
      </c>
      <c r="C202" s="97">
        <v>539</v>
      </c>
      <c r="D202" s="97">
        <v>495</v>
      </c>
      <c r="E202" s="94">
        <v>450</v>
      </c>
    </row>
    <row r="203" spans="1:5" ht="14.5">
      <c r="A203" s="96" t="s">
        <v>144</v>
      </c>
      <c r="B203" s="96" t="s">
        <v>915</v>
      </c>
      <c r="C203" s="97">
        <v>348</v>
      </c>
      <c r="D203" s="97">
        <v>332</v>
      </c>
      <c r="E203" s="94">
        <v>448</v>
      </c>
    </row>
    <row r="204" spans="1:5" ht="14.5">
      <c r="A204" s="96" t="s">
        <v>691</v>
      </c>
      <c r="B204" s="96" t="s">
        <v>1252</v>
      </c>
      <c r="C204" s="97">
        <v>439</v>
      </c>
      <c r="D204" s="97">
        <v>440</v>
      </c>
      <c r="E204" s="94">
        <v>448</v>
      </c>
    </row>
    <row r="205" spans="1:5" ht="14.5">
      <c r="A205" s="96" t="s">
        <v>521</v>
      </c>
      <c r="B205" s="96" t="s">
        <v>1577</v>
      </c>
      <c r="C205" s="97">
        <v>660</v>
      </c>
      <c r="D205" s="97">
        <v>555</v>
      </c>
      <c r="E205" s="94">
        <v>446</v>
      </c>
    </row>
    <row r="206" spans="1:5" ht="14.5">
      <c r="A206" s="96" t="s">
        <v>418</v>
      </c>
      <c r="B206" s="96" t="s">
        <v>1553</v>
      </c>
      <c r="C206" s="97">
        <v>325</v>
      </c>
      <c r="D206" s="97">
        <v>399</v>
      </c>
      <c r="E206" s="94">
        <v>444</v>
      </c>
    </row>
    <row r="207" spans="1:5" ht="14.5">
      <c r="A207" s="96" t="s">
        <v>796</v>
      </c>
      <c r="B207" s="96" t="s">
        <v>1225</v>
      </c>
      <c r="C207" s="97">
        <v>485</v>
      </c>
      <c r="D207" s="97">
        <v>547</v>
      </c>
      <c r="E207" s="94">
        <v>443</v>
      </c>
    </row>
    <row r="208" spans="1:5" ht="14.5">
      <c r="A208" s="96" t="s">
        <v>490</v>
      </c>
      <c r="B208" s="96" t="s">
        <v>1454</v>
      </c>
      <c r="C208" s="97">
        <v>513</v>
      </c>
      <c r="D208" s="97">
        <v>448</v>
      </c>
      <c r="E208" s="94">
        <v>441</v>
      </c>
    </row>
    <row r="209" spans="1:5" ht="14.5">
      <c r="A209" s="96" t="s">
        <v>558</v>
      </c>
      <c r="B209" s="96" t="s">
        <v>1267</v>
      </c>
      <c r="C209" s="97">
        <v>582</v>
      </c>
      <c r="D209" s="97">
        <v>514</v>
      </c>
      <c r="E209" s="94">
        <v>434</v>
      </c>
    </row>
    <row r="210" spans="1:5" ht="14.5">
      <c r="A210" s="96" t="s">
        <v>612</v>
      </c>
      <c r="B210" s="96" t="s">
        <v>1153</v>
      </c>
      <c r="C210" s="97">
        <v>625</v>
      </c>
      <c r="D210" s="97">
        <v>568</v>
      </c>
      <c r="E210" s="94">
        <v>433</v>
      </c>
    </row>
    <row r="211" spans="1:5" ht="14.5">
      <c r="A211" s="96" t="s">
        <v>757</v>
      </c>
      <c r="B211" s="96" t="s">
        <v>1099</v>
      </c>
      <c r="C211" s="97">
        <v>472</v>
      </c>
      <c r="D211" s="97">
        <v>465</v>
      </c>
      <c r="E211" s="94">
        <v>432</v>
      </c>
    </row>
    <row r="212" spans="1:5" ht="14.5">
      <c r="A212" s="96" t="s">
        <v>448</v>
      </c>
      <c r="B212" s="96" t="s">
        <v>1580</v>
      </c>
      <c r="C212" s="97">
        <v>584</v>
      </c>
      <c r="D212" s="97">
        <v>497</v>
      </c>
      <c r="E212" s="94">
        <v>432</v>
      </c>
    </row>
    <row r="213" spans="1:5" ht="14.5">
      <c r="A213" s="96" t="s">
        <v>227</v>
      </c>
      <c r="B213" s="96" t="s">
        <v>973</v>
      </c>
      <c r="C213" s="97">
        <v>207</v>
      </c>
      <c r="D213" s="97">
        <v>307</v>
      </c>
      <c r="E213" s="94">
        <v>431</v>
      </c>
    </row>
    <row r="214" spans="1:5" ht="14.5">
      <c r="A214" s="96" t="s">
        <v>377</v>
      </c>
      <c r="B214" s="96" t="s">
        <v>1417</v>
      </c>
      <c r="C214" s="97">
        <v>541</v>
      </c>
      <c r="D214" s="97">
        <v>522</v>
      </c>
      <c r="E214" s="94">
        <v>414</v>
      </c>
    </row>
    <row r="215" spans="1:5" ht="14.5">
      <c r="A215" s="96" t="s">
        <v>534</v>
      </c>
      <c r="B215" s="96" t="s">
        <v>1574</v>
      </c>
      <c r="C215" s="97">
        <v>588</v>
      </c>
      <c r="D215" s="97">
        <v>563</v>
      </c>
      <c r="E215" s="94">
        <v>414</v>
      </c>
    </row>
    <row r="216" spans="1:5" ht="14.5">
      <c r="A216" s="96" t="s">
        <v>219</v>
      </c>
      <c r="B216" s="96" t="s">
        <v>934</v>
      </c>
      <c r="C216" s="97">
        <v>227</v>
      </c>
      <c r="D216" s="97">
        <v>377</v>
      </c>
      <c r="E216" s="94">
        <v>410</v>
      </c>
    </row>
    <row r="217" spans="1:5" ht="14.5">
      <c r="A217" s="96" t="s">
        <v>747</v>
      </c>
      <c r="B217" s="96" t="s">
        <v>1167</v>
      </c>
      <c r="C217" s="97">
        <v>489</v>
      </c>
      <c r="D217" s="97">
        <v>484</v>
      </c>
      <c r="E217" s="94">
        <v>407</v>
      </c>
    </row>
    <row r="218" spans="1:5" ht="14.5">
      <c r="A218" s="96" t="s">
        <v>329</v>
      </c>
      <c r="B218" s="96" t="s">
        <v>918</v>
      </c>
      <c r="C218" s="97">
        <v>568</v>
      </c>
      <c r="D218" s="97">
        <v>400</v>
      </c>
      <c r="E218" s="94">
        <v>404</v>
      </c>
    </row>
    <row r="219" spans="1:5" ht="14.5">
      <c r="A219" s="96" t="s">
        <v>295</v>
      </c>
      <c r="B219" s="96" t="s">
        <v>1056</v>
      </c>
      <c r="C219" s="97">
        <v>468</v>
      </c>
      <c r="D219" s="97">
        <v>459</v>
      </c>
      <c r="E219" s="94">
        <v>399</v>
      </c>
    </row>
    <row r="220" spans="1:5" ht="14.5">
      <c r="A220" s="96" t="s">
        <v>482</v>
      </c>
      <c r="B220" s="96" t="s">
        <v>1399</v>
      </c>
      <c r="C220" s="97">
        <v>547</v>
      </c>
      <c r="D220" s="97">
        <v>461</v>
      </c>
      <c r="E220" s="94">
        <v>398</v>
      </c>
    </row>
    <row r="221" spans="1:5" ht="14.5">
      <c r="A221" s="96" t="s">
        <v>93</v>
      </c>
      <c r="B221" s="96" t="s">
        <v>879</v>
      </c>
      <c r="C221" s="97">
        <v>523</v>
      </c>
      <c r="D221" s="97">
        <v>470</v>
      </c>
      <c r="E221" s="94">
        <v>397</v>
      </c>
    </row>
    <row r="222" spans="1:5" ht="14.5">
      <c r="A222" s="96" t="s">
        <v>430</v>
      </c>
      <c r="B222" s="96" t="s">
        <v>1484</v>
      </c>
      <c r="C222" s="97">
        <v>357</v>
      </c>
      <c r="D222" s="97">
        <v>449</v>
      </c>
      <c r="E222" s="94">
        <v>397</v>
      </c>
    </row>
    <row r="223" spans="1:5" ht="14.5">
      <c r="A223" s="96" t="s">
        <v>258</v>
      </c>
      <c r="B223" s="96" t="s">
        <v>947</v>
      </c>
      <c r="C223" s="97">
        <v>518</v>
      </c>
      <c r="D223" s="97">
        <v>471</v>
      </c>
      <c r="E223" s="94">
        <v>393</v>
      </c>
    </row>
    <row r="224" spans="1:5" ht="14.5">
      <c r="A224" s="96" t="s">
        <v>158</v>
      </c>
      <c r="B224" s="96" t="s">
        <v>995</v>
      </c>
      <c r="C224" s="97">
        <v>321</v>
      </c>
      <c r="D224" s="97">
        <v>427</v>
      </c>
      <c r="E224" s="94">
        <v>391</v>
      </c>
    </row>
    <row r="225" spans="1:5" ht="14.5">
      <c r="A225" s="96" t="s">
        <v>325</v>
      </c>
      <c r="B225" s="96" t="s">
        <v>1455</v>
      </c>
      <c r="C225" s="97">
        <v>524</v>
      </c>
      <c r="D225" s="97">
        <v>462</v>
      </c>
      <c r="E225" s="94">
        <v>388</v>
      </c>
    </row>
    <row r="226" spans="1:5" ht="14.5">
      <c r="A226" s="96" t="s">
        <v>485</v>
      </c>
      <c r="B226" s="96" t="s">
        <v>1413</v>
      </c>
      <c r="C226" s="97">
        <v>523</v>
      </c>
      <c r="D226" s="97">
        <v>479</v>
      </c>
      <c r="E226" s="94">
        <v>386</v>
      </c>
    </row>
    <row r="227" spans="1:5" ht="14.5">
      <c r="A227" s="96" t="s">
        <v>323</v>
      </c>
      <c r="B227" s="96" t="s">
        <v>1393</v>
      </c>
      <c r="C227" s="97">
        <v>444</v>
      </c>
      <c r="D227" s="97">
        <v>426</v>
      </c>
      <c r="E227" s="94">
        <v>381</v>
      </c>
    </row>
    <row r="228" spans="1:5" ht="14.5">
      <c r="A228" s="96" t="s">
        <v>760</v>
      </c>
      <c r="B228" s="96" t="s">
        <v>1158</v>
      </c>
      <c r="C228" s="97">
        <v>431</v>
      </c>
      <c r="D228" s="97">
        <v>410</v>
      </c>
      <c r="E228" s="94">
        <v>378</v>
      </c>
    </row>
    <row r="229" spans="1:5" ht="14.5">
      <c r="A229" s="96" t="s">
        <v>452</v>
      </c>
      <c r="B229" s="96" t="s">
        <v>1394</v>
      </c>
      <c r="C229" s="97">
        <v>396</v>
      </c>
      <c r="D229" s="97">
        <v>378</v>
      </c>
      <c r="E229" s="94">
        <v>378</v>
      </c>
    </row>
    <row r="230" spans="1:5" ht="14.5">
      <c r="A230" s="96" t="s">
        <v>299</v>
      </c>
      <c r="B230" s="96" t="s">
        <v>870</v>
      </c>
      <c r="C230" s="97">
        <v>449</v>
      </c>
      <c r="D230" s="97">
        <v>423</v>
      </c>
      <c r="E230" s="94">
        <v>374</v>
      </c>
    </row>
    <row r="231" spans="1:5" ht="14.5">
      <c r="A231" s="96" t="s">
        <v>210</v>
      </c>
      <c r="B231" s="96" t="s">
        <v>878</v>
      </c>
      <c r="C231" s="97">
        <v>430</v>
      </c>
      <c r="D231" s="97">
        <v>415</v>
      </c>
      <c r="E231" s="94">
        <v>374</v>
      </c>
    </row>
    <row r="232" spans="1:5" ht="14.5">
      <c r="A232" s="96" t="s">
        <v>651</v>
      </c>
      <c r="B232" s="96" t="s">
        <v>1182</v>
      </c>
      <c r="C232" s="97">
        <v>476</v>
      </c>
      <c r="D232" s="97">
        <v>426</v>
      </c>
      <c r="E232" s="94">
        <v>374</v>
      </c>
    </row>
    <row r="233" spans="1:5" ht="14.5">
      <c r="A233" s="96" t="s">
        <v>708</v>
      </c>
      <c r="B233" s="96" t="s">
        <v>1124</v>
      </c>
      <c r="C233" s="97">
        <v>398</v>
      </c>
      <c r="D233" s="97">
        <v>417</v>
      </c>
      <c r="E233" s="94">
        <v>373</v>
      </c>
    </row>
    <row r="234" spans="1:5" ht="14.5">
      <c r="A234" s="96" t="s">
        <v>345</v>
      </c>
      <c r="B234" s="96" t="s">
        <v>1443</v>
      </c>
      <c r="C234" s="97">
        <v>436</v>
      </c>
      <c r="D234" s="97">
        <v>376</v>
      </c>
      <c r="E234" s="94">
        <v>371</v>
      </c>
    </row>
    <row r="235" spans="1:5" ht="14.5">
      <c r="A235" s="96" t="s">
        <v>320</v>
      </c>
      <c r="B235" s="96" t="s">
        <v>1044</v>
      </c>
      <c r="C235" s="97">
        <v>531</v>
      </c>
      <c r="D235" s="97">
        <v>456</v>
      </c>
      <c r="E235" s="94">
        <v>365</v>
      </c>
    </row>
    <row r="236" spans="1:5" ht="14.5">
      <c r="A236" s="96" t="s">
        <v>497</v>
      </c>
      <c r="B236" s="96" t="s">
        <v>1468</v>
      </c>
      <c r="C236" s="97">
        <v>449</v>
      </c>
      <c r="D236" s="97">
        <v>468</v>
      </c>
      <c r="E236" s="94">
        <v>358</v>
      </c>
    </row>
    <row r="237" spans="1:5" ht="14.5">
      <c r="A237" s="96" t="s">
        <v>180</v>
      </c>
      <c r="B237" s="96" t="s">
        <v>1390</v>
      </c>
      <c r="C237" s="97">
        <v>451</v>
      </c>
      <c r="D237" s="97">
        <v>403</v>
      </c>
      <c r="E237" s="94">
        <v>355</v>
      </c>
    </row>
    <row r="238" spans="1:5" ht="14.5">
      <c r="A238" s="96" t="s">
        <v>126</v>
      </c>
      <c r="B238" s="96" t="s">
        <v>941</v>
      </c>
      <c r="C238" s="97">
        <v>254</v>
      </c>
      <c r="D238" s="97">
        <v>324</v>
      </c>
      <c r="E238" s="94">
        <v>353</v>
      </c>
    </row>
    <row r="239" spans="1:5" ht="14.5">
      <c r="A239" s="96" t="s">
        <v>145</v>
      </c>
      <c r="B239" s="96" t="s">
        <v>921</v>
      </c>
      <c r="C239" s="97">
        <v>383</v>
      </c>
      <c r="D239" s="97">
        <v>369</v>
      </c>
      <c r="E239" s="94">
        <v>351</v>
      </c>
    </row>
    <row r="240" spans="1:5" ht="14.5">
      <c r="A240" s="96" t="s">
        <v>782</v>
      </c>
      <c r="B240" s="96" t="s">
        <v>1068</v>
      </c>
      <c r="C240" s="97">
        <v>510</v>
      </c>
      <c r="D240" s="97">
        <v>497</v>
      </c>
      <c r="E240" s="94">
        <v>351</v>
      </c>
    </row>
    <row r="241" spans="1:5" ht="14.5">
      <c r="A241" s="96" t="s">
        <v>241</v>
      </c>
      <c r="B241" s="96" t="s">
        <v>1052</v>
      </c>
      <c r="C241" s="97">
        <v>343</v>
      </c>
      <c r="D241" s="97">
        <v>380</v>
      </c>
      <c r="E241" s="94">
        <v>349</v>
      </c>
    </row>
    <row r="242" spans="1:5" ht="14.5">
      <c r="A242" s="96" t="s">
        <v>544</v>
      </c>
      <c r="B242" s="96" t="s">
        <v>1426</v>
      </c>
      <c r="C242" s="97">
        <v>463</v>
      </c>
      <c r="D242" s="97">
        <v>397</v>
      </c>
      <c r="E242" s="94">
        <v>348</v>
      </c>
    </row>
    <row r="243" spans="1:5" ht="14.5">
      <c r="A243" s="96" t="s">
        <v>416</v>
      </c>
      <c r="B243" s="96" t="s">
        <v>1515</v>
      </c>
      <c r="C243" s="97">
        <v>352</v>
      </c>
      <c r="D243" s="97">
        <v>364</v>
      </c>
      <c r="E243" s="94">
        <v>345</v>
      </c>
    </row>
    <row r="244" spans="1:5" ht="14.5">
      <c r="A244" s="96" t="s">
        <v>97</v>
      </c>
      <c r="B244" s="96" t="s">
        <v>917</v>
      </c>
      <c r="C244" s="97">
        <v>422</v>
      </c>
      <c r="D244" s="97">
        <v>377</v>
      </c>
      <c r="E244" s="94">
        <v>343</v>
      </c>
    </row>
    <row r="245" spans="1:5" ht="14.5">
      <c r="A245" s="96" t="s">
        <v>224</v>
      </c>
      <c r="B245" s="96" t="s">
        <v>969</v>
      </c>
      <c r="C245" s="97">
        <v>400</v>
      </c>
      <c r="D245" s="97">
        <v>364</v>
      </c>
      <c r="E245" s="94">
        <v>343</v>
      </c>
    </row>
    <row r="246" spans="1:5" ht="14.5">
      <c r="A246" s="96" t="s">
        <v>186</v>
      </c>
      <c r="B246" s="96" t="s">
        <v>1434</v>
      </c>
      <c r="C246" s="97">
        <v>413</v>
      </c>
      <c r="D246" s="97">
        <v>377</v>
      </c>
      <c r="E246" s="94">
        <v>342</v>
      </c>
    </row>
    <row r="247" spans="1:5" ht="14.5">
      <c r="A247" s="96" t="s">
        <v>253</v>
      </c>
      <c r="B247" s="96" t="s">
        <v>923</v>
      </c>
      <c r="C247" s="97">
        <v>418</v>
      </c>
      <c r="D247" s="97">
        <v>354</v>
      </c>
      <c r="E247" s="94">
        <v>341</v>
      </c>
    </row>
    <row r="248" spans="1:5" ht="14.5">
      <c r="A248" s="96" t="s">
        <v>673</v>
      </c>
      <c r="B248" s="96" t="s">
        <v>1207</v>
      </c>
      <c r="C248" s="97">
        <v>454</v>
      </c>
      <c r="D248" s="97">
        <v>447</v>
      </c>
      <c r="E248" s="94">
        <v>341</v>
      </c>
    </row>
    <row r="249" spans="1:5" ht="14.5">
      <c r="A249" s="96" t="s">
        <v>821</v>
      </c>
      <c r="B249" s="96" t="s">
        <v>1276</v>
      </c>
      <c r="C249" s="97">
        <v>423</v>
      </c>
      <c r="D249" s="97">
        <v>386</v>
      </c>
      <c r="E249" s="94">
        <v>340</v>
      </c>
    </row>
    <row r="250" spans="1:5" ht="14.5">
      <c r="A250" s="96" t="s">
        <v>290</v>
      </c>
      <c r="B250" s="96" t="s">
        <v>930</v>
      </c>
      <c r="C250" s="97">
        <v>427</v>
      </c>
      <c r="D250" s="97">
        <v>362</v>
      </c>
      <c r="E250" s="94">
        <v>339</v>
      </c>
    </row>
    <row r="251" spans="1:5" ht="14.5">
      <c r="A251" s="96" t="s">
        <v>246</v>
      </c>
      <c r="B251" s="96" t="s">
        <v>876</v>
      </c>
      <c r="C251" s="97">
        <v>290</v>
      </c>
      <c r="D251" s="97">
        <v>293</v>
      </c>
      <c r="E251" s="94">
        <v>337</v>
      </c>
    </row>
    <row r="252" spans="1:5" ht="14.5">
      <c r="A252" s="96" t="s">
        <v>636</v>
      </c>
      <c r="B252" s="96" t="s">
        <v>1072</v>
      </c>
      <c r="C252" s="97">
        <v>397</v>
      </c>
      <c r="D252" s="97">
        <v>364</v>
      </c>
      <c r="E252" s="94">
        <v>337</v>
      </c>
    </row>
    <row r="253" spans="1:5" ht="14.5">
      <c r="A253" s="96" t="s">
        <v>382</v>
      </c>
      <c r="B253" s="96" t="s">
        <v>1527</v>
      </c>
      <c r="C253" s="97">
        <v>475</v>
      </c>
      <c r="D253" s="97">
        <v>397</v>
      </c>
      <c r="E253" s="94">
        <v>337</v>
      </c>
    </row>
    <row r="254" spans="1:5" ht="14.5">
      <c r="A254" s="96" t="s">
        <v>92</v>
      </c>
      <c r="B254" s="96" t="s">
        <v>859</v>
      </c>
      <c r="C254" s="97">
        <v>402</v>
      </c>
      <c r="D254" s="97">
        <v>370</v>
      </c>
      <c r="E254" s="94">
        <v>335</v>
      </c>
    </row>
    <row r="255" spans="1:5" ht="14.5">
      <c r="A255" s="96" t="s">
        <v>495</v>
      </c>
      <c r="B255" s="96" t="s">
        <v>1462</v>
      </c>
      <c r="C255" s="97">
        <v>459</v>
      </c>
      <c r="D255" s="97">
        <v>408</v>
      </c>
      <c r="E255" s="94">
        <v>335</v>
      </c>
    </row>
    <row r="256" spans="1:5" ht="14.5">
      <c r="A256" s="96" t="s">
        <v>527</v>
      </c>
      <c r="B256" s="96" t="s">
        <v>1379</v>
      </c>
      <c r="C256" s="97">
        <v>410</v>
      </c>
      <c r="D256" s="97">
        <v>396</v>
      </c>
      <c r="E256" s="94">
        <v>332</v>
      </c>
    </row>
    <row r="257" spans="1:5" ht="14.5">
      <c r="A257" s="96" t="s">
        <v>280</v>
      </c>
      <c r="B257" s="96" t="s">
        <v>999</v>
      </c>
      <c r="C257" s="97">
        <v>338</v>
      </c>
      <c r="D257" s="97">
        <v>370</v>
      </c>
      <c r="E257" s="94">
        <v>328</v>
      </c>
    </row>
    <row r="258" spans="1:5" ht="14.5">
      <c r="A258" s="96" t="s">
        <v>620</v>
      </c>
      <c r="B258" s="96" t="s">
        <v>1205</v>
      </c>
      <c r="C258" s="97">
        <v>545</v>
      </c>
      <c r="D258" s="97">
        <v>444</v>
      </c>
      <c r="E258" s="94">
        <v>328</v>
      </c>
    </row>
    <row r="259" spans="1:5" ht="14.5">
      <c r="A259" s="96" t="s">
        <v>215</v>
      </c>
      <c r="B259" s="96" t="s">
        <v>893</v>
      </c>
      <c r="C259" s="97">
        <v>188</v>
      </c>
      <c r="D259" s="97">
        <v>284</v>
      </c>
      <c r="E259" s="94">
        <v>327</v>
      </c>
    </row>
    <row r="260" spans="1:5" ht="14.5">
      <c r="A260" s="96" t="s">
        <v>738</v>
      </c>
      <c r="B260" s="96" t="s">
        <v>1288</v>
      </c>
      <c r="C260" s="97">
        <v>331</v>
      </c>
      <c r="D260" s="97">
        <v>346</v>
      </c>
      <c r="E260" s="94">
        <v>327</v>
      </c>
    </row>
    <row r="261" spans="1:5" ht="14.5">
      <c r="A261" s="96" t="s">
        <v>139</v>
      </c>
      <c r="B261" s="96" t="s">
        <v>882</v>
      </c>
      <c r="C261" s="97">
        <v>366</v>
      </c>
      <c r="D261" s="97">
        <v>339</v>
      </c>
      <c r="E261" s="94">
        <v>322</v>
      </c>
    </row>
    <row r="262" spans="1:5" ht="14.5">
      <c r="A262" s="96" t="s">
        <v>370</v>
      </c>
      <c r="B262" s="96" t="s">
        <v>1533</v>
      </c>
      <c r="C262" s="97">
        <v>460</v>
      </c>
      <c r="D262" s="97">
        <v>384</v>
      </c>
      <c r="E262" s="94">
        <v>320</v>
      </c>
    </row>
    <row r="263" spans="1:5" ht="14.5">
      <c r="A263" s="96" t="s">
        <v>813</v>
      </c>
      <c r="B263" s="96" t="s">
        <v>1192</v>
      </c>
      <c r="C263" s="97">
        <v>362</v>
      </c>
      <c r="D263" s="97">
        <v>386</v>
      </c>
      <c r="E263" s="94">
        <v>318</v>
      </c>
    </row>
    <row r="264" spans="1:5" ht="14.5">
      <c r="A264" s="96" t="s">
        <v>375</v>
      </c>
      <c r="B264" s="96" t="s">
        <v>1409</v>
      </c>
      <c r="C264" s="97">
        <v>400</v>
      </c>
      <c r="D264" s="97">
        <v>371</v>
      </c>
      <c r="E264" s="94">
        <v>318</v>
      </c>
    </row>
    <row r="265" spans="1:5" ht="14.5">
      <c r="A265" s="96" t="s">
        <v>251</v>
      </c>
      <c r="B265" s="96" t="s">
        <v>901</v>
      </c>
      <c r="C265" s="97">
        <v>460</v>
      </c>
      <c r="D265" s="97">
        <v>414</v>
      </c>
      <c r="E265" s="94">
        <v>316</v>
      </c>
    </row>
    <row r="266" spans="1:5" ht="14.5">
      <c r="A266" s="96" t="s">
        <v>683</v>
      </c>
      <c r="B266" s="96" t="s">
        <v>1127</v>
      </c>
      <c r="C266" s="97">
        <v>329</v>
      </c>
      <c r="D266" s="97">
        <v>365</v>
      </c>
      <c r="E266" s="94">
        <v>315</v>
      </c>
    </row>
    <row r="267" spans="1:5" ht="14.5">
      <c r="A267" s="96" t="s">
        <v>352</v>
      </c>
      <c r="B267" s="96" t="s">
        <v>1564</v>
      </c>
      <c r="C267" s="97">
        <v>448</v>
      </c>
      <c r="D267" s="97">
        <v>403</v>
      </c>
      <c r="E267" s="94">
        <v>314</v>
      </c>
    </row>
    <row r="268" spans="1:5" ht="14.5">
      <c r="A268" s="96" t="s">
        <v>415</v>
      </c>
      <c r="B268" s="96" t="s">
        <v>1512</v>
      </c>
      <c r="C268" s="97">
        <v>359</v>
      </c>
      <c r="D268" s="97">
        <v>346</v>
      </c>
      <c r="E268" s="94">
        <v>313</v>
      </c>
    </row>
    <row r="269" spans="1:5" ht="14.5">
      <c r="A269" s="96" t="s">
        <v>268</v>
      </c>
      <c r="B269" s="96" t="s">
        <v>1004</v>
      </c>
      <c r="C269" s="97">
        <v>385</v>
      </c>
      <c r="D269" s="97">
        <v>313</v>
      </c>
      <c r="E269" s="94">
        <v>307</v>
      </c>
    </row>
    <row r="270" spans="1:5" ht="14.5">
      <c r="A270" s="96" t="s">
        <v>413</v>
      </c>
      <c r="B270" s="96" t="s">
        <v>1496</v>
      </c>
      <c r="C270" s="97">
        <v>370</v>
      </c>
      <c r="D270" s="97">
        <v>386</v>
      </c>
      <c r="E270" s="94">
        <v>307</v>
      </c>
    </row>
    <row r="271" spans="1:5" ht="14.5">
      <c r="A271" s="96" t="s">
        <v>499</v>
      </c>
      <c r="B271" s="96" t="s">
        <v>1477</v>
      </c>
      <c r="C271" s="97">
        <v>332</v>
      </c>
      <c r="D271" s="97">
        <v>344</v>
      </c>
      <c r="E271" s="94">
        <v>306</v>
      </c>
    </row>
    <row r="272" spans="1:5" ht="14.5">
      <c r="A272" s="96" t="s">
        <v>298</v>
      </c>
      <c r="B272" s="96" t="s">
        <v>865</v>
      </c>
      <c r="C272" s="97">
        <v>364</v>
      </c>
      <c r="D272" s="97">
        <v>346</v>
      </c>
      <c r="E272" s="94">
        <v>305</v>
      </c>
    </row>
    <row r="273" spans="1:5" ht="14.5">
      <c r="A273" s="96" t="s">
        <v>160</v>
      </c>
      <c r="B273" s="96" t="s">
        <v>1003</v>
      </c>
      <c r="C273" s="97">
        <v>286</v>
      </c>
      <c r="D273" s="97">
        <v>337</v>
      </c>
      <c r="E273" s="94">
        <v>303</v>
      </c>
    </row>
    <row r="274" spans="1:5" ht="14.5">
      <c r="A274" s="96" t="s">
        <v>496</v>
      </c>
      <c r="B274" s="96" t="s">
        <v>1463</v>
      </c>
      <c r="C274" s="97">
        <v>488</v>
      </c>
      <c r="D274" s="97">
        <v>423</v>
      </c>
      <c r="E274" s="94">
        <v>302</v>
      </c>
    </row>
    <row r="275" spans="1:5" ht="14.5">
      <c r="A275" s="96" t="s">
        <v>207</v>
      </c>
      <c r="B275" s="96" t="s">
        <v>867</v>
      </c>
      <c r="C275" s="97">
        <v>369</v>
      </c>
      <c r="D275" s="97">
        <v>369</v>
      </c>
      <c r="E275" s="94">
        <v>301</v>
      </c>
    </row>
    <row r="276" spans="1:5" ht="14.5">
      <c r="A276" s="96" t="s">
        <v>137</v>
      </c>
      <c r="B276" s="96" t="s">
        <v>1028</v>
      </c>
      <c r="C276" s="97">
        <v>347</v>
      </c>
      <c r="D276" s="97">
        <v>333</v>
      </c>
      <c r="E276" s="94">
        <v>300</v>
      </c>
    </row>
    <row r="277" spans="1:5" ht="14.5">
      <c r="A277" s="96" t="s">
        <v>632</v>
      </c>
      <c r="B277" s="96" t="s">
        <v>1279</v>
      </c>
      <c r="C277" s="97">
        <v>378</v>
      </c>
      <c r="D277" s="97">
        <v>332</v>
      </c>
      <c r="E277" s="94">
        <v>300</v>
      </c>
    </row>
    <row r="278" spans="1:5" ht="14.5">
      <c r="A278" s="96" t="s">
        <v>387</v>
      </c>
      <c r="B278" s="96" t="s">
        <v>1335</v>
      </c>
      <c r="C278" s="97">
        <v>315</v>
      </c>
      <c r="D278" s="97">
        <v>324</v>
      </c>
      <c r="E278" s="94">
        <v>295</v>
      </c>
    </row>
    <row r="279" spans="1:5" ht="14.5">
      <c r="A279" s="96" t="s">
        <v>810</v>
      </c>
      <c r="B279" s="96" t="s">
        <v>1155</v>
      </c>
      <c r="C279" s="97">
        <v>355</v>
      </c>
      <c r="D279" s="97">
        <v>317</v>
      </c>
      <c r="E279" s="94">
        <v>293</v>
      </c>
    </row>
    <row r="280" spans="1:5" ht="14.5">
      <c r="A280" s="96" t="s">
        <v>819</v>
      </c>
      <c r="B280" s="96" t="s">
        <v>1274</v>
      </c>
      <c r="C280" s="97">
        <v>363</v>
      </c>
      <c r="D280" s="97">
        <v>318</v>
      </c>
      <c r="E280" s="94">
        <v>292</v>
      </c>
    </row>
    <row r="281" spans="1:5" ht="14.5">
      <c r="A281" s="96" t="s">
        <v>233</v>
      </c>
      <c r="B281" s="96" t="s">
        <v>1000</v>
      </c>
      <c r="C281" s="97">
        <v>147</v>
      </c>
      <c r="D281" s="97">
        <v>288</v>
      </c>
      <c r="E281" s="94">
        <v>291</v>
      </c>
    </row>
    <row r="282" spans="1:5" ht="14.5">
      <c r="A282" s="96" t="s">
        <v>520</v>
      </c>
      <c r="B282" s="96" t="s">
        <v>1571</v>
      </c>
      <c r="C282" s="97">
        <v>414</v>
      </c>
      <c r="D282" s="97">
        <v>389</v>
      </c>
      <c r="E282" s="94">
        <v>291</v>
      </c>
    </row>
    <row r="283" spans="1:5" ht="14.5">
      <c r="A283" s="96" t="s">
        <v>781</v>
      </c>
      <c r="B283" s="96" t="s">
        <v>1066</v>
      </c>
      <c r="C283" s="97">
        <v>252</v>
      </c>
      <c r="D283" s="97">
        <v>290</v>
      </c>
      <c r="E283" s="94">
        <v>290</v>
      </c>
    </row>
    <row r="284" spans="1:5" ht="14.5">
      <c r="A284" s="96" t="s">
        <v>218</v>
      </c>
      <c r="B284" s="96" t="s">
        <v>922</v>
      </c>
      <c r="C284" s="97">
        <v>302</v>
      </c>
      <c r="D284" s="97">
        <v>302</v>
      </c>
      <c r="E284" s="94">
        <v>289</v>
      </c>
    </row>
    <row r="285" spans="1:5" ht="14.5">
      <c r="A285" s="96" t="s">
        <v>130</v>
      </c>
      <c r="B285" s="96" t="s">
        <v>968</v>
      </c>
      <c r="C285" s="97">
        <v>272</v>
      </c>
      <c r="D285" s="97">
        <v>293</v>
      </c>
      <c r="E285" s="94">
        <v>288</v>
      </c>
    </row>
    <row r="286" spans="1:5" ht="14.5">
      <c r="A286" s="96" t="s">
        <v>195</v>
      </c>
      <c r="B286" s="96" t="s">
        <v>1528</v>
      </c>
      <c r="C286" s="97">
        <v>243</v>
      </c>
      <c r="D286" s="97">
        <v>284</v>
      </c>
      <c r="E286" s="94">
        <v>284</v>
      </c>
    </row>
    <row r="287" spans="1:5" ht="14.5">
      <c r="A287" s="96" t="s">
        <v>597</v>
      </c>
      <c r="B287" s="96" t="s">
        <v>1087</v>
      </c>
      <c r="C287" s="97">
        <v>463</v>
      </c>
      <c r="D287" s="97">
        <v>365</v>
      </c>
      <c r="E287" s="94">
        <v>283</v>
      </c>
    </row>
    <row r="288" spans="1:5" ht="14.5">
      <c r="A288" s="96" t="s">
        <v>486</v>
      </c>
      <c r="B288" s="96" t="s">
        <v>1416</v>
      </c>
      <c r="C288" s="97">
        <v>316</v>
      </c>
      <c r="D288" s="97">
        <v>358</v>
      </c>
      <c r="E288" s="94">
        <v>279</v>
      </c>
    </row>
    <row r="289" spans="1:5" ht="14.5">
      <c r="A289" s="96" t="s">
        <v>132</v>
      </c>
      <c r="B289" s="96" t="s">
        <v>992</v>
      </c>
      <c r="C289" s="97">
        <v>314</v>
      </c>
      <c r="D289" s="97">
        <v>316</v>
      </c>
      <c r="E289" s="94">
        <v>277</v>
      </c>
    </row>
    <row r="290" spans="1:5" ht="14.5">
      <c r="A290" s="96" t="s">
        <v>425</v>
      </c>
      <c r="B290" s="96" t="s">
        <v>1418</v>
      </c>
      <c r="C290" s="97">
        <v>292</v>
      </c>
      <c r="D290" s="97">
        <v>282</v>
      </c>
      <c r="E290" s="94">
        <v>277</v>
      </c>
    </row>
    <row r="291" spans="1:5" ht="14.5">
      <c r="A291" s="96" t="s">
        <v>347</v>
      </c>
      <c r="B291" s="96" t="s">
        <v>1518</v>
      </c>
      <c r="C291" s="97">
        <v>296</v>
      </c>
      <c r="D291" s="97">
        <v>299</v>
      </c>
      <c r="E291" s="94">
        <v>274</v>
      </c>
    </row>
    <row r="292" spans="1:5" ht="14.5">
      <c r="A292" s="96" t="s">
        <v>587</v>
      </c>
      <c r="B292" s="96" t="s">
        <v>1555</v>
      </c>
      <c r="C292" s="97">
        <v>364</v>
      </c>
      <c r="D292" s="97">
        <v>308</v>
      </c>
      <c r="E292" s="94">
        <v>274</v>
      </c>
    </row>
    <row r="293" spans="1:5" ht="14.5">
      <c r="A293" s="96" t="s">
        <v>244</v>
      </c>
      <c r="B293" s="96" t="s">
        <v>855</v>
      </c>
      <c r="C293" s="97">
        <v>289</v>
      </c>
      <c r="D293" s="97">
        <v>273</v>
      </c>
      <c r="E293" s="94">
        <v>270</v>
      </c>
    </row>
    <row r="294" spans="1:5" ht="14.5">
      <c r="A294" s="96" t="s">
        <v>460</v>
      </c>
      <c r="B294" s="96" t="s">
        <v>1324</v>
      </c>
      <c r="C294" s="97">
        <v>466</v>
      </c>
      <c r="D294" s="97">
        <v>391</v>
      </c>
      <c r="E294" s="94">
        <v>269</v>
      </c>
    </row>
    <row r="295" spans="1:5" ht="14.5">
      <c r="A295" s="96" t="s">
        <v>593</v>
      </c>
      <c r="B295" s="96" t="s">
        <v>1576</v>
      </c>
      <c r="C295" s="97">
        <v>178</v>
      </c>
      <c r="D295" s="97">
        <v>221</v>
      </c>
      <c r="E295" s="94">
        <v>266</v>
      </c>
    </row>
    <row r="296" spans="1:5" ht="14.5">
      <c r="A296" s="96" t="s">
        <v>795</v>
      </c>
      <c r="B296" s="96" t="s">
        <v>1206</v>
      </c>
      <c r="C296" s="97">
        <v>210</v>
      </c>
      <c r="D296" s="97">
        <v>249</v>
      </c>
      <c r="E296" s="94">
        <v>265</v>
      </c>
    </row>
    <row r="297" spans="1:5" ht="14.5">
      <c r="A297" s="96" t="s">
        <v>369</v>
      </c>
      <c r="B297" s="96" t="s">
        <v>1501</v>
      </c>
      <c r="C297" s="97">
        <v>337</v>
      </c>
      <c r="D297" s="97">
        <v>326</v>
      </c>
      <c r="E297" s="94">
        <v>265</v>
      </c>
    </row>
    <row r="298" spans="1:5" ht="14.5">
      <c r="A298" s="96" t="s">
        <v>95</v>
      </c>
      <c r="B298" s="96" t="s">
        <v>890</v>
      </c>
      <c r="C298" s="97">
        <v>315</v>
      </c>
      <c r="D298" s="97">
        <v>317</v>
      </c>
      <c r="E298" s="94">
        <v>264</v>
      </c>
    </row>
    <row r="299" spans="1:5" ht="14.5">
      <c r="A299" s="96" t="s">
        <v>475</v>
      </c>
      <c r="B299" s="96" t="s">
        <v>1370</v>
      </c>
      <c r="C299" s="97">
        <v>332</v>
      </c>
      <c r="D299" s="97">
        <v>319</v>
      </c>
      <c r="E299" s="94">
        <v>264</v>
      </c>
    </row>
    <row r="300" spans="1:5" ht="14.5">
      <c r="A300" s="96" t="s">
        <v>684</v>
      </c>
      <c r="B300" s="96" t="s">
        <v>1148</v>
      </c>
      <c r="C300" s="97">
        <v>257</v>
      </c>
      <c r="D300" s="97">
        <v>284</v>
      </c>
      <c r="E300" s="94">
        <v>262</v>
      </c>
    </row>
    <row r="301" spans="1:5" ht="14.5">
      <c r="A301" s="96" t="s">
        <v>366</v>
      </c>
      <c r="B301" s="96" t="s">
        <v>1442</v>
      </c>
      <c r="C301" s="97">
        <v>294</v>
      </c>
      <c r="D301" s="97">
        <v>319</v>
      </c>
      <c r="E301" s="94">
        <v>262</v>
      </c>
    </row>
    <row r="302" spans="1:5" ht="14.5">
      <c r="A302" s="96" t="s">
        <v>546</v>
      </c>
      <c r="B302" s="96" t="s">
        <v>1464</v>
      </c>
      <c r="C302" s="97">
        <v>326</v>
      </c>
      <c r="D302" s="97">
        <v>288</v>
      </c>
      <c r="E302" s="94">
        <v>261</v>
      </c>
    </row>
    <row r="303" spans="1:5" ht="14.5">
      <c r="A303" s="96" t="s">
        <v>263</v>
      </c>
      <c r="B303" s="96" t="s">
        <v>976</v>
      </c>
      <c r="C303" s="97">
        <v>314</v>
      </c>
      <c r="D303" s="97">
        <v>248</v>
      </c>
      <c r="E303" s="94">
        <v>260</v>
      </c>
    </row>
    <row r="304" spans="1:5" ht="14.5">
      <c r="A304" s="96" t="s">
        <v>378</v>
      </c>
      <c r="B304" s="96" t="s">
        <v>1451</v>
      </c>
      <c r="C304" s="97">
        <v>350</v>
      </c>
      <c r="D304" s="97">
        <v>316</v>
      </c>
      <c r="E304" s="94">
        <v>259</v>
      </c>
    </row>
    <row r="305" spans="1:5" ht="14.5">
      <c r="A305" s="96" t="s">
        <v>494</v>
      </c>
      <c r="B305" s="96" t="s">
        <v>1461</v>
      </c>
      <c r="C305" s="97">
        <v>300</v>
      </c>
      <c r="D305" s="97">
        <v>274</v>
      </c>
      <c r="E305" s="94">
        <v>257</v>
      </c>
    </row>
    <row r="306" spans="1:5" ht="14.5">
      <c r="A306" s="96" t="s">
        <v>405</v>
      </c>
      <c r="B306" s="96" t="s">
        <v>1336</v>
      </c>
      <c r="C306" s="97">
        <v>284</v>
      </c>
      <c r="D306" s="97">
        <v>320</v>
      </c>
      <c r="E306" s="94">
        <v>256</v>
      </c>
    </row>
    <row r="307" spans="1:5" ht="14.5">
      <c r="A307" s="96" t="s">
        <v>230</v>
      </c>
      <c r="B307" s="96" t="s">
        <v>985</v>
      </c>
      <c r="C307" s="97">
        <v>268</v>
      </c>
      <c r="D307" s="97">
        <v>273</v>
      </c>
      <c r="E307" s="94">
        <v>255</v>
      </c>
    </row>
    <row r="308" spans="1:5" ht="14.5">
      <c r="A308" s="96" t="s">
        <v>687</v>
      </c>
      <c r="B308" s="96" t="s">
        <v>1184</v>
      </c>
      <c r="C308" s="97">
        <v>273</v>
      </c>
      <c r="D308" s="97">
        <v>280</v>
      </c>
      <c r="E308" s="94">
        <v>255</v>
      </c>
    </row>
    <row r="309" spans="1:5" ht="14.5">
      <c r="A309" s="96" t="s">
        <v>252</v>
      </c>
      <c r="B309" s="96" t="s">
        <v>903</v>
      </c>
      <c r="C309" s="97">
        <v>224</v>
      </c>
      <c r="D309" s="97">
        <v>251</v>
      </c>
      <c r="E309" s="94">
        <v>253</v>
      </c>
    </row>
    <row r="310" spans="1:5" ht="14.5">
      <c r="A310" s="96" t="s">
        <v>762</v>
      </c>
      <c r="B310" s="96" t="s">
        <v>1161</v>
      </c>
      <c r="C310" s="97">
        <v>275</v>
      </c>
      <c r="D310" s="97">
        <v>240</v>
      </c>
      <c r="E310" s="94">
        <v>253</v>
      </c>
    </row>
    <row r="311" spans="1:5" ht="14.5">
      <c r="A311" s="96" t="s">
        <v>358</v>
      </c>
      <c r="B311" s="96" t="s">
        <v>1319</v>
      </c>
      <c r="C311" s="97">
        <v>339</v>
      </c>
      <c r="D311" s="97">
        <v>285</v>
      </c>
      <c r="E311" s="94">
        <v>253</v>
      </c>
    </row>
    <row r="312" spans="1:5" ht="14.5">
      <c r="A312" s="96" t="s">
        <v>107</v>
      </c>
      <c r="B312" s="96" t="s">
        <v>1049</v>
      </c>
      <c r="C312" s="97">
        <v>262</v>
      </c>
      <c r="D312" s="97">
        <v>283</v>
      </c>
      <c r="E312" s="94">
        <v>252</v>
      </c>
    </row>
    <row r="313" spans="1:5" ht="14.5">
      <c r="A313" s="96" t="s">
        <v>318</v>
      </c>
      <c r="B313" s="96" t="s">
        <v>1033</v>
      </c>
      <c r="C313" s="97">
        <v>358</v>
      </c>
      <c r="D313" s="97">
        <v>294</v>
      </c>
      <c r="E313" s="94">
        <v>250</v>
      </c>
    </row>
    <row r="314" spans="1:5" ht="14.5">
      <c r="A314" s="96" t="s">
        <v>724</v>
      </c>
      <c r="B314" s="96" t="s">
        <v>1217</v>
      </c>
      <c r="C314" s="97">
        <v>293</v>
      </c>
      <c r="D314" s="97">
        <v>268</v>
      </c>
      <c r="E314" s="94">
        <v>250</v>
      </c>
    </row>
    <row r="315" spans="1:5" ht="14.5">
      <c r="A315" s="96" t="s">
        <v>178</v>
      </c>
      <c r="B315" s="96" t="s">
        <v>1369</v>
      </c>
      <c r="C315" s="97">
        <v>403</v>
      </c>
      <c r="D315" s="97">
        <v>311</v>
      </c>
      <c r="E315" s="94">
        <v>248</v>
      </c>
    </row>
    <row r="316" spans="1:5" ht="14.5">
      <c r="A316" s="96" t="s">
        <v>103</v>
      </c>
      <c r="B316" s="96" t="s">
        <v>1011</v>
      </c>
      <c r="C316" s="97">
        <v>191</v>
      </c>
      <c r="D316" s="97">
        <v>201</v>
      </c>
      <c r="E316" s="94">
        <v>246</v>
      </c>
    </row>
    <row r="317" spans="1:5" ht="14.5">
      <c r="A317" s="96" t="s">
        <v>386</v>
      </c>
      <c r="B317" s="96" t="s">
        <v>1305</v>
      </c>
      <c r="C317" s="97">
        <v>295</v>
      </c>
      <c r="D317" s="97">
        <v>285</v>
      </c>
      <c r="E317" s="94">
        <v>246</v>
      </c>
    </row>
    <row r="318" spans="1:5" ht="14.5">
      <c r="A318" s="96" t="s">
        <v>152</v>
      </c>
      <c r="B318" s="96" t="s">
        <v>957</v>
      </c>
      <c r="C318" s="97">
        <v>273</v>
      </c>
      <c r="D318" s="97">
        <v>288</v>
      </c>
      <c r="E318" s="94">
        <v>245</v>
      </c>
    </row>
    <row r="319" spans="1:5" ht="14.5">
      <c r="A319" s="96" t="s">
        <v>350</v>
      </c>
      <c r="B319" s="96" t="s">
        <v>1545</v>
      </c>
      <c r="C319" s="97">
        <v>313</v>
      </c>
      <c r="D319" s="97">
        <v>281</v>
      </c>
      <c r="E319" s="94">
        <v>241</v>
      </c>
    </row>
    <row r="320" spans="1:5" ht="14.5">
      <c r="A320" s="96" t="s">
        <v>272</v>
      </c>
      <c r="B320" s="96" t="s">
        <v>1055</v>
      </c>
      <c r="C320" s="97">
        <v>233</v>
      </c>
      <c r="D320" s="97">
        <v>206</v>
      </c>
      <c r="E320" s="94">
        <v>237</v>
      </c>
    </row>
    <row r="321" spans="1:5" ht="14.5">
      <c r="A321" s="96" t="s">
        <v>530</v>
      </c>
      <c r="B321" s="96" t="s">
        <v>1452</v>
      </c>
      <c r="C321" s="97">
        <v>283</v>
      </c>
      <c r="D321" s="97">
        <v>216</v>
      </c>
      <c r="E321" s="94">
        <v>237</v>
      </c>
    </row>
    <row r="322" spans="1:5" ht="14.5">
      <c r="A322" s="96" t="s">
        <v>750</v>
      </c>
      <c r="B322" s="96" t="s">
        <v>1189</v>
      </c>
      <c r="C322" s="97">
        <v>298</v>
      </c>
      <c r="D322" s="97">
        <v>285</v>
      </c>
      <c r="E322" s="94">
        <v>236</v>
      </c>
    </row>
    <row r="323" spans="1:5" ht="14.5">
      <c r="A323" s="96" t="s">
        <v>665</v>
      </c>
      <c r="B323" s="96" t="s">
        <v>1062</v>
      </c>
      <c r="C323" s="97">
        <v>409</v>
      </c>
      <c r="D323" s="97">
        <v>333</v>
      </c>
      <c r="E323" s="94">
        <v>234</v>
      </c>
    </row>
    <row r="324" spans="1:5" ht="14.5">
      <c r="A324" s="96" t="s">
        <v>678</v>
      </c>
      <c r="B324" s="96" t="s">
        <v>1094</v>
      </c>
      <c r="C324" s="97">
        <v>248</v>
      </c>
      <c r="D324" s="97">
        <v>258</v>
      </c>
      <c r="E324" s="94">
        <v>234</v>
      </c>
    </row>
    <row r="325" spans="1:5" ht="14.5">
      <c r="A325" s="96" t="s">
        <v>537</v>
      </c>
      <c r="B325" s="96" t="s">
        <v>1315</v>
      </c>
      <c r="C325" s="97">
        <v>325</v>
      </c>
      <c r="D325" s="97">
        <v>267</v>
      </c>
      <c r="E325" s="94">
        <v>234</v>
      </c>
    </row>
    <row r="326" spans="1:5" ht="14.5">
      <c r="A326" s="96" t="s">
        <v>479</v>
      </c>
      <c r="B326" s="96" t="s">
        <v>1377</v>
      </c>
      <c r="C326" s="97">
        <v>279</v>
      </c>
      <c r="D326" s="97">
        <v>247</v>
      </c>
      <c r="E326" s="94">
        <v>234</v>
      </c>
    </row>
    <row r="327" spans="1:5" ht="14.5">
      <c r="A327" s="96" t="s">
        <v>523</v>
      </c>
      <c r="B327" s="96" t="s">
        <v>1297</v>
      </c>
      <c r="C327" s="97">
        <v>287</v>
      </c>
      <c r="D327" s="97">
        <v>259</v>
      </c>
      <c r="E327" s="94">
        <v>233</v>
      </c>
    </row>
    <row r="328" spans="1:5" ht="14.5">
      <c r="A328" s="96" t="s">
        <v>361</v>
      </c>
      <c r="B328" s="96" t="s">
        <v>1351</v>
      </c>
      <c r="C328" s="97">
        <v>246</v>
      </c>
      <c r="D328" s="97">
        <v>235</v>
      </c>
      <c r="E328" s="94">
        <v>233</v>
      </c>
    </row>
    <row r="329" spans="1:5" ht="14.5">
      <c r="A329" s="96" t="s">
        <v>306</v>
      </c>
      <c r="B329" s="96" t="s">
        <v>952</v>
      </c>
      <c r="C329" s="97">
        <v>257</v>
      </c>
      <c r="D329" s="97">
        <v>263</v>
      </c>
      <c r="E329" s="94">
        <v>232</v>
      </c>
    </row>
    <row r="330" spans="1:5" ht="14.5">
      <c r="A330" s="96" t="s">
        <v>206</v>
      </c>
      <c r="B330" s="96" t="s">
        <v>866</v>
      </c>
      <c r="C330" s="97">
        <v>315</v>
      </c>
      <c r="D330" s="97">
        <v>288</v>
      </c>
      <c r="E330" s="94">
        <v>231</v>
      </c>
    </row>
    <row r="331" spans="1:5" ht="14.5">
      <c r="A331" s="96" t="s">
        <v>815</v>
      </c>
      <c r="B331" s="96" t="s">
        <v>1221</v>
      </c>
      <c r="C331" s="97">
        <v>292</v>
      </c>
      <c r="D331" s="97">
        <v>254</v>
      </c>
      <c r="E331" s="94">
        <v>231</v>
      </c>
    </row>
    <row r="332" spans="1:5" ht="14.5">
      <c r="A332" s="96" t="s">
        <v>409</v>
      </c>
      <c r="B332" s="96" t="s">
        <v>1432</v>
      </c>
      <c r="C332" s="97">
        <v>235</v>
      </c>
      <c r="D332" s="97">
        <v>255</v>
      </c>
      <c r="E332" s="94">
        <v>230</v>
      </c>
    </row>
    <row r="333" spans="1:5" ht="14.5">
      <c r="A333" s="96" t="s">
        <v>99</v>
      </c>
      <c r="B333" s="96" t="s">
        <v>927</v>
      </c>
      <c r="C333" s="97">
        <v>188</v>
      </c>
      <c r="D333" s="97">
        <v>252</v>
      </c>
      <c r="E333" s="94">
        <v>229</v>
      </c>
    </row>
    <row r="334" spans="1:5" ht="14.5">
      <c r="A334" s="96" t="s">
        <v>292</v>
      </c>
      <c r="B334" s="96" t="s">
        <v>987</v>
      </c>
      <c r="C334" s="97">
        <v>258</v>
      </c>
      <c r="D334" s="97">
        <v>245</v>
      </c>
      <c r="E334" s="94">
        <v>227</v>
      </c>
    </row>
    <row r="335" spans="1:5" ht="14.5">
      <c r="A335" s="96" t="s">
        <v>510</v>
      </c>
      <c r="B335" s="96" t="s">
        <v>1539</v>
      </c>
      <c r="C335" s="97">
        <v>251</v>
      </c>
      <c r="D335" s="97">
        <v>231</v>
      </c>
      <c r="E335" s="94">
        <v>225</v>
      </c>
    </row>
    <row r="336" spans="1:5" ht="14.5">
      <c r="A336" s="96" t="s">
        <v>136</v>
      </c>
      <c r="B336" s="96" t="s">
        <v>1025</v>
      </c>
      <c r="C336" s="97">
        <v>281</v>
      </c>
      <c r="D336" s="97">
        <v>262</v>
      </c>
      <c r="E336" s="94">
        <v>224</v>
      </c>
    </row>
    <row r="337" spans="1:5" ht="14.5">
      <c r="A337" s="96" t="s">
        <v>266</v>
      </c>
      <c r="B337" s="96" t="s">
        <v>988</v>
      </c>
      <c r="C337" s="97">
        <v>166</v>
      </c>
      <c r="D337" s="97">
        <v>202</v>
      </c>
      <c r="E337" s="94">
        <v>223</v>
      </c>
    </row>
    <row r="338" spans="1:5" ht="14.5">
      <c r="A338" s="96" t="s">
        <v>601</v>
      </c>
      <c r="B338" s="96" t="s">
        <v>1093</v>
      </c>
      <c r="C338" s="97">
        <v>369</v>
      </c>
      <c r="D338" s="97">
        <v>276</v>
      </c>
      <c r="E338" s="94">
        <v>223</v>
      </c>
    </row>
    <row r="339" spans="1:5" ht="14.5">
      <c r="A339" s="96" t="s">
        <v>790</v>
      </c>
      <c r="B339" s="96" t="s">
        <v>1177</v>
      </c>
      <c r="C339" s="97">
        <v>303</v>
      </c>
      <c r="D339" s="97">
        <v>285</v>
      </c>
      <c r="E339" s="94">
        <v>223</v>
      </c>
    </row>
    <row r="340" spans="1:5" ht="14.5">
      <c r="A340" s="96" t="s">
        <v>113</v>
      </c>
      <c r="B340" s="96" t="s">
        <v>914</v>
      </c>
      <c r="C340" s="97">
        <v>250</v>
      </c>
      <c r="D340" s="97">
        <v>235</v>
      </c>
      <c r="E340" s="94">
        <v>222</v>
      </c>
    </row>
    <row r="341" spans="1:5" ht="14.5">
      <c r="A341" s="96" t="s">
        <v>267</v>
      </c>
      <c r="B341" s="96" t="s">
        <v>994</v>
      </c>
      <c r="C341" s="97">
        <v>243</v>
      </c>
      <c r="D341" s="97">
        <v>239</v>
      </c>
      <c r="E341" s="94">
        <v>222</v>
      </c>
    </row>
    <row r="342" spans="1:5" ht="14.5">
      <c r="A342" s="96" t="s">
        <v>154</v>
      </c>
      <c r="B342" s="96" t="s">
        <v>967</v>
      </c>
      <c r="C342" s="97">
        <v>277</v>
      </c>
      <c r="D342" s="97">
        <v>313</v>
      </c>
      <c r="E342" s="94">
        <v>220</v>
      </c>
    </row>
    <row r="343" spans="1:5" ht="14.5">
      <c r="A343" s="96" t="s">
        <v>312</v>
      </c>
      <c r="B343" s="96" t="s">
        <v>1009</v>
      </c>
      <c r="C343" s="97">
        <v>250</v>
      </c>
      <c r="D343" s="97">
        <v>227</v>
      </c>
      <c r="E343" s="94">
        <v>219</v>
      </c>
    </row>
    <row r="344" spans="1:5" ht="14.5">
      <c r="A344" s="96" t="s">
        <v>804</v>
      </c>
      <c r="B344" s="96" t="s">
        <v>1082</v>
      </c>
      <c r="C344" s="97">
        <v>232</v>
      </c>
      <c r="D344" s="97">
        <v>201</v>
      </c>
      <c r="E344" s="94">
        <v>217</v>
      </c>
    </row>
    <row r="345" spans="1:5" ht="14.5">
      <c r="A345" s="96" t="s">
        <v>619</v>
      </c>
      <c r="B345" s="96" t="s">
        <v>1204</v>
      </c>
      <c r="C345" s="97">
        <v>261</v>
      </c>
      <c r="D345" s="97">
        <v>213</v>
      </c>
      <c r="E345" s="94">
        <v>217</v>
      </c>
    </row>
    <row r="346" spans="1:5" ht="14.5">
      <c r="A346" s="96" t="s">
        <v>177</v>
      </c>
      <c r="B346" s="96" t="s">
        <v>1368</v>
      </c>
      <c r="C346" s="97">
        <v>324</v>
      </c>
      <c r="D346" s="97">
        <v>266</v>
      </c>
      <c r="E346" s="94">
        <v>216</v>
      </c>
    </row>
    <row r="347" spans="1:5" ht="14.5">
      <c r="A347" s="96" t="s">
        <v>156</v>
      </c>
      <c r="B347" s="96" t="s">
        <v>974</v>
      </c>
      <c r="C347" s="97">
        <v>296</v>
      </c>
      <c r="D347" s="97">
        <v>264</v>
      </c>
      <c r="E347" s="94">
        <v>215</v>
      </c>
    </row>
    <row r="348" spans="1:5" ht="14.5">
      <c r="A348" s="96" t="s">
        <v>559</v>
      </c>
      <c r="B348" s="96" t="s">
        <v>1289</v>
      </c>
      <c r="C348" s="97">
        <v>283</v>
      </c>
      <c r="D348" s="97">
        <v>298</v>
      </c>
      <c r="E348" s="94">
        <v>215</v>
      </c>
    </row>
    <row r="349" spans="1:5" ht="14.5">
      <c r="A349" s="96" t="s">
        <v>133</v>
      </c>
      <c r="B349" s="96" t="s">
        <v>997</v>
      </c>
      <c r="C349" s="97">
        <v>214</v>
      </c>
      <c r="D349" s="97">
        <v>232</v>
      </c>
      <c r="E349" s="94">
        <v>213</v>
      </c>
    </row>
    <row r="350" spans="1:5" ht="14.5">
      <c r="A350" s="96" t="s">
        <v>302</v>
      </c>
      <c r="B350" s="96" t="s">
        <v>920</v>
      </c>
      <c r="C350" s="97">
        <v>170</v>
      </c>
      <c r="D350" s="97">
        <v>178</v>
      </c>
      <c r="E350" s="94">
        <v>212</v>
      </c>
    </row>
    <row r="351" spans="1:5" ht="14.5">
      <c r="A351" s="96" t="s">
        <v>770</v>
      </c>
      <c r="B351" s="96" t="s">
        <v>1231</v>
      </c>
      <c r="C351" s="97">
        <v>230</v>
      </c>
      <c r="D351" s="97">
        <v>243</v>
      </c>
      <c r="E351" s="94">
        <v>212</v>
      </c>
    </row>
    <row r="352" spans="1:5" ht="14.5">
      <c r="A352" s="96" t="s">
        <v>794</v>
      </c>
      <c r="B352" s="96" t="s">
        <v>1202</v>
      </c>
      <c r="C352" s="97">
        <v>218</v>
      </c>
      <c r="D352" s="97">
        <v>214</v>
      </c>
      <c r="E352" s="94">
        <v>210</v>
      </c>
    </row>
    <row r="353" spans="1:5" ht="14.5">
      <c r="A353" s="96" t="s">
        <v>483</v>
      </c>
      <c r="B353" s="96" t="s">
        <v>1404</v>
      </c>
      <c r="C353" s="97">
        <v>326</v>
      </c>
      <c r="D353" s="97">
        <v>275</v>
      </c>
      <c r="E353" s="94">
        <v>209</v>
      </c>
    </row>
    <row r="354" spans="1:5" ht="14.5">
      <c r="A354" s="96" t="s">
        <v>110</v>
      </c>
      <c r="B354" s="96" t="s">
        <v>1516</v>
      </c>
      <c r="C354" s="97">
        <v>269</v>
      </c>
      <c r="D354" s="97">
        <v>215</v>
      </c>
      <c r="E354" s="94">
        <v>209</v>
      </c>
    </row>
    <row r="355" spans="1:5" ht="14.5">
      <c r="A355" s="96" t="s">
        <v>208</v>
      </c>
      <c r="B355" s="96" t="s">
        <v>871</v>
      </c>
      <c r="C355" s="97">
        <v>205</v>
      </c>
      <c r="D355" s="97">
        <v>214</v>
      </c>
      <c r="E355" s="94">
        <v>207</v>
      </c>
    </row>
    <row r="356" spans="1:5" ht="14.5">
      <c r="A356" s="96" t="s">
        <v>604</v>
      </c>
      <c r="B356" s="96" t="s">
        <v>1101</v>
      </c>
      <c r="C356" s="97">
        <v>303</v>
      </c>
      <c r="D356" s="97">
        <v>290</v>
      </c>
      <c r="E356" s="94">
        <v>207</v>
      </c>
    </row>
    <row r="357" spans="1:5" ht="14.5">
      <c r="A357" s="96" t="s">
        <v>671</v>
      </c>
      <c r="B357" s="96" t="s">
        <v>1142</v>
      </c>
      <c r="C357" s="97">
        <v>314</v>
      </c>
      <c r="D357" s="97">
        <v>265</v>
      </c>
      <c r="E357" s="94">
        <v>207</v>
      </c>
    </row>
    <row r="358" spans="1:5" ht="14.5">
      <c r="A358" s="96" t="s">
        <v>339</v>
      </c>
      <c r="B358" s="96" t="s">
        <v>1322</v>
      </c>
      <c r="C358" s="97">
        <v>288</v>
      </c>
      <c r="D358" s="97">
        <v>215</v>
      </c>
      <c r="E358" s="94">
        <v>207</v>
      </c>
    </row>
    <row r="359" spans="1:5" ht="14.5">
      <c r="A359" s="96" t="s">
        <v>362</v>
      </c>
      <c r="B359" s="96" t="s">
        <v>1352</v>
      </c>
      <c r="C359" s="97">
        <v>313</v>
      </c>
      <c r="D359" s="97">
        <v>274</v>
      </c>
      <c r="E359" s="94">
        <v>206</v>
      </c>
    </row>
    <row r="360" spans="1:5" ht="14.5">
      <c r="A360" s="96" t="s">
        <v>540</v>
      </c>
      <c r="B360" s="96" t="s">
        <v>1376</v>
      </c>
      <c r="C360" s="97">
        <v>259</v>
      </c>
      <c r="D360" s="97">
        <v>204</v>
      </c>
      <c r="E360" s="94">
        <v>206</v>
      </c>
    </row>
    <row r="361" spans="1:5" ht="14.5">
      <c r="A361" s="96" t="s">
        <v>256</v>
      </c>
      <c r="B361" s="96" t="s">
        <v>936</v>
      </c>
      <c r="C361" s="97">
        <v>192</v>
      </c>
      <c r="D361" s="97">
        <v>229</v>
      </c>
      <c r="E361" s="94">
        <v>203</v>
      </c>
    </row>
    <row r="362" spans="1:5" ht="14.5">
      <c r="A362" s="96" t="s">
        <v>271</v>
      </c>
      <c r="B362" s="96" t="s">
        <v>1053</v>
      </c>
      <c r="C362" s="97">
        <v>222</v>
      </c>
      <c r="D362" s="97">
        <v>220</v>
      </c>
      <c r="E362" s="94">
        <v>203</v>
      </c>
    </row>
    <row r="363" spans="1:5" ht="14.5">
      <c r="A363" s="96" t="s">
        <v>447</v>
      </c>
      <c r="B363" s="96" t="s">
        <v>1562</v>
      </c>
      <c r="C363" s="97">
        <v>261</v>
      </c>
      <c r="D363" s="97">
        <v>242</v>
      </c>
      <c r="E363" s="94">
        <v>203</v>
      </c>
    </row>
    <row r="364" spans="1:5" ht="14.5">
      <c r="A364" s="96" t="s">
        <v>685</v>
      </c>
      <c r="B364" s="96" t="s">
        <v>1159</v>
      </c>
      <c r="C364" s="97">
        <v>238</v>
      </c>
      <c r="D364" s="97">
        <v>218</v>
      </c>
      <c r="E364" s="94">
        <v>202</v>
      </c>
    </row>
    <row r="365" spans="1:5" ht="14.5">
      <c r="A365" s="96" t="s">
        <v>627</v>
      </c>
      <c r="B365" s="96" t="s">
        <v>1250</v>
      </c>
      <c r="C365" s="97">
        <v>245</v>
      </c>
      <c r="D365" s="97">
        <v>225</v>
      </c>
      <c r="E365" s="94">
        <v>201</v>
      </c>
    </row>
    <row r="366" spans="1:5" ht="14.5">
      <c r="A366" s="96" t="s">
        <v>514</v>
      </c>
      <c r="B366" s="96" t="s">
        <v>1547</v>
      </c>
      <c r="C366" s="97">
        <v>343</v>
      </c>
      <c r="D366" s="97">
        <v>278</v>
      </c>
      <c r="E366" s="94">
        <v>201</v>
      </c>
    </row>
    <row r="367" spans="1:5" ht="14.5">
      <c r="A367" s="96" t="s">
        <v>310</v>
      </c>
      <c r="B367" s="96" t="s">
        <v>993</v>
      </c>
      <c r="C367" s="97">
        <v>248</v>
      </c>
      <c r="D367" s="97">
        <v>219</v>
      </c>
      <c r="E367" s="94">
        <v>200</v>
      </c>
    </row>
    <row r="368" spans="1:5" ht="14.5">
      <c r="A368" s="96" t="s">
        <v>363</v>
      </c>
      <c r="B368" s="96" t="s">
        <v>1400</v>
      </c>
      <c r="C368" s="97">
        <v>248</v>
      </c>
      <c r="D368" s="97">
        <v>208</v>
      </c>
      <c r="E368" s="94">
        <v>200</v>
      </c>
    </row>
    <row r="369" spans="1:5" ht="14.5">
      <c r="A369" s="96" t="s">
        <v>702</v>
      </c>
      <c r="B369" s="96" t="s">
        <v>1083</v>
      </c>
      <c r="C369" s="97">
        <v>266</v>
      </c>
      <c r="D369" s="97">
        <v>222</v>
      </c>
      <c r="E369" s="94">
        <v>199</v>
      </c>
    </row>
    <row r="370" spans="1:5" ht="14.5">
      <c r="A370" s="96" t="s">
        <v>746</v>
      </c>
      <c r="B370" s="96" t="s">
        <v>1147</v>
      </c>
      <c r="C370" s="97">
        <v>180</v>
      </c>
      <c r="D370" s="97">
        <v>218</v>
      </c>
      <c r="E370" s="94">
        <v>197</v>
      </c>
    </row>
    <row r="371" spans="1:5" ht="14.5">
      <c r="A371" s="96" t="s">
        <v>269</v>
      </c>
      <c r="B371" s="96" t="s">
        <v>1005</v>
      </c>
      <c r="C371" s="97">
        <v>161</v>
      </c>
      <c r="D371" s="97">
        <v>144</v>
      </c>
      <c r="E371" s="94">
        <v>195</v>
      </c>
    </row>
    <row r="372" spans="1:5" ht="14.5">
      <c r="A372" s="96" t="s">
        <v>259</v>
      </c>
      <c r="B372" s="96" t="s">
        <v>956</v>
      </c>
      <c r="C372" s="97">
        <v>273</v>
      </c>
      <c r="D372" s="97">
        <v>224</v>
      </c>
      <c r="E372" s="94">
        <v>194</v>
      </c>
    </row>
    <row r="373" spans="1:5" ht="14.5">
      <c r="A373" s="96" t="s">
        <v>260</v>
      </c>
      <c r="B373" s="96" t="s">
        <v>961</v>
      </c>
      <c r="C373" s="97">
        <v>257</v>
      </c>
      <c r="D373" s="97">
        <v>223</v>
      </c>
      <c r="E373" s="94">
        <v>194</v>
      </c>
    </row>
    <row r="374" spans="1:5" ht="14.5">
      <c r="A374" s="96" t="s">
        <v>104</v>
      </c>
      <c r="B374" s="96" t="s">
        <v>1012</v>
      </c>
      <c r="C374" s="97">
        <v>152</v>
      </c>
      <c r="D374" s="97">
        <v>194</v>
      </c>
      <c r="E374" s="94">
        <v>194</v>
      </c>
    </row>
    <row r="375" spans="1:5" ht="14.5">
      <c r="A375" s="96" t="s">
        <v>463</v>
      </c>
      <c r="B375" s="96" t="s">
        <v>1338</v>
      </c>
      <c r="C375" s="97">
        <v>246</v>
      </c>
      <c r="D375" s="97">
        <v>238</v>
      </c>
      <c r="E375" s="94">
        <v>194</v>
      </c>
    </row>
    <row r="376" spans="1:5" ht="14.5">
      <c r="A376" s="96" t="s">
        <v>491</v>
      </c>
      <c r="B376" s="96" t="s">
        <v>1457</v>
      </c>
      <c r="C376" s="97">
        <v>303</v>
      </c>
      <c r="D376" s="97">
        <v>174</v>
      </c>
      <c r="E376" s="94">
        <v>194</v>
      </c>
    </row>
    <row r="377" spans="1:5" ht="14.5">
      <c r="A377" s="96" t="s">
        <v>216</v>
      </c>
      <c r="B377" s="96" t="s">
        <v>908</v>
      </c>
      <c r="C377" s="97">
        <v>228</v>
      </c>
      <c r="D377" s="97">
        <v>223</v>
      </c>
      <c r="E377" s="94">
        <v>193</v>
      </c>
    </row>
    <row r="378" spans="1:5" ht="14.5">
      <c r="A378" s="96" t="s">
        <v>245</v>
      </c>
      <c r="B378" s="96" t="s">
        <v>857</v>
      </c>
      <c r="C378" s="97">
        <v>159</v>
      </c>
      <c r="D378" s="97">
        <v>178</v>
      </c>
      <c r="E378" s="94">
        <v>190</v>
      </c>
    </row>
    <row r="379" spans="1:5" ht="14.5">
      <c r="A379" s="96" t="s">
        <v>343</v>
      </c>
      <c r="B379" s="96" t="s">
        <v>1427</v>
      </c>
      <c r="C379" s="97">
        <v>172</v>
      </c>
      <c r="D379" s="97">
        <v>178</v>
      </c>
      <c r="E379" s="94">
        <v>190</v>
      </c>
    </row>
    <row r="380" spans="1:5" ht="14.5">
      <c r="A380" s="96" t="s">
        <v>383</v>
      </c>
      <c r="B380" s="96" t="s">
        <v>1538</v>
      </c>
      <c r="C380" s="97">
        <v>244</v>
      </c>
      <c r="D380" s="97">
        <v>198</v>
      </c>
      <c r="E380" s="94">
        <v>190</v>
      </c>
    </row>
    <row r="381" spans="1:5" ht="14.5">
      <c r="A381" s="96" t="s">
        <v>296</v>
      </c>
      <c r="B381" s="96" t="s">
        <v>861</v>
      </c>
      <c r="C381" s="97">
        <v>259</v>
      </c>
      <c r="D381" s="97">
        <v>221</v>
      </c>
      <c r="E381" s="94">
        <v>187</v>
      </c>
    </row>
    <row r="382" spans="1:5" ht="14.5">
      <c r="A382" s="96" t="s">
        <v>528</v>
      </c>
      <c r="B382" s="96" t="s">
        <v>1388</v>
      </c>
      <c r="C382" s="97">
        <v>300</v>
      </c>
      <c r="D382" s="97">
        <v>242</v>
      </c>
      <c r="E382" s="94">
        <v>187</v>
      </c>
    </row>
    <row r="383" spans="1:5" ht="14.5">
      <c r="A383" s="96" t="s">
        <v>242</v>
      </c>
      <c r="B383" s="96" t="s">
        <v>1470</v>
      </c>
      <c r="C383" s="97">
        <v>150</v>
      </c>
      <c r="D383" s="97">
        <v>184</v>
      </c>
      <c r="E383" s="94">
        <v>186</v>
      </c>
    </row>
    <row r="384" spans="1:5" ht="14.5">
      <c r="A384" s="96" t="s">
        <v>802</v>
      </c>
      <c r="B384" s="96" t="s">
        <v>1270</v>
      </c>
      <c r="C384" s="97">
        <v>200</v>
      </c>
      <c r="D384" s="97">
        <v>206</v>
      </c>
      <c r="E384" s="94">
        <v>184</v>
      </c>
    </row>
    <row r="385" spans="1:5" ht="14.5">
      <c r="A385" s="96" t="s">
        <v>697</v>
      </c>
      <c r="B385" s="96" t="s">
        <v>1063</v>
      </c>
      <c r="C385" s="97">
        <v>255</v>
      </c>
      <c r="D385" s="97">
        <v>228</v>
      </c>
      <c r="E385" s="94">
        <v>182</v>
      </c>
    </row>
    <row r="386" spans="1:5" ht="14.5">
      <c r="A386" s="96" t="s">
        <v>773</v>
      </c>
      <c r="B386" s="96" t="s">
        <v>1246</v>
      </c>
      <c r="C386" s="97">
        <v>171</v>
      </c>
      <c r="D386" s="97">
        <v>190</v>
      </c>
      <c r="E386" s="94">
        <v>181</v>
      </c>
    </row>
    <row r="387" spans="1:5" ht="14.5">
      <c r="A387" s="96" t="s">
        <v>472</v>
      </c>
      <c r="B387" s="96" t="s">
        <v>1363</v>
      </c>
      <c r="C387" s="97">
        <v>197</v>
      </c>
      <c r="D387" s="97">
        <v>185</v>
      </c>
      <c r="E387" s="94">
        <v>181</v>
      </c>
    </row>
    <row r="388" spans="1:5" ht="14.5">
      <c r="A388" s="96" t="s">
        <v>217</v>
      </c>
      <c r="B388" s="96" t="s">
        <v>909</v>
      </c>
      <c r="C388" s="97">
        <v>195</v>
      </c>
      <c r="D388" s="97">
        <v>217</v>
      </c>
      <c r="E388" s="94">
        <v>180</v>
      </c>
    </row>
    <row r="389" spans="1:5" ht="14.5">
      <c r="A389" s="96" t="s">
        <v>670</v>
      </c>
      <c r="B389" s="96" t="s">
        <v>1139</v>
      </c>
      <c r="C389" s="97">
        <v>220</v>
      </c>
      <c r="D389" s="97">
        <v>204</v>
      </c>
      <c r="E389" s="94">
        <v>177</v>
      </c>
    </row>
    <row r="390" spans="1:5" ht="14.5">
      <c r="A390" s="96" t="s">
        <v>285</v>
      </c>
      <c r="B390" s="96" t="s">
        <v>886</v>
      </c>
      <c r="C390" s="97">
        <v>177</v>
      </c>
      <c r="D390" s="97">
        <v>175</v>
      </c>
      <c r="E390" s="94">
        <v>176</v>
      </c>
    </row>
    <row r="391" spans="1:5" ht="14.5">
      <c r="A391" s="96" t="s">
        <v>533</v>
      </c>
      <c r="B391" s="96" t="s">
        <v>1548</v>
      </c>
      <c r="C391" s="97">
        <v>192</v>
      </c>
      <c r="D391" s="97">
        <v>228</v>
      </c>
      <c r="E391" s="94">
        <v>176</v>
      </c>
    </row>
    <row r="392" spans="1:5" ht="14.5">
      <c r="A392" s="96" t="s">
        <v>692</v>
      </c>
      <c r="B392" s="96" t="s">
        <v>1261</v>
      </c>
      <c r="C392" s="97">
        <v>209</v>
      </c>
      <c r="D392" s="97">
        <v>193</v>
      </c>
      <c r="E392" s="94">
        <v>175</v>
      </c>
    </row>
    <row r="393" spans="1:5" ht="14.5">
      <c r="A393" s="96" t="s">
        <v>754</v>
      </c>
      <c r="B393" s="96" t="s">
        <v>1286</v>
      </c>
      <c r="C393" s="97">
        <v>197</v>
      </c>
      <c r="D393" s="97">
        <v>163</v>
      </c>
      <c r="E393" s="94">
        <v>175</v>
      </c>
    </row>
    <row r="394" spans="1:5" ht="14.5">
      <c r="A394" s="96" t="s">
        <v>142</v>
      </c>
      <c r="B394" s="96" t="s">
        <v>907</v>
      </c>
      <c r="C394" s="97">
        <v>224</v>
      </c>
      <c r="D394" s="97">
        <v>202</v>
      </c>
      <c r="E394" s="94">
        <v>174</v>
      </c>
    </row>
    <row r="395" spans="1:5" ht="14.5">
      <c r="A395" s="96" t="s">
        <v>811</v>
      </c>
      <c r="B395" s="96" t="s">
        <v>1179</v>
      </c>
      <c r="C395" s="97">
        <v>209</v>
      </c>
      <c r="D395" s="97">
        <v>165</v>
      </c>
      <c r="E395" s="94">
        <v>171</v>
      </c>
    </row>
    <row r="396" spans="1:5" ht="14.5">
      <c r="A396" s="96" t="s">
        <v>172</v>
      </c>
      <c r="B396" s="96" t="s">
        <v>1042</v>
      </c>
      <c r="C396" s="97">
        <v>132</v>
      </c>
      <c r="D396" s="97">
        <v>149</v>
      </c>
      <c r="E396" s="94">
        <v>170</v>
      </c>
    </row>
    <row r="397" spans="1:5" ht="14.5">
      <c r="A397" s="96" t="s">
        <v>775</v>
      </c>
      <c r="B397" s="96" t="s">
        <v>1260</v>
      </c>
      <c r="C397" s="97">
        <v>158</v>
      </c>
      <c r="D397" s="97">
        <v>167</v>
      </c>
      <c r="E397" s="94">
        <v>170</v>
      </c>
    </row>
    <row r="398" spans="1:5" ht="14.5">
      <c r="A398" s="96" t="s">
        <v>202</v>
      </c>
      <c r="B398" s="96" t="s">
        <v>1583</v>
      </c>
      <c r="C398" s="97">
        <v>230</v>
      </c>
      <c r="D398" s="97">
        <v>165</v>
      </c>
      <c r="E398" s="94">
        <v>170</v>
      </c>
    </row>
    <row r="399" spans="1:5" ht="14.5">
      <c r="A399" s="96" t="s">
        <v>753</v>
      </c>
      <c r="B399" s="96" t="s">
        <v>1284</v>
      </c>
      <c r="C399" s="97">
        <v>207</v>
      </c>
      <c r="D399" s="97">
        <v>202</v>
      </c>
      <c r="E399" s="94">
        <v>169</v>
      </c>
    </row>
    <row r="400" spans="1:5" ht="14.5">
      <c r="A400" s="96" t="s">
        <v>489</v>
      </c>
      <c r="B400" s="96" t="s">
        <v>1447</v>
      </c>
      <c r="C400" s="97">
        <v>202</v>
      </c>
      <c r="D400" s="97">
        <v>191</v>
      </c>
      <c r="E400" s="94">
        <v>168</v>
      </c>
    </row>
    <row r="401" spans="1:5" ht="14.5">
      <c r="A401" s="96" t="s">
        <v>134</v>
      </c>
      <c r="B401" s="96" t="s">
        <v>998</v>
      </c>
      <c r="C401" s="97">
        <v>145</v>
      </c>
      <c r="D401" s="97">
        <v>152</v>
      </c>
      <c r="E401" s="94">
        <v>167</v>
      </c>
    </row>
    <row r="402" spans="1:5" ht="14.5">
      <c r="A402" s="96" t="s">
        <v>656</v>
      </c>
      <c r="B402" s="96" t="s">
        <v>1211</v>
      </c>
      <c r="C402" s="97">
        <v>246</v>
      </c>
      <c r="D402" s="97">
        <v>187</v>
      </c>
      <c r="E402" s="94">
        <v>165</v>
      </c>
    </row>
    <row r="403" spans="1:5" ht="14.5">
      <c r="A403" s="96" t="s">
        <v>716</v>
      </c>
      <c r="B403" s="96" t="s">
        <v>1156</v>
      </c>
      <c r="C403" s="97">
        <v>141</v>
      </c>
      <c r="D403" s="97">
        <v>170</v>
      </c>
      <c r="E403" s="94">
        <v>164</v>
      </c>
    </row>
    <row r="404" spans="1:5" ht="14.5">
      <c r="A404" s="96" t="s">
        <v>235</v>
      </c>
      <c r="B404" s="96" t="s">
        <v>1019</v>
      </c>
      <c r="C404" s="97">
        <v>258</v>
      </c>
      <c r="D404" s="97">
        <v>209</v>
      </c>
      <c r="E404" s="94">
        <v>163</v>
      </c>
    </row>
    <row r="405" spans="1:5" ht="14.5">
      <c r="A405" s="96" t="s">
        <v>779</v>
      </c>
      <c r="B405" s="96" t="s">
        <v>1282</v>
      </c>
      <c r="C405" s="97">
        <v>222</v>
      </c>
      <c r="D405" s="97">
        <v>204</v>
      </c>
      <c r="E405" s="94">
        <v>163</v>
      </c>
    </row>
    <row r="406" spans="1:5" ht="14.5">
      <c r="A406" s="96" t="s">
        <v>511</v>
      </c>
      <c r="B406" s="96" t="s">
        <v>1541</v>
      </c>
      <c r="C406" s="97">
        <v>190</v>
      </c>
      <c r="D406" s="97">
        <v>207</v>
      </c>
      <c r="E406" s="94">
        <v>163</v>
      </c>
    </row>
    <row r="407" spans="1:5" ht="14.5">
      <c r="A407" s="96" t="s">
        <v>247</v>
      </c>
      <c r="B407" s="96" t="s">
        <v>887</v>
      </c>
      <c r="C407" s="97">
        <v>219</v>
      </c>
      <c r="D407" s="97">
        <v>201</v>
      </c>
      <c r="E407" s="94">
        <v>162</v>
      </c>
    </row>
    <row r="408" spans="1:5" ht="14.5">
      <c r="A408" s="96" t="s">
        <v>628</v>
      </c>
      <c r="B408" s="96" t="s">
        <v>1251</v>
      </c>
      <c r="C408" s="97">
        <v>231</v>
      </c>
      <c r="D408" s="97">
        <v>175</v>
      </c>
      <c r="E408" s="94">
        <v>161</v>
      </c>
    </row>
    <row r="409" spans="1:5" ht="14.5">
      <c r="A409" s="96" t="s">
        <v>150</v>
      </c>
      <c r="B409" s="96" t="s">
        <v>943</v>
      </c>
      <c r="C409" s="97">
        <v>259</v>
      </c>
      <c r="D409" s="97">
        <v>209</v>
      </c>
      <c r="E409" s="94">
        <v>158</v>
      </c>
    </row>
    <row r="410" spans="1:5" ht="14.5">
      <c r="A410" s="96" t="s">
        <v>577</v>
      </c>
      <c r="B410" s="96" t="s">
        <v>1440</v>
      </c>
      <c r="C410" s="97">
        <v>170</v>
      </c>
      <c r="D410" s="97">
        <v>158</v>
      </c>
      <c r="E410" s="94">
        <v>158</v>
      </c>
    </row>
    <row r="411" spans="1:5" ht="14.5">
      <c r="A411" s="96" t="s">
        <v>163</v>
      </c>
      <c r="B411" s="96" t="s">
        <v>1016</v>
      </c>
      <c r="C411" s="97">
        <v>202</v>
      </c>
      <c r="D411" s="97">
        <v>152</v>
      </c>
      <c r="E411" s="94">
        <v>157</v>
      </c>
    </row>
    <row r="412" spans="1:5" ht="14.5">
      <c r="A412" s="96" t="s">
        <v>787</v>
      </c>
      <c r="B412" s="96" t="s">
        <v>1145</v>
      </c>
      <c r="C412" s="97">
        <v>204</v>
      </c>
      <c r="D412" s="97">
        <v>173</v>
      </c>
      <c r="E412" s="94">
        <v>155</v>
      </c>
    </row>
    <row r="413" spans="1:5" ht="14.5">
      <c r="A413" s="96" t="s">
        <v>213</v>
      </c>
      <c r="B413" s="96" t="s">
        <v>884</v>
      </c>
      <c r="C413" s="97">
        <v>67</v>
      </c>
      <c r="D413" s="97">
        <v>127</v>
      </c>
      <c r="E413" s="94">
        <v>154</v>
      </c>
    </row>
    <row r="414" spans="1:5" ht="14.5">
      <c r="A414" s="96" t="s">
        <v>129</v>
      </c>
      <c r="B414" s="96" t="s">
        <v>960</v>
      </c>
      <c r="C414" s="97">
        <v>174</v>
      </c>
      <c r="D414" s="97">
        <v>153</v>
      </c>
      <c r="E414" s="94">
        <v>154</v>
      </c>
    </row>
    <row r="415" spans="1:5" ht="14.5">
      <c r="A415" s="96" t="s">
        <v>254</v>
      </c>
      <c r="B415" s="96" t="s">
        <v>929</v>
      </c>
      <c r="C415" s="97">
        <v>220</v>
      </c>
      <c r="D415" s="97">
        <v>189</v>
      </c>
      <c r="E415" s="94">
        <v>153</v>
      </c>
    </row>
    <row r="416" spans="1:5" ht="14.5">
      <c r="A416" s="96" t="s">
        <v>118</v>
      </c>
      <c r="B416" s="96" t="s">
        <v>1045</v>
      </c>
      <c r="C416" s="97">
        <v>161</v>
      </c>
      <c r="D416" s="97">
        <v>151</v>
      </c>
      <c r="E416" s="94">
        <v>152</v>
      </c>
    </row>
    <row r="417" spans="1:5" ht="14.5">
      <c r="A417" s="96" t="s">
        <v>338</v>
      </c>
      <c r="B417" s="96" t="s">
        <v>1306</v>
      </c>
      <c r="C417" s="97">
        <v>127</v>
      </c>
      <c r="D417" s="97">
        <v>190</v>
      </c>
      <c r="E417" s="94">
        <v>152</v>
      </c>
    </row>
    <row r="418" spans="1:5" ht="14.5">
      <c r="A418" s="96" t="s">
        <v>563</v>
      </c>
      <c r="B418" s="96" t="s">
        <v>1329</v>
      </c>
      <c r="C418" s="97">
        <v>206</v>
      </c>
      <c r="D418" s="97">
        <v>151</v>
      </c>
      <c r="E418" s="94">
        <v>150</v>
      </c>
    </row>
    <row r="419" spans="1:5" ht="14.5">
      <c r="A419" s="96" t="s">
        <v>598</v>
      </c>
      <c r="B419" s="96" t="s">
        <v>1088</v>
      </c>
      <c r="C419" s="97">
        <v>168</v>
      </c>
      <c r="D419" s="97">
        <v>162</v>
      </c>
      <c r="E419" s="94">
        <v>149</v>
      </c>
    </row>
    <row r="420" spans="1:5" ht="14.5">
      <c r="A420" s="96" t="s">
        <v>788</v>
      </c>
      <c r="B420" s="96" t="s">
        <v>1154</v>
      </c>
      <c r="C420" s="97">
        <v>98</v>
      </c>
      <c r="D420" s="97">
        <v>128</v>
      </c>
      <c r="E420" s="94">
        <v>149</v>
      </c>
    </row>
    <row r="421" spans="1:5" ht="14.5">
      <c r="A421" s="96" t="s">
        <v>153</v>
      </c>
      <c r="B421" s="96" t="s">
        <v>966</v>
      </c>
      <c r="C421" s="97">
        <v>159</v>
      </c>
      <c r="D421" s="97">
        <v>150</v>
      </c>
      <c r="E421" s="94">
        <v>148</v>
      </c>
    </row>
    <row r="422" spans="1:5" ht="14.5">
      <c r="A422" s="96" t="s">
        <v>135</v>
      </c>
      <c r="B422" s="96" t="s">
        <v>1010</v>
      </c>
      <c r="C422" s="97">
        <v>160</v>
      </c>
      <c r="D422" s="97">
        <v>160</v>
      </c>
      <c r="E422" s="94">
        <v>148</v>
      </c>
    </row>
    <row r="423" spans="1:5" ht="14.5">
      <c r="A423" s="96" t="s">
        <v>568</v>
      </c>
      <c r="B423" s="96" t="s">
        <v>1381</v>
      </c>
      <c r="C423" s="97">
        <v>210</v>
      </c>
      <c r="D423" s="97">
        <v>189</v>
      </c>
      <c r="E423" s="94">
        <v>148</v>
      </c>
    </row>
    <row r="424" spans="1:5" ht="14.5">
      <c r="A424" s="96" t="s">
        <v>248</v>
      </c>
      <c r="B424" s="96" t="s">
        <v>888</v>
      </c>
      <c r="C424" s="97">
        <v>164</v>
      </c>
      <c r="D424" s="97">
        <v>132</v>
      </c>
      <c r="E424" s="94">
        <v>147</v>
      </c>
    </row>
    <row r="425" spans="1:5" ht="14.5">
      <c r="A425" s="96" t="s">
        <v>228</v>
      </c>
      <c r="B425" s="96" t="s">
        <v>977</v>
      </c>
      <c r="C425" s="97">
        <v>180</v>
      </c>
      <c r="D425" s="97">
        <v>167</v>
      </c>
      <c r="E425" s="94">
        <v>146</v>
      </c>
    </row>
    <row r="426" spans="1:5" ht="14.5">
      <c r="A426" s="96" t="s">
        <v>162</v>
      </c>
      <c r="B426" s="96" t="s">
        <v>1015</v>
      </c>
      <c r="C426" s="97">
        <v>144</v>
      </c>
      <c r="D426" s="97">
        <v>154</v>
      </c>
      <c r="E426" s="94">
        <v>146</v>
      </c>
    </row>
    <row r="427" spans="1:5" ht="14.5">
      <c r="A427" s="96" t="s">
        <v>560</v>
      </c>
      <c r="B427" s="96" t="s">
        <v>1294</v>
      </c>
      <c r="C427" s="97">
        <v>259</v>
      </c>
      <c r="D427" s="97">
        <v>240</v>
      </c>
      <c r="E427" s="94">
        <v>146</v>
      </c>
    </row>
    <row r="428" spans="1:5" ht="14.5">
      <c r="A428" s="96" t="s">
        <v>518</v>
      </c>
      <c r="B428" s="96" t="s">
        <v>1568</v>
      </c>
      <c r="C428" s="97">
        <v>241</v>
      </c>
      <c r="D428" s="97">
        <v>199</v>
      </c>
      <c r="E428" s="94">
        <v>146</v>
      </c>
    </row>
    <row r="429" spans="1:5" ht="14.5">
      <c r="A429" s="96" t="s">
        <v>120</v>
      </c>
      <c r="B429" s="96" t="s">
        <v>856</v>
      </c>
      <c r="C429" s="97">
        <v>133</v>
      </c>
      <c r="D429" s="97">
        <v>133</v>
      </c>
      <c r="E429" s="94">
        <v>145</v>
      </c>
    </row>
    <row r="430" spans="1:5" ht="14.5">
      <c r="A430" s="96" t="s">
        <v>816</v>
      </c>
      <c r="B430" s="96" t="s">
        <v>1227</v>
      </c>
      <c r="C430" s="97">
        <v>199</v>
      </c>
      <c r="D430" s="97">
        <v>158</v>
      </c>
      <c r="E430" s="94">
        <v>144</v>
      </c>
    </row>
    <row r="431" spans="1:5" ht="14.5">
      <c r="A431" s="96" t="s">
        <v>766</v>
      </c>
      <c r="B431" s="96" t="s">
        <v>1200</v>
      </c>
      <c r="C431" s="97">
        <v>165</v>
      </c>
      <c r="D431" s="97">
        <v>153</v>
      </c>
      <c r="E431" s="94">
        <v>143</v>
      </c>
    </row>
    <row r="432" spans="1:5" ht="14.5">
      <c r="A432" s="96" t="s">
        <v>731</v>
      </c>
      <c r="B432" s="96" t="s">
        <v>1257</v>
      </c>
      <c r="C432" s="97">
        <v>277</v>
      </c>
      <c r="D432" s="97">
        <v>200</v>
      </c>
      <c r="E432" s="94">
        <v>142</v>
      </c>
    </row>
    <row r="433" spans="1:5" ht="14.5">
      <c r="A433" s="96" t="s">
        <v>541</v>
      </c>
      <c r="B433" s="96" t="s">
        <v>1402</v>
      </c>
      <c r="C433" s="97">
        <v>176</v>
      </c>
      <c r="D433" s="97">
        <v>178</v>
      </c>
      <c r="E433" s="94">
        <v>142</v>
      </c>
    </row>
    <row r="434" spans="1:5" ht="14.5">
      <c r="A434" s="96" t="s">
        <v>714</v>
      </c>
      <c r="B434" s="96" t="s">
        <v>1140</v>
      </c>
      <c r="C434" s="97">
        <v>210</v>
      </c>
      <c r="D434" s="97">
        <v>183</v>
      </c>
      <c r="E434" s="94">
        <v>141</v>
      </c>
    </row>
    <row r="435" spans="1:5" ht="14.5">
      <c r="A435" s="96" t="s">
        <v>357</v>
      </c>
      <c r="B435" s="96" t="s">
        <v>1303</v>
      </c>
      <c r="C435" s="97">
        <v>120</v>
      </c>
      <c r="D435" s="97">
        <v>149</v>
      </c>
      <c r="E435" s="94">
        <v>140</v>
      </c>
    </row>
    <row r="436" spans="1:5" ht="14.5">
      <c r="A436" s="96" t="s">
        <v>204</v>
      </c>
      <c r="B436" s="96" t="s">
        <v>858</v>
      </c>
      <c r="C436" s="97">
        <v>171</v>
      </c>
      <c r="D436" s="97">
        <v>156</v>
      </c>
      <c r="E436" s="94">
        <v>139</v>
      </c>
    </row>
    <row r="437" spans="1:5" ht="14.5">
      <c r="A437" s="96" t="s">
        <v>703</v>
      </c>
      <c r="B437" s="96" t="s">
        <v>1107</v>
      </c>
      <c r="C437" s="97">
        <v>140</v>
      </c>
      <c r="D437" s="97">
        <v>130</v>
      </c>
      <c r="E437" s="94">
        <v>139</v>
      </c>
    </row>
    <row r="438" spans="1:5" ht="14.5">
      <c r="A438" s="96" t="s">
        <v>372</v>
      </c>
      <c r="B438" s="96" t="s">
        <v>1323</v>
      </c>
      <c r="C438" s="97">
        <v>229</v>
      </c>
      <c r="D438" s="97">
        <v>197</v>
      </c>
      <c r="E438" s="94">
        <v>139</v>
      </c>
    </row>
    <row r="439" spans="1:5" ht="14.5">
      <c r="A439" s="96" t="s">
        <v>492</v>
      </c>
      <c r="B439" s="96" t="s">
        <v>1458</v>
      </c>
      <c r="C439" s="97">
        <v>212</v>
      </c>
      <c r="D439" s="97">
        <v>169</v>
      </c>
      <c r="E439" s="94">
        <v>138</v>
      </c>
    </row>
    <row r="440" spans="1:5" ht="14.5">
      <c r="A440" s="96" t="s">
        <v>297</v>
      </c>
      <c r="B440" s="96" t="s">
        <v>864</v>
      </c>
      <c r="C440" s="97">
        <v>106</v>
      </c>
      <c r="D440" s="97">
        <v>113</v>
      </c>
      <c r="E440" s="94">
        <v>137</v>
      </c>
    </row>
    <row r="441" spans="1:5" ht="14.5">
      <c r="A441" s="96" t="s">
        <v>211</v>
      </c>
      <c r="B441" s="96" t="s">
        <v>880</v>
      </c>
      <c r="C441" s="97">
        <v>160</v>
      </c>
      <c r="D441" s="97">
        <v>147</v>
      </c>
      <c r="E441" s="94">
        <v>137</v>
      </c>
    </row>
    <row r="442" spans="1:5" ht="14.5">
      <c r="A442" s="96" t="s">
        <v>713</v>
      </c>
      <c r="B442" s="96" t="s">
        <v>1138</v>
      </c>
      <c r="C442" s="97">
        <v>153</v>
      </c>
      <c r="D442" s="97">
        <v>126</v>
      </c>
      <c r="E442" s="94">
        <v>137</v>
      </c>
    </row>
    <row r="443" spans="1:5" ht="14.5">
      <c r="A443" s="96" t="s">
        <v>761</v>
      </c>
      <c r="B443" s="96" t="s">
        <v>1160</v>
      </c>
      <c r="C443" s="97">
        <v>136</v>
      </c>
      <c r="D443" s="97">
        <v>140</v>
      </c>
      <c r="E443" s="94">
        <v>137</v>
      </c>
    </row>
    <row r="444" spans="1:5" ht="14.5">
      <c r="A444" s="96" t="s">
        <v>799</v>
      </c>
      <c r="B444" s="96" t="s">
        <v>1238</v>
      </c>
      <c r="C444" s="97">
        <v>127</v>
      </c>
      <c r="D444" s="97">
        <v>175</v>
      </c>
      <c r="E444" s="94">
        <v>137</v>
      </c>
    </row>
    <row r="445" spans="1:5" ht="14.5">
      <c r="A445" s="96" t="s">
        <v>275</v>
      </c>
      <c r="B445" s="96" t="s">
        <v>872</v>
      </c>
      <c r="C445" s="97">
        <v>115</v>
      </c>
      <c r="D445" s="97">
        <v>138</v>
      </c>
      <c r="E445" s="94">
        <v>136</v>
      </c>
    </row>
    <row r="446" spans="1:5" ht="14.5">
      <c r="A446" s="96" t="s">
        <v>354</v>
      </c>
      <c r="B446" s="96" t="s">
        <v>1295</v>
      </c>
      <c r="C446" s="97">
        <v>186</v>
      </c>
      <c r="D446" s="97">
        <v>167</v>
      </c>
      <c r="E446" s="94">
        <v>135</v>
      </c>
    </row>
    <row r="447" spans="1:5" ht="14.5">
      <c r="A447" s="96" t="s">
        <v>471</v>
      </c>
      <c r="B447" s="96" t="s">
        <v>1362</v>
      </c>
      <c r="C447" s="97">
        <v>182</v>
      </c>
      <c r="D447" s="97">
        <v>154</v>
      </c>
      <c r="E447" s="94">
        <v>134</v>
      </c>
    </row>
    <row r="448" spans="1:5" ht="14.5">
      <c r="A448" s="96" t="s">
        <v>341</v>
      </c>
      <c r="B448" s="96" t="s">
        <v>1395</v>
      </c>
      <c r="C448" s="97">
        <v>174</v>
      </c>
      <c r="D448" s="97">
        <v>151</v>
      </c>
      <c r="E448" s="94">
        <v>134</v>
      </c>
    </row>
    <row r="449" spans="1:5" ht="14.5">
      <c r="A449" s="96" t="s">
        <v>348</v>
      </c>
      <c r="B449" s="96" t="s">
        <v>1521</v>
      </c>
      <c r="C449" s="97">
        <v>120</v>
      </c>
      <c r="D449" s="97">
        <v>134</v>
      </c>
      <c r="E449" s="94">
        <v>134</v>
      </c>
    </row>
    <row r="450" spans="1:5" ht="14.5">
      <c r="A450" s="96" t="s">
        <v>201</v>
      </c>
      <c r="B450" s="96" t="s">
        <v>1560</v>
      </c>
      <c r="C450" s="97">
        <v>176</v>
      </c>
      <c r="D450" s="97">
        <v>162</v>
      </c>
      <c r="E450" s="94">
        <v>134</v>
      </c>
    </row>
    <row r="451" spans="1:5" ht="14.5">
      <c r="A451" s="96" t="s">
        <v>128</v>
      </c>
      <c r="B451" s="96" t="s">
        <v>946</v>
      </c>
      <c r="C451" s="97">
        <v>168</v>
      </c>
      <c r="D451" s="97">
        <v>147</v>
      </c>
      <c r="E451" s="94">
        <v>133</v>
      </c>
    </row>
    <row r="452" spans="1:5" ht="14.5">
      <c r="A452" s="96" t="s">
        <v>262</v>
      </c>
      <c r="B452" s="96" t="s">
        <v>965</v>
      </c>
      <c r="C452" s="97">
        <v>166</v>
      </c>
      <c r="D452" s="97">
        <v>145</v>
      </c>
      <c r="E452" s="94">
        <v>133</v>
      </c>
    </row>
    <row r="453" spans="1:5" ht="14.5">
      <c r="A453" s="96" t="s">
        <v>624</v>
      </c>
      <c r="B453" s="96" t="s">
        <v>1239</v>
      </c>
      <c r="C453" s="97">
        <v>269</v>
      </c>
      <c r="D453" s="97">
        <v>190</v>
      </c>
      <c r="E453" s="94">
        <v>133</v>
      </c>
    </row>
    <row r="454" spans="1:5" ht="14.5">
      <c r="A454" s="96" t="s">
        <v>721</v>
      </c>
      <c r="B454" s="96" t="s">
        <v>1210</v>
      </c>
      <c r="C454" s="97">
        <v>186</v>
      </c>
      <c r="D454" s="97">
        <v>153</v>
      </c>
      <c r="E454" s="94">
        <v>131</v>
      </c>
    </row>
    <row r="455" spans="1:5" ht="14.5">
      <c r="A455" s="96" t="s">
        <v>503</v>
      </c>
      <c r="B455" s="96" t="s">
        <v>1487</v>
      </c>
      <c r="C455" s="97">
        <v>255</v>
      </c>
      <c r="D455" s="97">
        <v>176</v>
      </c>
      <c r="E455" s="94">
        <v>131</v>
      </c>
    </row>
    <row r="456" spans="1:5" ht="14.5">
      <c r="A456" s="96" t="s">
        <v>231</v>
      </c>
      <c r="B456" s="96" t="s">
        <v>990</v>
      </c>
      <c r="C456" s="97">
        <v>153</v>
      </c>
      <c r="D456" s="97">
        <v>122</v>
      </c>
      <c r="E456" s="94">
        <v>130</v>
      </c>
    </row>
    <row r="457" spans="1:5" ht="14.5">
      <c r="A457" s="96" t="s">
        <v>592</v>
      </c>
      <c r="B457" s="96" t="s">
        <v>1575</v>
      </c>
      <c r="C457" s="97">
        <v>139</v>
      </c>
      <c r="D457" s="97">
        <v>116</v>
      </c>
      <c r="E457" s="94">
        <v>130</v>
      </c>
    </row>
    <row r="458" spans="1:5" ht="14.5">
      <c r="A458" s="96" t="s">
        <v>740</v>
      </c>
      <c r="B458" s="96" t="s">
        <v>1076</v>
      </c>
      <c r="C458" s="97">
        <v>135</v>
      </c>
      <c r="D458" s="97">
        <v>122</v>
      </c>
      <c r="E458" s="94">
        <v>128</v>
      </c>
    </row>
    <row r="459" spans="1:5" ht="14.5">
      <c r="A459" s="96" t="s">
        <v>572</v>
      </c>
      <c r="B459" s="96" t="s">
        <v>1405</v>
      </c>
      <c r="C459" s="97">
        <v>157</v>
      </c>
      <c r="D459" s="97">
        <v>155</v>
      </c>
      <c r="E459" s="94">
        <v>128</v>
      </c>
    </row>
    <row r="460" spans="1:5" ht="14.5">
      <c r="A460" s="96" t="s">
        <v>548</v>
      </c>
      <c r="B460" s="96" t="s">
        <v>1503</v>
      </c>
      <c r="C460" s="97">
        <v>138</v>
      </c>
      <c r="D460" s="97">
        <v>131</v>
      </c>
      <c r="E460" s="94">
        <v>128</v>
      </c>
    </row>
    <row r="461" spans="1:5" ht="14.5">
      <c r="A461" s="96" t="s">
        <v>384</v>
      </c>
      <c r="B461" s="96" t="s">
        <v>1550</v>
      </c>
      <c r="C461" s="97">
        <v>212</v>
      </c>
      <c r="D461" s="97">
        <v>140</v>
      </c>
      <c r="E461" s="94">
        <v>128</v>
      </c>
    </row>
    <row r="462" spans="1:5" ht="14.5">
      <c r="A462" s="96" t="s">
        <v>727</v>
      </c>
      <c r="B462" s="96" t="s">
        <v>1229</v>
      </c>
      <c r="C462" s="97">
        <v>201</v>
      </c>
      <c r="D462" s="97">
        <v>176</v>
      </c>
      <c r="E462" s="94">
        <v>127</v>
      </c>
    </row>
    <row r="463" spans="1:5" ht="14.5">
      <c r="A463" s="96" t="s">
        <v>166</v>
      </c>
      <c r="B463" s="96" t="s">
        <v>1027</v>
      </c>
      <c r="C463" s="97">
        <v>188</v>
      </c>
      <c r="D463" s="97">
        <v>153</v>
      </c>
      <c r="E463" s="94">
        <v>125</v>
      </c>
    </row>
    <row r="464" spans="1:5" ht="14.5">
      <c r="A464" s="96" t="s">
        <v>583</v>
      </c>
      <c r="B464" s="96" t="s">
        <v>1511</v>
      </c>
      <c r="C464" s="97">
        <v>133</v>
      </c>
      <c r="D464" s="97">
        <v>123</v>
      </c>
      <c r="E464" s="94">
        <v>125</v>
      </c>
    </row>
    <row r="465" spans="1:5" ht="14.5">
      <c r="A465" s="96" t="s">
        <v>602</v>
      </c>
      <c r="B465" s="96" t="s">
        <v>1096</v>
      </c>
      <c r="C465" s="97">
        <v>179</v>
      </c>
      <c r="D465" s="97">
        <v>163</v>
      </c>
      <c r="E465" s="94">
        <v>124</v>
      </c>
    </row>
    <row r="466" spans="1:5" ht="14.5">
      <c r="A466" s="96" t="s">
        <v>428</v>
      </c>
      <c r="B466" s="96" t="s">
        <v>1465</v>
      </c>
      <c r="C466" s="97">
        <v>114</v>
      </c>
      <c r="D466" s="97">
        <v>110</v>
      </c>
      <c r="E466" s="94">
        <v>124</v>
      </c>
    </row>
    <row r="467" spans="1:5" ht="14.5">
      <c r="A467" s="96" t="s">
        <v>677</v>
      </c>
      <c r="B467" s="96" t="s">
        <v>1092</v>
      </c>
      <c r="C467" s="97">
        <v>138</v>
      </c>
      <c r="D467" s="97">
        <v>125</v>
      </c>
      <c r="E467" s="94">
        <v>123</v>
      </c>
    </row>
    <row r="468" spans="1:5" ht="14.5">
      <c r="A468" s="96" t="s">
        <v>164</v>
      </c>
      <c r="B468" s="96" t="s">
        <v>1020</v>
      </c>
      <c r="C468" s="97">
        <v>134</v>
      </c>
      <c r="D468" s="97">
        <v>123</v>
      </c>
      <c r="E468" s="94">
        <v>122</v>
      </c>
    </row>
    <row r="469" spans="1:5" ht="14.5">
      <c r="A469" s="96" t="s">
        <v>239</v>
      </c>
      <c r="B469" s="96" t="s">
        <v>1041</v>
      </c>
      <c r="C469" s="97">
        <v>121</v>
      </c>
      <c r="D469" s="97">
        <v>117</v>
      </c>
      <c r="E469" s="94">
        <v>122</v>
      </c>
    </row>
    <row r="470" spans="1:5" ht="14.5">
      <c r="A470" s="96" t="s">
        <v>615</v>
      </c>
      <c r="B470" s="96" t="s">
        <v>1178</v>
      </c>
      <c r="C470" s="97">
        <v>188</v>
      </c>
      <c r="D470" s="97">
        <v>171</v>
      </c>
      <c r="E470" s="94">
        <v>122</v>
      </c>
    </row>
    <row r="471" spans="1:5" ht="14.5">
      <c r="A471" s="96" t="s">
        <v>629</v>
      </c>
      <c r="B471" s="96" t="s">
        <v>1253</v>
      </c>
      <c r="C471" s="97">
        <v>177</v>
      </c>
      <c r="D471" s="97">
        <v>144</v>
      </c>
      <c r="E471" s="94">
        <v>122</v>
      </c>
    </row>
    <row r="472" spans="1:5" ht="14.5">
      <c r="A472" s="96" t="s">
        <v>545</v>
      </c>
      <c r="B472" s="96" t="s">
        <v>1456</v>
      </c>
      <c r="C472" s="97">
        <v>160</v>
      </c>
      <c r="D472" s="97">
        <v>115</v>
      </c>
      <c r="E472" s="94">
        <v>122</v>
      </c>
    </row>
    <row r="473" spans="1:5" ht="14.5">
      <c r="A473" s="96" t="s">
        <v>553</v>
      </c>
      <c r="B473" s="96" t="s">
        <v>1119</v>
      </c>
      <c r="C473" s="97">
        <v>109</v>
      </c>
      <c r="D473" s="97">
        <v>178</v>
      </c>
      <c r="E473" s="94">
        <v>121</v>
      </c>
    </row>
    <row r="474" spans="1:5" ht="14.5">
      <c r="A474" s="96" t="s">
        <v>797</v>
      </c>
      <c r="B474" s="96" t="s">
        <v>1226</v>
      </c>
      <c r="C474" s="97">
        <v>153</v>
      </c>
      <c r="D474" s="97">
        <v>137</v>
      </c>
      <c r="E474" s="94">
        <v>121</v>
      </c>
    </row>
    <row r="475" spans="1:5" ht="14.5">
      <c r="A475" s="96" t="s">
        <v>739</v>
      </c>
      <c r="B475" s="96" t="s">
        <v>1290</v>
      </c>
      <c r="C475" s="97">
        <v>195</v>
      </c>
      <c r="D475" s="97">
        <v>146</v>
      </c>
      <c r="E475" s="94">
        <v>121</v>
      </c>
    </row>
    <row r="476" spans="1:5" ht="14.5">
      <c r="A476" s="96" t="s">
        <v>149</v>
      </c>
      <c r="B476" s="96" t="s">
        <v>938</v>
      </c>
      <c r="C476" s="97">
        <v>217</v>
      </c>
      <c r="D476" s="97">
        <v>161</v>
      </c>
      <c r="E476" s="94">
        <v>120</v>
      </c>
    </row>
    <row r="477" spans="1:5" ht="14.5">
      <c r="A477" s="96" t="s">
        <v>818</v>
      </c>
      <c r="B477" s="96" t="s">
        <v>1256</v>
      </c>
      <c r="C477" s="97">
        <v>174</v>
      </c>
      <c r="D477" s="97">
        <v>148</v>
      </c>
      <c r="E477" s="94">
        <v>120</v>
      </c>
    </row>
    <row r="478" spans="1:5" ht="14.5">
      <c r="A478" s="96" t="s">
        <v>181</v>
      </c>
      <c r="B478" s="96" t="s">
        <v>1398</v>
      </c>
      <c r="C478" s="97">
        <v>132</v>
      </c>
      <c r="D478" s="97">
        <v>105</v>
      </c>
      <c r="E478" s="94">
        <v>120</v>
      </c>
    </row>
    <row r="479" spans="1:5" ht="14.5">
      <c r="A479" s="96" t="s">
        <v>722</v>
      </c>
      <c r="B479" s="96" t="s">
        <v>1212</v>
      </c>
      <c r="C479" s="97">
        <v>157</v>
      </c>
      <c r="D479" s="97">
        <v>132</v>
      </c>
      <c r="E479" s="94">
        <v>119</v>
      </c>
    </row>
    <row r="480" spans="1:5" ht="14.5">
      <c r="A480" s="96" t="s">
        <v>344</v>
      </c>
      <c r="B480" s="96" t="s">
        <v>1428</v>
      </c>
      <c r="C480" s="97">
        <v>116</v>
      </c>
      <c r="D480" s="97">
        <v>121</v>
      </c>
      <c r="E480" s="94">
        <v>119</v>
      </c>
    </row>
    <row r="481" spans="1:5" ht="14.5">
      <c r="A481" s="96" t="s">
        <v>255</v>
      </c>
      <c r="B481" s="96" t="s">
        <v>931</v>
      </c>
      <c r="C481" s="97">
        <v>133</v>
      </c>
      <c r="D481" s="97">
        <v>126</v>
      </c>
      <c r="E481" s="94">
        <v>118</v>
      </c>
    </row>
    <row r="482" spans="1:5" ht="14.5">
      <c r="A482" s="96" t="s">
        <v>642</v>
      </c>
      <c r="B482" s="96" t="s">
        <v>1137</v>
      </c>
      <c r="C482" s="97">
        <v>104</v>
      </c>
      <c r="D482" s="97">
        <v>149</v>
      </c>
      <c r="E482" s="94">
        <v>118</v>
      </c>
    </row>
    <row r="483" spans="1:5" ht="14.5">
      <c r="A483" s="96" t="s">
        <v>688</v>
      </c>
      <c r="B483" s="96" t="s">
        <v>1208</v>
      </c>
      <c r="C483" s="97">
        <v>144</v>
      </c>
      <c r="D483" s="97">
        <v>121</v>
      </c>
      <c r="E483" s="94">
        <v>118</v>
      </c>
    </row>
    <row r="484" spans="1:5" ht="14.5">
      <c r="A484" s="96" t="s">
        <v>289</v>
      </c>
      <c r="B484" s="96" t="s">
        <v>916</v>
      </c>
      <c r="C484" s="97">
        <v>247</v>
      </c>
      <c r="D484" s="97">
        <v>162</v>
      </c>
      <c r="E484" s="94">
        <v>117</v>
      </c>
    </row>
    <row r="485" spans="1:5" ht="14.5">
      <c r="A485" s="96" t="s">
        <v>741</v>
      </c>
      <c r="B485" s="96" t="s">
        <v>1098</v>
      </c>
      <c r="C485" s="97">
        <v>138</v>
      </c>
      <c r="D485" s="97">
        <v>128</v>
      </c>
      <c r="E485" s="94">
        <v>116</v>
      </c>
    </row>
    <row r="486" spans="1:5" ht="14.5">
      <c r="A486" s="96" t="s">
        <v>574</v>
      </c>
      <c r="B486" s="96" t="s">
        <v>1421</v>
      </c>
      <c r="C486" s="97">
        <v>177</v>
      </c>
      <c r="D486" s="97">
        <v>137</v>
      </c>
      <c r="E486" s="94">
        <v>116</v>
      </c>
    </row>
    <row r="487" spans="1:5" ht="14.5">
      <c r="A487" s="96" t="s">
        <v>501</v>
      </c>
      <c r="B487" s="96" t="s">
        <v>1481</v>
      </c>
      <c r="C487" s="97">
        <v>117</v>
      </c>
      <c r="D487" s="97">
        <v>136</v>
      </c>
      <c r="E487" s="94">
        <v>116</v>
      </c>
    </row>
    <row r="488" spans="1:5" ht="14.5">
      <c r="A488" s="96" t="s">
        <v>205</v>
      </c>
      <c r="B488" s="96" t="s">
        <v>863</v>
      </c>
      <c r="C488" s="97">
        <v>108</v>
      </c>
      <c r="D488" s="97">
        <v>128</v>
      </c>
      <c r="E488" s="94">
        <v>115</v>
      </c>
    </row>
    <row r="489" spans="1:5" ht="14.5">
      <c r="A489" s="96" t="s">
        <v>785</v>
      </c>
      <c r="B489" s="96" t="s">
        <v>1108</v>
      </c>
      <c r="C489" s="97">
        <v>165</v>
      </c>
      <c r="D489" s="97">
        <v>145</v>
      </c>
      <c r="E489" s="94">
        <v>115</v>
      </c>
    </row>
    <row r="490" spans="1:5" ht="14.5">
      <c r="A490" s="96" t="s">
        <v>222</v>
      </c>
      <c r="B490" s="96" t="s">
        <v>954</v>
      </c>
      <c r="C490" s="97">
        <v>111</v>
      </c>
      <c r="D490" s="97">
        <v>114</v>
      </c>
      <c r="E490" s="94">
        <v>114</v>
      </c>
    </row>
    <row r="491" spans="1:5" ht="14.5">
      <c r="A491" s="96" t="s">
        <v>542</v>
      </c>
      <c r="B491" s="96" t="s">
        <v>1420</v>
      </c>
      <c r="C491" s="97">
        <v>157</v>
      </c>
      <c r="D491" s="97">
        <v>133</v>
      </c>
      <c r="E491" s="94">
        <v>114</v>
      </c>
    </row>
    <row r="492" spans="1:5" ht="14.5">
      <c r="A492" s="96" t="s">
        <v>94</v>
      </c>
      <c r="B492" s="96" t="s">
        <v>881</v>
      </c>
      <c r="C492" s="97">
        <v>148</v>
      </c>
      <c r="D492" s="97">
        <v>129</v>
      </c>
      <c r="E492" s="94">
        <v>113</v>
      </c>
    </row>
    <row r="493" spans="1:5" ht="14.5">
      <c r="A493" s="96" t="s">
        <v>330</v>
      </c>
      <c r="B493" s="96" t="s">
        <v>932</v>
      </c>
      <c r="C493" s="97">
        <v>156</v>
      </c>
      <c r="D493" s="97">
        <v>118</v>
      </c>
      <c r="E493" s="94">
        <v>113</v>
      </c>
    </row>
    <row r="494" spans="1:5" ht="14.5">
      <c r="A494" s="96" t="s">
        <v>599</v>
      </c>
      <c r="B494" s="96" t="s">
        <v>1089</v>
      </c>
      <c r="C494" s="97">
        <v>154</v>
      </c>
      <c r="D494" s="97">
        <v>140</v>
      </c>
      <c r="E494" s="94">
        <v>113</v>
      </c>
    </row>
    <row r="495" spans="1:5" ht="14.5">
      <c r="A495" s="96" t="s">
        <v>456</v>
      </c>
      <c r="B495" s="96" t="s">
        <v>1301</v>
      </c>
      <c r="C495" s="97">
        <v>153</v>
      </c>
      <c r="D495" s="97">
        <v>159</v>
      </c>
      <c r="E495" s="94">
        <v>113</v>
      </c>
    </row>
    <row r="496" spans="1:5" ht="14.5">
      <c r="A496" s="96" t="s">
        <v>783</v>
      </c>
      <c r="B496" s="96" t="s">
        <v>1081</v>
      </c>
      <c r="C496" s="97">
        <v>139</v>
      </c>
      <c r="D496" s="97">
        <v>105</v>
      </c>
      <c r="E496" s="94">
        <v>112</v>
      </c>
    </row>
    <row r="497" spans="1:5" ht="14.5">
      <c r="A497" s="96" t="s">
        <v>725</v>
      </c>
      <c r="B497" s="96" t="s">
        <v>1220</v>
      </c>
      <c r="C497" s="97">
        <v>129</v>
      </c>
      <c r="D497" s="97">
        <v>139</v>
      </c>
      <c r="E497" s="94">
        <v>112</v>
      </c>
    </row>
    <row r="498" spans="1:5" ht="14.5">
      <c r="A498" s="96" t="s">
        <v>645</v>
      </c>
      <c r="B498" s="96" t="s">
        <v>1164</v>
      </c>
      <c r="C498" s="97">
        <v>170</v>
      </c>
      <c r="D498" s="97">
        <v>153</v>
      </c>
      <c r="E498" s="94">
        <v>110</v>
      </c>
    </row>
    <row r="499" spans="1:5" ht="14.5">
      <c r="A499" s="96" t="s">
        <v>748</v>
      </c>
      <c r="B499" s="96" t="s">
        <v>1187</v>
      </c>
      <c r="C499" s="97">
        <v>145</v>
      </c>
      <c r="D499" s="97">
        <v>127</v>
      </c>
      <c r="E499" s="94">
        <v>110</v>
      </c>
    </row>
    <row r="500" spans="1:5" ht="14.5">
      <c r="A500" s="96" t="s">
        <v>439</v>
      </c>
      <c r="B500" s="96" t="s">
        <v>1304</v>
      </c>
      <c r="C500" s="97">
        <v>135</v>
      </c>
      <c r="D500" s="97">
        <v>120</v>
      </c>
      <c r="E500" s="94">
        <v>110</v>
      </c>
    </row>
    <row r="501" spans="1:5" ht="14.5">
      <c r="A501" s="96" t="s">
        <v>507</v>
      </c>
      <c r="B501" s="96" t="s">
        <v>1526</v>
      </c>
      <c r="C501" s="97">
        <v>102</v>
      </c>
      <c r="D501" s="97">
        <v>104</v>
      </c>
      <c r="E501" s="94">
        <v>109</v>
      </c>
    </row>
    <row r="502" spans="1:5" ht="14.5">
      <c r="A502" s="96" t="s">
        <v>317</v>
      </c>
      <c r="B502" s="96" t="s">
        <v>1029</v>
      </c>
      <c r="C502" s="97">
        <v>119</v>
      </c>
      <c r="D502" s="97">
        <v>106</v>
      </c>
      <c r="E502" s="94">
        <v>108</v>
      </c>
    </row>
    <row r="503" spans="1:5" ht="14.5">
      <c r="A503" s="96" t="s">
        <v>710</v>
      </c>
      <c r="B503" s="96" t="s">
        <v>1128</v>
      </c>
      <c r="C503" s="97">
        <v>79</v>
      </c>
      <c r="D503" s="97">
        <v>107</v>
      </c>
      <c r="E503" s="94">
        <v>108</v>
      </c>
    </row>
    <row r="504" spans="1:5" ht="14.5">
      <c r="A504" s="96" t="s">
        <v>157</v>
      </c>
      <c r="B504" s="96" t="s">
        <v>989</v>
      </c>
      <c r="C504" s="97">
        <v>127</v>
      </c>
      <c r="D504" s="97">
        <v>102</v>
      </c>
      <c r="E504" s="94">
        <v>107</v>
      </c>
    </row>
    <row r="505" spans="1:5" ht="14.5">
      <c r="A505" s="96" t="s">
        <v>732</v>
      </c>
      <c r="B505" s="96" t="s">
        <v>1259</v>
      </c>
      <c r="C505" s="97">
        <v>159</v>
      </c>
      <c r="D505" s="97">
        <v>133</v>
      </c>
      <c r="E505" s="94">
        <v>107</v>
      </c>
    </row>
    <row r="506" spans="1:5" ht="14.5">
      <c r="A506" s="96" t="s">
        <v>121</v>
      </c>
      <c r="B506" s="96" t="s">
        <v>897</v>
      </c>
      <c r="C506" s="97">
        <v>112</v>
      </c>
      <c r="D506" s="97">
        <v>117</v>
      </c>
      <c r="E506" s="94">
        <v>106</v>
      </c>
    </row>
    <row r="507" spans="1:5" ht="14.5">
      <c r="A507" s="96" t="s">
        <v>189</v>
      </c>
      <c r="B507" s="96" t="s">
        <v>1482</v>
      </c>
      <c r="C507" s="97">
        <v>112</v>
      </c>
      <c r="D507" s="97">
        <v>97</v>
      </c>
      <c r="E507" s="94">
        <v>106</v>
      </c>
    </row>
    <row r="508" spans="1:5" ht="14.5">
      <c r="A508" s="96" t="s">
        <v>304</v>
      </c>
      <c r="B508" s="96" t="s">
        <v>926</v>
      </c>
      <c r="C508" s="97">
        <v>137</v>
      </c>
      <c r="D508" s="97">
        <v>132</v>
      </c>
      <c r="E508" s="94">
        <v>105</v>
      </c>
    </row>
    <row r="509" spans="1:5" ht="14.5">
      <c r="A509" s="96" t="s">
        <v>238</v>
      </c>
      <c r="B509" s="96" t="s">
        <v>1034</v>
      </c>
      <c r="C509" s="97">
        <v>95</v>
      </c>
      <c r="D509" s="97">
        <v>95</v>
      </c>
      <c r="E509" s="94">
        <v>105</v>
      </c>
    </row>
    <row r="510" spans="1:5" ht="14.5">
      <c r="A510" s="96" t="s">
        <v>441</v>
      </c>
      <c r="B510" s="96" t="s">
        <v>1374</v>
      </c>
      <c r="C510" s="97">
        <v>132</v>
      </c>
      <c r="D510" s="97">
        <v>122</v>
      </c>
      <c r="E510" s="94">
        <v>105</v>
      </c>
    </row>
    <row r="511" spans="1:5" ht="14.5">
      <c r="A511" s="96" t="s">
        <v>500</v>
      </c>
      <c r="B511" s="96" t="s">
        <v>1479</v>
      </c>
      <c r="C511" s="97">
        <v>147</v>
      </c>
      <c r="D511" s="97">
        <v>117</v>
      </c>
      <c r="E511" s="94">
        <v>105</v>
      </c>
    </row>
    <row r="512" spans="1:5" ht="14.5">
      <c r="A512" s="96" t="s">
        <v>639</v>
      </c>
      <c r="B512" s="96" t="s">
        <v>1115</v>
      </c>
      <c r="C512" s="97">
        <v>116</v>
      </c>
      <c r="D512" s="97">
        <v>105</v>
      </c>
      <c r="E512" s="94">
        <v>104</v>
      </c>
    </row>
    <row r="513" spans="1:5" ht="14.5">
      <c r="A513" s="96" t="s">
        <v>776</v>
      </c>
      <c r="B513" s="96" t="s">
        <v>1265</v>
      </c>
      <c r="C513" s="97">
        <v>135</v>
      </c>
      <c r="D513" s="97">
        <v>117</v>
      </c>
      <c r="E513" s="94">
        <v>104</v>
      </c>
    </row>
    <row r="514" spans="1:5" ht="14.5">
      <c r="A514" s="96" t="s">
        <v>578</v>
      </c>
      <c r="B514" s="96" t="s">
        <v>1446</v>
      </c>
      <c r="C514" s="97">
        <v>145</v>
      </c>
      <c r="D514" s="97">
        <v>131</v>
      </c>
      <c r="E514" s="94">
        <v>104</v>
      </c>
    </row>
    <row r="515" spans="1:5" ht="14.5">
      <c r="A515" s="96" t="s">
        <v>125</v>
      </c>
      <c r="B515" s="96" t="s">
        <v>940</v>
      </c>
      <c r="C515" s="97">
        <v>170</v>
      </c>
      <c r="D515" s="97">
        <v>121</v>
      </c>
      <c r="E515" s="94">
        <v>103</v>
      </c>
    </row>
    <row r="516" spans="1:5" ht="14.5">
      <c r="A516" s="96" t="s">
        <v>234</v>
      </c>
      <c r="B516" s="96" t="s">
        <v>1006</v>
      </c>
      <c r="C516" s="97">
        <v>110</v>
      </c>
      <c r="D516" s="97">
        <v>106</v>
      </c>
      <c r="E516" s="94">
        <v>103</v>
      </c>
    </row>
    <row r="517" spans="1:5" ht="14.5">
      <c r="A517" s="96" t="s">
        <v>759</v>
      </c>
      <c r="B517" s="96" t="s">
        <v>1150</v>
      </c>
      <c r="C517" s="97">
        <v>154</v>
      </c>
      <c r="D517" s="97">
        <v>156</v>
      </c>
      <c r="E517" s="94">
        <v>103</v>
      </c>
    </row>
    <row r="518" spans="1:5" ht="14.5">
      <c r="A518" s="96" t="s">
        <v>243</v>
      </c>
      <c r="B518" s="96" t="s">
        <v>1522</v>
      </c>
      <c r="C518" s="97">
        <v>131</v>
      </c>
      <c r="D518" s="97">
        <v>126</v>
      </c>
      <c r="E518" s="94">
        <v>102</v>
      </c>
    </row>
    <row r="519" spans="1:5" ht="14.5">
      <c r="A519" s="96" t="s">
        <v>417</v>
      </c>
      <c r="B519" s="96" t="s">
        <v>1520</v>
      </c>
      <c r="C519" s="97">
        <v>212</v>
      </c>
      <c r="D519" s="97">
        <v>152</v>
      </c>
      <c r="E519" s="94">
        <v>101</v>
      </c>
    </row>
    <row r="520" spans="1:5" ht="14.5">
      <c r="A520" s="96" t="s">
        <v>250</v>
      </c>
      <c r="B520" s="96" t="s">
        <v>896</v>
      </c>
      <c r="C520" s="97">
        <v>114</v>
      </c>
      <c r="D520" s="97">
        <v>107</v>
      </c>
      <c r="E520" s="94">
        <v>100</v>
      </c>
    </row>
    <row r="521" spans="1:5" ht="14.5">
      <c r="A521" s="96" t="s">
        <v>680</v>
      </c>
      <c r="B521" s="96" t="s">
        <v>1113</v>
      </c>
      <c r="C521" s="97">
        <v>104</v>
      </c>
      <c r="D521" s="97">
        <v>103</v>
      </c>
      <c r="E521" s="94">
        <v>100</v>
      </c>
    </row>
    <row r="522" spans="1:5" ht="14.5">
      <c r="A522" s="96" t="s">
        <v>718</v>
      </c>
      <c r="B522" s="96" t="s">
        <v>1175</v>
      </c>
      <c r="C522" s="97">
        <v>157</v>
      </c>
      <c r="D522" s="97">
        <v>145</v>
      </c>
      <c r="E522" s="94">
        <v>100</v>
      </c>
    </row>
    <row r="523" spans="1:5" ht="14.5">
      <c r="A523" s="96" t="s">
        <v>547</v>
      </c>
      <c r="B523" s="96" t="s">
        <v>1498</v>
      </c>
      <c r="C523" s="97">
        <v>159</v>
      </c>
      <c r="D523" s="97">
        <v>130</v>
      </c>
      <c r="E523" s="94">
        <v>100</v>
      </c>
    </row>
    <row r="524" spans="1:5" ht="14.5">
      <c r="A524" s="96" t="s">
        <v>549</v>
      </c>
      <c r="B524" s="96" t="s">
        <v>1517</v>
      </c>
      <c r="C524" s="97">
        <v>147</v>
      </c>
      <c r="D524" s="97">
        <v>125</v>
      </c>
      <c r="E524" s="94">
        <v>100</v>
      </c>
    </row>
    <row r="525" spans="1:5" ht="14.5">
      <c r="A525" s="96" t="s">
        <v>519</v>
      </c>
      <c r="B525" s="96" t="s">
        <v>1570</v>
      </c>
      <c r="C525" s="97">
        <v>115</v>
      </c>
      <c r="D525" s="97">
        <v>109</v>
      </c>
      <c r="E525" s="94">
        <v>100</v>
      </c>
    </row>
    <row r="526" spans="1:5" ht="14.5">
      <c r="A526" s="96" t="s">
        <v>212</v>
      </c>
      <c r="B526" s="96" t="s">
        <v>883</v>
      </c>
      <c r="C526" s="97">
        <v>123</v>
      </c>
      <c r="D526" s="97">
        <v>117</v>
      </c>
      <c r="E526" s="94">
        <v>99</v>
      </c>
    </row>
    <row r="527" spans="1:5" ht="14.5">
      <c r="A527" s="96" t="s">
        <v>552</v>
      </c>
      <c r="B527" s="96" t="s">
        <v>1085</v>
      </c>
      <c r="C527" s="97">
        <v>171</v>
      </c>
      <c r="D527" s="97">
        <v>129</v>
      </c>
      <c r="E527" s="94">
        <v>99</v>
      </c>
    </row>
    <row r="528" spans="1:5" ht="14.5">
      <c r="A528" s="96" t="s">
        <v>407</v>
      </c>
      <c r="B528" s="96" t="s">
        <v>1384</v>
      </c>
      <c r="C528" s="97">
        <v>117</v>
      </c>
      <c r="D528" s="97">
        <v>147</v>
      </c>
      <c r="E528" s="94">
        <v>99</v>
      </c>
    </row>
    <row r="529" spans="1:5" ht="14.5">
      <c r="A529" s="96" t="s">
        <v>672</v>
      </c>
      <c r="B529" s="96" t="s">
        <v>1157</v>
      </c>
      <c r="C529" s="97">
        <v>126</v>
      </c>
      <c r="D529" s="97">
        <v>124</v>
      </c>
      <c r="E529" s="94">
        <v>98</v>
      </c>
    </row>
    <row r="530" spans="1:5" ht="14.5">
      <c r="A530" s="96" t="s">
        <v>550</v>
      </c>
      <c r="B530" s="96" t="s">
        <v>1559</v>
      </c>
      <c r="C530" s="97">
        <v>74</v>
      </c>
      <c r="D530" s="97">
        <v>118</v>
      </c>
      <c r="E530" s="94">
        <v>97</v>
      </c>
    </row>
    <row r="531" spans="1:5" ht="14.5">
      <c r="A531" s="96" t="s">
        <v>232</v>
      </c>
      <c r="B531" s="96" t="s">
        <v>991</v>
      </c>
      <c r="C531" s="97">
        <v>103</v>
      </c>
      <c r="D531" s="97">
        <v>100</v>
      </c>
      <c r="E531" s="94">
        <v>96</v>
      </c>
    </row>
    <row r="532" spans="1:5" ht="14.5">
      <c r="A532" s="96" t="s">
        <v>174</v>
      </c>
      <c r="B532" s="96" t="s">
        <v>1328</v>
      </c>
      <c r="C532" s="97">
        <v>100</v>
      </c>
      <c r="D532" s="97">
        <v>111</v>
      </c>
      <c r="E532" s="94">
        <v>96</v>
      </c>
    </row>
    <row r="533" spans="1:5" ht="14.5">
      <c r="A533" s="96" t="s">
        <v>579</v>
      </c>
      <c r="B533" s="96" t="s">
        <v>1469</v>
      </c>
      <c r="C533" s="97">
        <v>142</v>
      </c>
      <c r="D533" s="97">
        <v>142</v>
      </c>
      <c r="E533" s="94">
        <v>96</v>
      </c>
    </row>
    <row r="534" spans="1:5" ht="14.5">
      <c r="A534" s="96" t="s">
        <v>190</v>
      </c>
      <c r="B534" s="96" t="s">
        <v>1490</v>
      </c>
      <c r="C534" s="97">
        <v>103</v>
      </c>
      <c r="D534" s="97">
        <v>119</v>
      </c>
      <c r="E534" s="94">
        <v>96</v>
      </c>
    </row>
    <row r="535" spans="1:5" ht="14.5">
      <c r="A535" s="96" t="s">
        <v>165</v>
      </c>
      <c r="B535" s="96" t="s">
        <v>1022</v>
      </c>
      <c r="C535" s="97">
        <v>105</v>
      </c>
      <c r="D535" s="97">
        <v>112</v>
      </c>
      <c r="E535" s="94">
        <v>95</v>
      </c>
    </row>
    <row r="536" spans="1:5" ht="14.5">
      <c r="A536" s="96" t="s">
        <v>167</v>
      </c>
      <c r="B536" s="96" t="s">
        <v>1030</v>
      </c>
      <c r="C536" s="97">
        <v>110</v>
      </c>
      <c r="D536" s="97">
        <v>117</v>
      </c>
      <c r="E536" s="94">
        <v>95</v>
      </c>
    </row>
    <row r="537" spans="1:5" ht="14.5">
      <c r="A537" s="96" t="s">
        <v>640</v>
      </c>
      <c r="B537" s="96" t="s">
        <v>1118</v>
      </c>
      <c r="C537" s="97">
        <v>158</v>
      </c>
      <c r="D537" s="97">
        <v>140</v>
      </c>
      <c r="E537" s="94">
        <v>95</v>
      </c>
    </row>
    <row r="538" spans="1:5" ht="14.5">
      <c r="A538" s="96" t="s">
        <v>477</v>
      </c>
      <c r="B538" s="96" t="s">
        <v>1373</v>
      </c>
      <c r="C538" s="97">
        <v>143</v>
      </c>
      <c r="D538" s="97">
        <v>118</v>
      </c>
      <c r="E538" s="94">
        <v>95</v>
      </c>
    </row>
    <row r="539" spans="1:5" ht="14.5">
      <c r="A539" s="96" t="s">
        <v>487</v>
      </c>
      <c r="B539" s="96" t="s">
        <v>1441</v>
      </c>
      <c r="C539" s="97">
        <v>150</v>
      </c>
      <c r="D539" s="97">
        <v>123</v>
      </c>
      <c r="E539" s="94">
        <v>95</v>
      </c>
    </row>
    <row r="540" spans="1:5" ht="14.5">
      <c r="A540" s="96" t="s">
        <v>102</v>
      </c>
      <c r="B540" s="96" t="s">
        <v>959</v>
      </c>
      <c r="C540" s="97">
        <v>120</v>
      </c>
      <c r="D540" s="97">
        <v>112</v>
      </c>
      <c r="E540" s="94">
        <v>94</v>
      </c>
    </row>
    <row r="541" spans="1:5" ht="14.5">
      <c r="A541" s="96" t="s">
        <v>159</v>
      </c>
      <c r="B541" s="96" t="s">
        <v>996</v>
      </c>
      <c r="C541" s="97">
        <v>114</v>
      </c>
      <c r="D541" s="97">
        <v>130</v>
      </c>
      <c r="E541" s="94">
        <v>94</v>
      </c>
    </row>
    <row r="542" spans="1:5" ht="14.5">
      <c r="A542" s="96" t="s">
        <v>286</v>
      </c>
      <c r="B542" s="96" t="s">
        <v>889</v>
      </c>
      <c r="C542" s="97">
        <v>144</v>
      </c>
      <c r="D542" s="97">
        <v>117</v>
      </c>
      <c r="E542" s="94">
        <v>93</v>
      </c>
    </row>
    <row r="543" spans="1:5" ht="14.5">
      <c r="A543" s="96" t="s">
        <v>226</v>
      </c>
      <c r="B543" s="96" t="s">
        <v>971</v>
      </c>
      <c r="C543" s="97">
        <v>114</v>
      </c>
      <c r="D543" s="97">
        <v>109</v>
      </c>
      <c r="E543" s="94">
        <v>93</v>
      </c>
    </row>
    <row r="544" spans="1:5" ht="14.5">
      <c r="A544" s="96" t="s">
        <v>715</v>
      </c>
      <c r="B544" s="96" t="s">
        <v>1152</v>
      </c>
      <c r="C544" s="97">
        <v>125</v>
      </c>
      <c r="D544" s="97">
        <v>116</v>
      </c>
      <c r="E544" s="94">
        <v>93</v>
      </c>
    </row>
    <row r="545" spans="1:5" ht="14.5">
      <c r="A545" s="96" t="s">
        <v>817</v>
      </c>
      <c r="B545" s="96" t="s">
        <v>1254</v>
      </c>
      <c r="C545" s="97">
        <v>102</v>
      </c>
      <c r="D545" s="97">
        <v>96</v>
      </c>
      <c r="E545" s="94">
        <v>93</v>
      </c>
    </row>
    <row r="546" spans="1:5" ht="14.5">
      <c r="A546" s="96" t="s">
        <v>183</v>
      </c>
      <c r="B546" s="96" t="s">
        <v>1422</v>
      </c>
      <c r="C546" s="97">
        <v>137</v>
      </c>
      <c r="D546" s="97">
        <v>125</v>
      </c>
      <c r="E546" s="94">
        <v>93</v>
      </c>
    </row>
    <row r="547" spans="1:5" ht="14.5">
      <c r="A547" s="96" t="s">
        <v>191</v>
      </c>
      <c r="B547" s="96" t="s">
        <v>1492</v>
      </c>
      <c r="C547" s="97">
        <v>151</v>
      </c>
      <c r="D547" s="97">
        <v>133</v>
      </c>
      <c r="E547" s="94">
        <v>93</v>
      </c>
    </row>
    <row r="548" spans="1:5" ht="14.5">
      <c r="A548" s="96" t="s">
        <v>726</v>
      </c>
      <c r="B548" s="96" t="s">
        <v>1228</v>
      </c>
      <c r="C548" s="97">
        <v>137</v>
      </c>
      <c r="D548" s="97">
        <v>110</v>
      </c>
      <c r="E548" s="94">
        <v>92</v>
      </c>
    </row>
    <row r="549" spans="1:5" ht="14.5">
      <c r="A549" s="96" t="s">
        <v>562</v>
      </c>
      <c r="B549" s="96" t="s">
        <v>1320</v>
      </c>
      <c r="C549" s="97">
        <v>116</v>
      </c>
      <c r="D549" s="97">
        <v>128</v>
      </c>
      <c r="E549" s="94">
        <v>92</v>
      </c>
    </row>
    <row r="550" spans="1:5" ht="14.5">
      <c r="A550" s="96" t="s">
        <v>203</v>
      </c>
      <c r="B550" s="96" t="s">
        <v>1584</v>
      </c>
      <c r="C550" s="97">
        <v>112</v>
      </c>
      <c r="D550" s="97">
        <v>108</v>
      </c>
      <c r="E550" s="94">
        <v>92</v>
      </c>
    </row>
    <row r="551" spans="1:5" ht="14.5">
      <c r="A551" s="96" t="s">
        <v>301</v>
      </c>
      <c r="B551" s="96" t="s">
        <v>895</v>
      </c>
      <c r="C551" s="97">
        <v>112</v>
      </c>
      <c r="D551" s="97">
        <v>100</v>
      </c>
      <c r="E551" s="94">
        <v>91</v>
      </c>
    </row>
    <row r="552" spans="1:5" ht="14.5">
      <c r="A552" s="96" t="s">
        <v>270</v>
      </c>
      <c r="B552" s="96" t="s">
        <v>1032</v>
      </c>
      <c r="C552" s="97">
        <v>127</v>
      </c>
      <c r="D552" s="97">
        <v>106</v>
      </c>
      <c r="E552" s="94">
        <v>91</v>
      </c>
    </row>
    <row r="553" spans="1:5" ht="14.5">
      <c r="A553" s="96" t="s">
        <v>646</v>
      </c>
      <c r="B553" s="96" t="s">
        <v>1165</v>
      </c>
      <c r="C553" s="97">
        <v>123</v>
      </c>
      <c r="D553" s="97">
        <v>80</v>
      </c>
      <c r="E553" s="94">
        <v>91</v>
      </c>
    </row>
    <row r="554" spans="1:5" ht="14.5">
      <c r="A554" s="96" t="s">
        <v>261</v>
      </c>
      <c r="B554" s="96" t="s">
        <v>964</v>
      </c>
      <c r="C554" s="97">
        <v>110</v>
      </c>
      <c r="D554" s="97">
        <v>103</v>
      </c>
      <c r="E554" s="94">
        <v>90</v>
      </c>
    </row>
    <row r="555" spans="1:5" ht="14.5">
      <c r="A555" s="96" t="s">
        <v>359</v>
      </c>
      <c r="B555" s="96" t="s">
        <v>1343</v>
      </c>
      <c r="C555" s="97">
        <v>124</v>
      </c>
      <c r="D555" s="97">
        <v>101</v>
      </c>
      <c r="E555" s="94">
        <v>89</v>
      </c>
    </row>
    <row r="556" spans="1:5" ht="14.5">
      <c r="A556" s="96" t="s">
        <v>493</v>
      </c>
      <c r="B556" s="96" t="s">
        <v>1459</v>
      </c>
      <c r="C556" s="97">
        <v>126</v>
      </c>
      <c r="D556" s="97">
        <v>123</v>
      </c>
      <c r="E556" s="94">
        <v>89</v>
      </c>
    </row>
    <row r="557" spans="1:5" ht="14.5">
      <c r="A557" s="96" t="s">
        <v>590</v>
      </c>
      <c r="B557" s="96" t="s">
        <v>1567</v>
      </c>
      <c r="C557" s="97">
        <v>85</v>
      </c>
      <c r="D557" s="97">
        <v>86</v>
      </c>
      <c r="E557" s="94">
        <v>89</v>
      </c>
    </row>
    <row r="558" spans="1:5" ht="14.5">
      <c r="A558" s="96" t="s">
        <v>594</v>
      </c>
      <c r="B558" s="96" t="s">
        <v>1578</v>
      </c>
      <c r="C558" s="97">
        <v>74</v>
      </c>
      <c r="D558" s="97">
        <v>78</v>
      </c>
      <c r="E558" s="94">
        <v>89</v>
      </c>
    </row>
    <row r="559" spans="1:5" ht="14.5">
      <c r="A559" s="96" t="s">
        <v>143</v>
      </c>
      <c r="B559" s="96" t="s">
        <v>911</v>
      </c>
      <c r="C559" s="97">
        <v>84</v>
      </c>
      <c r="D559" s="97">
        <v>101</v>
      </c>
      <c r="E559" s="94">
        <v>88</v>
      </c>
    </row>
    <row r="560" spans="1:5" ht="14.5">
      <c r="A560" s="96" t="s">
        <v>633</v>
      </c>
      <c r="B560" s="96" t="s">
        <v>1280</v>
      </c>
      <c r="C560" s="97">
        <v>75</v>
      </c>
      <c r="D560" s="97">
        <v>99</v>
      </c>
      <c r="E560" s="94">
        <v>88</v>
      </c>
    </row>
    <row r="561" spans="1:5" ht="14.5">
      <c r="A561" s="96" t="s">
        <v>465</v>
      </c>
      <c r="B561" s="96" t="s">
        <v>1341</v>
      </c>
      <c r="C561" s="97">
        <v>133</v>
      </c>
      <c r="D561" s="97">
        <v>110</v>
      </c>
      <c r="E561" s="94">
        <v>88</v>
      </c>
    </row>
    <row r="562" spans="1:5" ht="14.5">
      <c r="A562" s="96" t="s">
        <v>669</v>
      </c>
      <c r="B562" s="96" t="s">
        <v>1132</v>
      </c>
      <c r="C562" s="97">
        <v>122</v>
      </c>
      <c r="D562" s="97">
        <v>89</v>
      </c>
      <c r="E562" s="94">
        <v>87</v>
      </c>
    </row>
    <row r="563" spans="1:5" ht="14.5">
      <c r="A563" s="96" t="s">
        <v>652</v>
      </c>
      <c r="B563" s="96" t="s">
        <v>1186</v>
      </c>
      <c r="C563" s="97">
        <v>135</v>
      </c>
      <c r="D563" s="97">
        <v>116</v>
      </c>
      <c r="E563" s="94">
        <v>87</v>
      </c>
    </row>
    <row r="564" spans="1:5" ht="14.5">
      <c r="A564" s="96" t="s">
        <v>455</v>
      </c>
      <c r="B564" s="96" t="s">
        <v>1293</v>
      </c>
      <c r="C564" s="97">
        <v>167</v>
      </c>
      <c r="D564" s="97">
        <v>124</v>
      </c>
      <c r="E564" s="94">
        <v>87</v>
      </c>
    </row>
    <row r="565" spans="1:5" ht="14.5">
      <c r="A565" s="96" t="s">
        <v>638</v>
      </c>
      <c r="B565" s="96" t="s">
        <v>1097</v>
      </c>
      <c r="C565" s="97">
        <v>139</v>
      </c>
      <c r="D565" s="97">
        <v>127</v>
      </c>
      <c r="E565" s="94">
        <v>86</v>
      </c>
    </row>
    <row r="566" spans="1:5" ht="14.5">
      <c r="A566" s="96" t="s">
        <v>723</v>
      </c>
      <c r="B566" s="96" t="s">
        <v>1216</v>
      </c>
      <c r="C566" s="97">
        <v>81</v>
      </c>
      <c r="D566" s="97">
        <v>85</v>
      </c>
      <c r="E566" s="94">
        <v>85</v>
      </c>
    </row>
    <row r="567" spans="1:5" ht="14.5">
      <c r="A567" s="96" t="s">
        <v>621</v>
      </c>
      <c r="B567" s="96" t="s">
        <v>1215</v>
      </c>
      <c r="C567" s="97">
        <v>98</v>
      </c>
      <c r="D567" s="97">
        <v>80</v>
      </c>
      <c r="E567" s="94">
        <v>84</v>
      </c>
    </row>
    <row r="568" spans="1:5" ht="14.5">
      <c r="A568" s="96" t="s">
        <v>96</v>
      </c>
      <c r="B568" s="96" t="s">
        <v>912</v>
      </c>
      <c r="C568" s="97">
        <v>74</v>
      </c>
      <c r="D568" s="97">
        <v>85</v>
      </c>
      <c r="E568" s="94">
        <v>83</v>
      </c>
    </row>
    <row r="569" spans="1:5" ht="14.5">
      <c r="A569" s="96" t="s">
        <v>148</v>
      </c>
      <c r="B569" s="96" t="s">
        <v>933</v>
      </c>
      <c r="C569" s="97">
        <v>111</v>
      </c>
      <c r="D569" s="97">
        <v>97</v>
      </c>
      <c r="E569" s="94">
        <v>83</v>
      </c>
    </row>
    <row r="570" spans="1:5" ht="14.5">
      <c r="A570" s="96" t="s">
        <v>682</v>
      </c>
      <c r="B570" s="96" t="s">
        <v>1126</v>
      </c>
      <c r="C570" s="97">
        <v>119</v>
      </c>
      <c r="D570" s="97">
        <v>112</v>
      </c>
      <c r="E570" s="94">
        <v>83</v>
      </c>
    </row>
    <row r="571" spans="1:5" ht="14.5">
      <c r="A571" s="96" t="s">
        <v>803</v>
      </c>
      <c r="B571" s="96" t="s">
        <v>1273</v>
      </c>
      <c r="C571" s="97">
        <v>124</v>
      </c>
      <c r="D571" s="97">
        <v>107</v>
      </c>
      <c r="E571" s="94">
        <v>83</v>
      </c>
    </row>
    <row r="572" spans="1:5" ht="14.5">
      <c r="A572" s="96" t="s">
        <v>474</v>
      </c>
      <c r="B572" s="96" t="s">
        <v>1367</v>
      </c>
      <c r="C572" s="97">
        <v>117</v>
      </c>
      <c r="D572" s="97">
        <v>116</v>
      </c>
      <c r="E572" s="94">
        <v>83</v>
      </c>
    </row>
    <row r="573" spans="1:5" ht="14.5">
      <c r="A573" s="96" t="s">
        <v>342</v>
      </c>
      <c r="B573" s="96" t="s">
        <v>1410</v>
      </c>
      <c r="C573" s="97">
        <v>55</v>
      </c>
      <c r="D573" s="97">
        <v>68</v>
      </c>
      <c r="E573" s="94">
        <v>83</v>
      </c>
    </row>
    <row r="574" spans="1:5" ht="14.5">
      <c r="A574" s="96" t="s">
        <v>353</v>
      </c>
      <c r="B574" s="96" t="s">
        <v>1565</v>
      </c>
      <c r="C574" s="97">
        <v>103</v>
      </c>
      <c r="D574" s="97">
        <v>97</v>
      </c>
      <c r="E574" s="94">
        <v>83</v>
      </c>
    </row>
    <row r="575" spans="1:5" ht="14.5">
      <c r="A575" s="96" t="s">
        <v>704</v>
      </c>
      <c r="B575" s="96" t="s">
        <v>1109</v>
      </c>
      <c r="C575" s="97">
        <v>102</v>
      </c>
      <c r="D575" s="97">
        <v>116</v>
      </c>
      <c r="E575" s="94">
        <v>82</v>
      </c>
    </row>
    <row r="576" spans="1:5" ht="14.5">
      <c r="A576" s="96" t="s">
        <v>609</v>
      </c>
      <c r="B576" s="96" t="s">
        <v>1135</v>
      </c>
      <c r="C576" s="97">
        <v>80</v>
      </c>
      <c r="D576" s="97">
        <v>107</v>
      </c>
      <c r="E576" s="94">
        <v>82</v>
      </c>
    </row>
    <row r="577" spans="1:5" ht="14.5">
      <c r="A577" s="96" t="s">
        <v>630</v>
      </c>
      <c r="B577" s="96" t="s">
        <v>1258</v>
      </c>
      <c r="C577" s="97">
        <v>94</v>
      </c>
      <c r="D577" s="97">
        <v>97</v>
      </c>
      <c r="E577" s="94">
        <v>82</v>
      </c>
    </row>
    <row r="578" spans="1:5" ht="14.5">
      <c r="A578" s="96" t="s">
        <v>351</v>
      </c>
      <c r="B578" s="96" t="s">
        <v>1549</v>
      </c>
      <c r="C578" s="97">
        <v>61</v>
      </c>
      <c r="D578" s="97">
        <v>75</v>
      </c>
      <c r="E578" s="94">
        <v>82</v>
      </c>
    </row>
    <row r="579" spans="1:5" ht="14.5">
      <c r="A579" s="96" t="s">
        <v>808</v>
      </c>
      <c r="B579" s="96" t="s">
        <v>1146</v>
      </c>
      <c r="C579" s="97">
        <v>94</v>
      </c>
      <c r="D579" s="97">
        <v>101</v>
      </c>
      <c r="E579" s="94">
        <v>81</v>
      </c>
    </row>
    <row r="580" spans="1:5" ht="14.5">
      <c r="A580" s="96" t="s">
        <v>626</v>
      </c>
      <c r="B580" s="96" t="s">
        <v>1245</v>
      </c>
      <c r="C580" s="97">
        <v>87</v>
      </c>
      <c r="D580" s="97">
        <v>84</v>
      </c>
      <c r="E580" s="94">
        <v>80</v>
      </c>
    </row>
    <row r="581" spans="1:5" ht="14.5">
      <c r="A581" s="96" t="s">
        <v>457</v>
      </c>
      <c r="B581" s="96" t="s">
        <v>1307</v>
      </c>
      <c r="C581" s="97">
        <v>126</v>
      </c>
      <c r="D581" s="97">
        <v>90</v>
      </c>
      <c r="E581" s="94">
        <v>80</v>
      </c>
    </row>
    <row r="582" spans="1:5" ht="14.5">
      <c r="A582" s="96" t="s">
        <v>147</v>
      </c>
      <c r="B582" s="96" t="s">
        <v>928</v>
      </c>
      <c r="C582" s="97">
        <v>102</v>
      </c>
      <c r="D582" s="97">
        <v>106</v>
      </c>
      <c r="E582" s="94">
        <v>79</v>
      </c>
    </row>
    <row r="583" spans="1:5" ht="14.5">
      <c r="A583" s="96" t="s">
        <v>108</v>
      </c>
      <c r="B583" s="96" t="s">
        <v>1327</v>
      </c>
      <c r="C583" s="97">
        <v>103</v>
      </c>
      <c r="D583" s="97">
        <v>91</v>
      </c>
      <c r="E583" s="94">
        <v>79</v>
      </c>
    </row>
    <row r="584" spans="1:5" ht="14.5">
      <c r="A584" s="96" t="s">
        <v>111</v>
      </c>
      <c r="B584" s="96" t="s">
        <v>1529</v>
      </c>
      <c r="C584" s="97">
        <v>176</v>
      </c>
      <c r="D584" s="97">
        <v>123</v>
      </c>
      <c r="E584" s="94">
        <v>79</v>
      </c>
    </row>
    <row r="585" spans="1:5" ht="14.5">
      <c r="A585" s="96" t="s">
        <v>516</v>
      </c>
      <c r="B585" s="96" t="s">
        <v>1563</v>
      </c>
      <c r="C585" s="97">
        <v>118</v>
      </c>
      <c r="D585" s="97">
        <v>94</v>
      </c>
      <c r="E585" s="94">
        <v>79</v>
      </c>
    </row>
    <row r="586" spans="1:5" ht="14.5">
      <c r="A586" s="96" t="s">
        <v>694</v>
      </c>
      <c r="B586" s="96" t="s">
        <v>1057</v>
      </c>
      <c r="C586" s="97">
        <v>85</v>
      </c>
      <c r="D586" s="97">
        <v>71</v>
      </c>
      <c r="E586" s="94">
        <v>78</v>
      </c>
    </row>
    <row r="587" spans="1:5" ht="14.5">
      <c r="A587" s="96" t="s">
        <v>374</v>
      </c>
      <c r="B587" s="96" t="s">
        <v>1360</v>
      </c>
      <c r="C587" s="97">
        <v>99</v>
      </c>
      <c r="D587" s="97">
        <v>64</v>
      </c>
      <c r="E587" s="94">
        <v>78</v>
      </c>
    </row>
    <row r="588" spans="1:5" ht="14.5">
      <c r="A588" s="96" t="s">
        <v>473</v>
      </c>
      <c r="B588" s="96" t="s">
        <v>1366</v>
      </c>
      <c r="C588" s="97">
        <v>103</v>
      </c>
      <c r="D588" s="97">
        <v>91</v>
      </c>
      <c r="E588" s="94">
        <v>78</v>
      </c>
    </row>
    <row r="589" spans="1:5" ht="14.5">
      <c r="A589" s="96" t="s">
        <v>758</v>
      </c>
      <c r="B589" s="96" t="s">
        <v>1106</v>
      </c>
      <c r="C589" s="97">
        <v>69</v>
      </c>
      <c r="D589" s="97">
        <v>91</v>
      </c>
      <c r="E589" s="94">
        <v>77</v>
      </c>
    </row>
    <row r="590" spans="1:5" ht="14.5">
      <c r="A590" s="96" t="s">
        <v>356</v>
      </c>
      <c r="B590" s="96" t="s">
        <v>1302</v>
      </c>
      <c r="C590" s="97">
        <v>95</v>
      </c>
      <c r="D590" s="97">
        <v>93</v>
      </c>
      <c r="E590" s="94">
        <v>77</v>
      </c>
    </row>
    <row r="591" spans="1:5" ht="14.5">
      <c r="A591" s="96" t="s">
        <v>161</v>
      </c>
      <c r="B591" s="96" t="s">
        <v>1013</v>
      </c>
      <c r="C591" s="97">
        <v>123</v>
      </c>
      <c r="D591" s="97">
        <v>96</v>
      </c>
      <c r="E591" s="94">
        <v>76</v>
      </c>
    </row>
    <row r="592" spans="1:5" ht="14.5">
      <c r="A592" s="96" t="s">
        <v>696</v>
      </c>
      <c r="B592" s="96" t="s">
        <v>1061</v>
      </c>
      <c r="C592" s="97">
        <v>80</v>
      </c>
      <c r="D592" s="97">
        <v>73</v>
      </c>
      <c r="E592" s="94">
        <v>76</v>
      </c>
    </row>
    <row r="593" spans="1:5" ht="14.5">
      <c r="A593" s="96" t="s">
        <v>173</v>
      </c>
      <c r="B593" s="96" t="s">
        <v>1325</v>
      </c>
      <c r="C593" s="97">
        <v>74</v>
      </c>
      <c r="D593" s="97">
        <v>85</v>
      </c>
      <c r="E593" s="94">
        <v>76</v>
      </c>
    </row>
    <row r="594" spans="1:5" ht="14.5">
      <c r="A594" s="96" t="s">
        <v>712</v>
      </c>
      <c r="B594" s="96" t="s">
        <v>1136</v>
      </c>
      <c r="C594" s="97">
        <v>115</v>
      </c>
      <c r="D594" s="97">
        <v>91</v>
      </c>
      <c r="E594" s="94">
        <v>75</v>
      </c>
    </row>
    <row r="595" spans="1:5" ht="14.5">
      <c r="A595" s="96" t="s">
        <v>610</v>
      </c>
      <c r="B595" s="96" t="s">
        <v>1143</v>
      </c>
      <c r="C595" s="97">
        <v>80</v>
      </c>
      <c r="D595" s="97">
        <v>71</v>
      </c>
      <c r="E595" s="94">
        <v>75</v>
      </c>
    </row>
    <row r="596" spans="1:5" ht="14.5">
      <c r="A596" s="96" t="s">
        <v>663</v>
      </c>
      <c r="B596" s="96" t="s">
        <v>1291</v>
      </c>
      <c r="C596" s="97">
        <v>84</v>
      </c>
      <c r="D596" s="97">
        <v>89</v>
      </c>
      <c r="E596" s="94">
        <v>75</v>
      </c>
    </row>
    <row r="597" spans="1:5" ht="14.5">
      <c r="A597" s="96" t="s">
        <v>505</v>
      </c>
      <c r="B597" s="96" t="s">
        <v>1513</v>
      </c>
      <c r="C597" s="97">
        <v>86</v>
      </c>
      <c r="D597" s="97">
        <v>73</v>
      </c>
      <c r="E597" s="94">
        <v>75</v>
      </c>
    </row>
    <row r="598" spans="1:5" ht="14.5">
      <c r="A598" s="96" t="s">
        <v>585</v>
      </c>
      <c r="B598" s="96" t="s">
        <v>1540</v>
      </c>
      <c r="C598" s="97">
        <v>96</v>
      </c>
      <c r="D598" s="97">
        <v>90</v>
      </c>
      <c r="E598" s="94">
        <v>75</v>
      </c>
    </row>
    <row r="599" spans="1:5" ht="14.5">
      <c r="A599" s="96" t="s">
        <v>170</v>
      </c>
      <c r="B599" s="96" t="s">
        <v>1039</v>
      </c>
      <c r="C599" s="97">
        <v>111</v>
      </c>
      <c r="D599" s="97">
        <v>98</v>
      </c>
      <c r="E599" s="94">
        <v>74</v>
      </c>
    </row>
    <row r="600" spans="1:5" ht="14.5">
      <c r="A600" s="96" t="s">
        <v>789</v>
      </c>
      <c r="B600" s="96" t="s">
        <v>1162</v>
      </c>
      <c r="C600" s="97">
        <v>75</v>
      </c>
      <c r="D600" s="97">
        <v>79</v>
      </c>
      <c r="E600" s="94">
        <v>74</v>
      </c>
    </row>
    <row r="601" spans="1:5" ht="14.5">
      <c r="A601" s="96" t="s">
        <v>647</v>
      </c>
      <c r="B601" s="96" t="s">
        <v>1166</v>
      </c>
      <c r="C601" s="97">
        <v>136</v>
      </c>
      <c r="D601" s="97">
        <v>86</v>
      </c>
      <c r="E601" s="94">
        <v>73</v>
      </c>
    </row>
    <row r="602" spans="1:5" ht="14.5">
      <c r="A602" s="96" t="s">
        <v>616</v>
      </c>
      <c r="B602" s="96" t="s">
        <v>1190</v>
      </c>
      <c r="C602" s="97">
        <v>77</v>
      </c>
      <c r="D602" s="97">
        <v>63</v>
      </c>
      <c r="E602" s="94">
        <v>71</v>
      </c>
    </row>
    <row r="603" spans="1:5" ht="14.5">
      <c r="A603" s="96" t="s">
        <v>517</v>
      </c>
      <c r="B603" s="96" t="s">
        <v>1566</v>
      </c>
      <c r="C603" s="97">
        <v>92</v>
      </c>
      <c r="D603" s="97">
        <v>117</v>
      </c>
      <c r="E603" s="94">
        <v>71</v>
      </c>
    </row>
    <row r="604" spans="1:5" ht="14.5">
      <c r="A604" s="96" t="s">
        <v>155</v>
      </c>
      <c r="B604" s="96" t="s">
        <v>972</v>
      </c>
      <c r="C604" s="97">
        <v>98</v>
      </c>
      <c r="D604" s="97">
        <v>96</v>
      </c>
      <c r="E604" s="94">
        <v>70</v>
      </c>
    </row>
    <row r="605" spans="1:5" ht="14.5">
      <c r="A605" s="96" t="s">
        <v>706</v>
      </c>
      <c r="B605" s="96" t="s">
        <v>1116</v>
      </c>
      <c r="C605" s="97">
        <v>107</v>
      </c>
      <c r="D605" s="97">
        <v>94</v>
      </c>
      <c r="E605" s="94">
        <v>70</v>
      </c>
    </row>
    <row r="606" spans="1:5" ht="14.5">
      <c r="A606" s="96" t="s">
        <v>564</v>
      </c>
      <c r="B606" s="96" t="s">
        <v>1332</v>
      </c>
      <c r="C606" s="97">
        <v>112</v>
      </c>
      <c r="D606" s="97">
        <v>104</v>
      </c>
      <c r="E606" s="94">
        <v>70</v>
      </c>
    </row>
    <row r="607" spans="1:5" ht="14.5">
      <c r="A607" s="96" t="s">
        <v>340</v>
      </c>
      <c r="B607" s="96" t="s">
        <v>1354</v>
      </c>
      <c r="C607" s="97">
        <v>104</v>
      </c>
      <c r="D607" s="97">
        <v>80</v>
      </c>
      <c r="E607" s="94">
        <v>70</v>
      </c>
    </row>
    <row r="608" spans="1:5" ht="14.5">
      <c r="A608" s="96" t="s">
        <v>478</v>
      </c>
      <c r="B608" s="96" t="s">
        <v>1375</v>
      </c>
      <c r="C608" s="97">
        <v>111</v>
      </c>
      <c r="D608" s="97">
        <v>92</v>
      </c>
      <c r="E608" s="94">
        <v>69</v>
      </c>
    </row>
    <row r="609" spans="1:5" ht="14.5">
      <c r="A609" s="96" t="s">
        <v>114</v>
      </c>
      <c r="B609" s="96" t="s">
        <v>951</v>
      </c>
      <c r="C609" s="97">
        <v>77</v>
      </c>
      <c r="D609" s="97">
        <v>72</v>
      </c>
      <c r="E609" s="94">
        <v>68</v>
      </c>
    </row>
    <row r="610" spans="1:5" ht="14.5">
      <c r="A610" s="96" t="s">
        <v>784</v>
      </c>
      <c r="B610" s="96" t="s">
        <v>1102</v>
      </c>
      <c r="C610" s="97">
        <v>108</v>
      </c>
      <c r="D610" s="97">
        <v>82</v>
      </c>
      <c r="E610" s="94">
        <v>68</v>
      </c>
    </row>
    <row r="611" spans="1:5" ht="14.5">
      <c r="A611" s="96" t="s">
        <v>751</v>
      </c>
      <c r="B611" s="96" t="s">
        <v>1218</v>
      </c>
      <c r="C611" s="97">
        <v>104</v>
      </c>
      <c r="D611" s="97">
        <v>88</v>
      </c>
      <c r="E611" s="94">
        <v>68</v>
      </c>
    </row>
    <row r="612" spans="1:5" ht="14.5">
      <c r="A612" s="96" t="s">
        <v>733</v>
      </c>
      <c r="B612" s="96" t="s">
        <v>1264</v>
      </c>
      <c r="C612" s="97">
        <v>111</v>
      </c>
      <c r="D612" s="97">
        <v>89</v>
      </c>
      <c r="E612" s="94">
        <v>67</v>
      </c>
    </row>
    <row r="613" spans="1:5" ht="14.5">
      <c r="A613" s="96" t="s">
        <v>634</v>
      </c>
      <c r="B613" s="96" t="s">
        <v>1283</v>
      </c>
      <c r="C613" s="97">
        <v>95</v>
      </c>
      <c r="D613" s="97">
        <v>79</v>
      </c>
      <c r="E613" s="94">
        <v>67</v>
      </c>
    </row>
    <row r="614" spans="1:5" ht="14.5">
      <c r="A614" s="96" t="s">
        <v>700</v>
      </c>
      <c r="B614" s="96" t="s">
        <v>1074</v>
      </c>
      <c r="C614" s="97">
        <v>85</v>
      </c>
      <c r="D614" s="97">
        <v>77</v>
      </c>
      <c r="E614" s="94">
        <v>66</v>
      </c>
    </row>
    <row r="615" spans="1:5" ht="14.5">
      <c r="A615" s="96" t="s">
        <v>582</v>
      </c>
      <c r="B615" s="96" t="s">
        <v>1509</v>
      </c>
      <c r="C615" s="97">
        <v>81</v>
      </c>
      <c r="D615" s="97">
        <v>69</v>
      </c>
      <c r="E615" s="94">
        <v>66</v>
      </c>
    </row>
    <row r="616" spans="1:5" ht="14.5">
      <c r="A616" s="96" t="s">
        <v>613</v>
      </c>
      <c r="B616" s="96" t="s">
        <v>1173</v>
      </c>
      <c r="C616" s="97">
        <v>64</v>
      </c>
      <c r="D616" s="97">
        <v>68</v>
      </c>
      <c r="E616" s="94">
        <v>65</v>
      </c>
    </row>
    <row r="617" spans="1:5" ht="14.5">
      <c r="A617" s="96" t="s">
        <v>752</v>
      </c>
      <c r="B617" s="96" t="s">
        <v>1266</v>
      </c>
      <c r="C617" s="97">
        <v>102</v>
      </c>
      <c r="D617" s="97">
        <v>99</v>
      </c>
      <c r="E617" s="94">
        <v>65</v>
      </c>
    </row>
    <row r="618" spans="1:5" ht="14.5">
      <c r="A618" s="96" t="s">
        <v>512</v>
      </c>
      <c r="B618" s="96" t="s">
        <v>1543</v>
      </c>
      <c r="C618" s="97">
        <v>113</v>
      </c>
      <c r="D618" s="97">
        <v>81</v>
      </c>
      <c r="E618" s="94">
        <v>65</v>
      </c>
    </row>
    <row r="619" spans="1:5" ht="14.5">
      <c r="A619" s="96" t="s">
        <v>287</v>
      </c>
      <c r="B619" s="96" t="s">
        <v>891</v>
      </c>
      <c r="C619" s="97">
        <v>133</v>
      </c>
      <c r="D619" s="97">
        <v>112</v>
      </c>
      <c r="E619" s="94">
        <v>64</v>
      </c>
    </row>
    <row r="620" spans="1:5" ht="14.5">
      <c r="A620" s="96" t="s">
        <v>467</v>
      </c>
      <c r="B620" s="96" t="s">
        <v>1349</v>
      </c>
      <c r="C620" s="97">
        <v>97</v>
      </c>
      <c r="D620" s="97">
        <v>86</v>
      </c>
      <c r="E620" s="94">
        <v>64</v>
      </c>
    </row>
    <row r="621" spans="1:5" ht="14.5">
      <c r="A621" s="96" t="s">
        <v>470</v>
      </c>
      <c r="B621" s="96" t="s">
        <v>1361</v>
      </c>
      <c r="C621" s="97">
        <v>87</v>
      </c>
      <c r="D621" s="97">
        <v>79</v>
      </c>
      <c r="E621" s="94">
        <v>64</v>
      </c>
    </row>
    <row r="622" spans="1:5" ht="14.5">
      <c r="A622" s="96" t="s">
        <v>584</v>
      </c>
      <c r="B622" s="96" t="s">
        <v>1523</v>
      </c>
      <c r="C622" s="97">
        <v>72</v>
      </c>
      <c r="D622" s="97">
        <v>64</v>
      </c>
      <c r="E622" s="94">
        <v>64</v>
      </c>
    </row>
    <row r="623" spans="1:5" ht="14.5">
      <c r="A623" s="96" t="s">
        <v>371</v>
      </c>
      <c r="B623" s="96" t="s">
        <v>1534</v>
      </c>
      <c r="C623" s="97">
        <v>59</v>
      </c>
      <c r="D623" s="97">
        <v>57</v>
      </c>
      <c r="E623" s="94">
        <v>64</v>
      </c>
    </row>
    <row r="624" spans="1:5" ht="14.5">
      <c r="A624" s="96" t="s">
        <v>319</v>
      </c>
      <c r="B624" s="96" t="s">
        <v>1035</v>
      </c>
      <c r="C624" s="97">
        <v>95</v>
      </c>
      <c r="D624" s="97">
        <v>75</v>
      </c>
      <c r="E624" s="94">
        <v>63</v>
      </c>
    </row>
    <row r="625" spans="1:5" ht="14.5">
      <c r="A625" s="96" t="s">
        <v>756</v>
      </c>
      <c r="B625" s="96" t="s">
        <v>1095</v>
      </c>
      <c r="C625" s="97">
        <v>65</v>
      </c>
      <c r="D625" s="97">
        <v>78</v>
      </c>
      <c r="E625" s="94">
        <v>63</v>
      </c>
    </row>
    <row r="626" spans="1:5" ht="14.5">
      <c r="A626" s="96" t="s">
        <v>641</v>
      </c>
      <c r="B626" s="96" t="s">
        <v>1129</v>
      </c>
      <c r="C626" s="97">
        <v>118</v>
      </c>
      <c r="D626" s="97">
        <v>72</v>
      </c>
      <c r="E626" s="94">
        <v>63</v>
      </c>
    </row>
    <row r="627" spans="1:5" ht="14.5">
      <c r="A627" s="96" t="s">
        <v>515</v>
      </c>
      <c r="B627" s="96" t="s">
        <v>1561</v>
      </c>
      <c r="C627" s="97">
        <v>88</v>
      </c>
      <c r="D627" s="97">
        <v>102</v>
      </c>
      <c r="E627" s="94">
        <v>63</v>
      </c>
    </row>
    <row r="628" spans="1:5" ht="14.5">
      <c r="A628" s="96" t="s">
        <v>440</v>
      </c>
      <c r="B628" s="96" t="s">
        <v>1311</v>
      </c>
      <c r="C628" s="97">
        <v>82</v>
      </c>
      <c r="D628" s="97">
        <v>86</v>
      </c>
      <c r="E628" s="94">
        <v>62</v>
      </c>
    </row>
    <row r="629" spans="1:5" ht="14.5">
      <c r="A629" s="96" t="s">
        <v>168</v>
      </c>
      <c r="B629" s="96" t="s">
        <v>1036</v>
      </c>
      <c r="C629" s="97">
        <v>49</v>
      </c>
      <c r="D629" s="97">
        <v>49</v>
      </c>
      <c r="E629" s="94">
        <v>61</v>
      </c>
    </row>
    <row r="630" spans="1:5" ht="14.5">
      <c r="A630" s="96" t="s">
        <v>763</v>
      </c>
      <c r="B630" s="96" t="s">
        <v>1168</v>
      </c>
      <c r="C630" s="97">
        <v>84</v>
      </c>
      <c r="D630" s="97">
        <v>87</v>
      </c>
      <c r="E630" s="94">
        <v>61</v>
      </c>
    </row>
    <row r="631" spans="1:5" ht="14.5">
      <c r="A631" s="96" t="s">
        <v>769</v>
      </c>
      <c r="B631" s="96" t="s">
        <v>1230</v>
      </c>
      <c r="C631" s="97">
        <v>82</v>
      </c>
      <c r="D631" s="97">
        <v>71</v>
      </c>
      <c r="E631" s="94">
        <v>61</v>
      </c>
    </row>
    <row r="632" spans="1:5" ht="14.5">
      <c r="A632" s="96" t="s">
        <v>498</v>
      </c>
      <c r="B632" s="96" t="s">
        <v>1472</v>
      </c>
      <c r="C632" s="97">
        <v>98</v>
      </c>
      <c r="D632" s="97">
        <v>73</v>
      </c>
      <c r="E632" s="94">
        <v>61</v>
      </c>
    </row>
    <row r="633" spans="1:5" ht="14.5">
      <c r="A633" s="96" t="s">
        <v>119</v>
      </c>
      <c r="B633" s="96" t="s">
        <v>1046</v>
      </c>
      <c r="C633" s="97">
        <v>81</v>
      </c>
      <c r="D633" s="97">
        <v>68</v>
      </c>
      <c r="E633" s="94">
        <v>60</v>
      </c>
    </row>
    <row r="634" spans="1:5" ht="14.5">
      <c r="A634" s="96" t="s">
        <v>648</v>
      </c>
      <c r="B634" s="96" t="s">
        <v>1169</v>
      </c>
      <c r="C634" s="97">
        <v>93</v>
      </c>
      <c r="D634" s="97">
        <v>91</v>
      </c>
      <c r="E634" s="94">
        <v>60</v>
      </c>
    </row>
    <row r="635" spans="1:5" ht="14.5">
      <c r="A635" s="96" t="s">
        <v>571</v>
      </c>
      <c r="B635" s="96" t="s">
        <v>1397</v>
      </c>
      <c r="C635" s="97">
        <v>15</v>
      </c>
      <c r="D635" s="97">
        <v>52</v>
      </c>
      <c r="E635" s="94">
        <v>60</v>
      </c>
    </row>
    <row r="636" spans="1:5" ht="14.5">
      <c r="A636" s="96" t="s">
        <v>586</v>
      </c>
      <c r="B636" s="96" t="s">
        <v>1542</v>
      </c>
      <c r="C636" s="97">
        <v>78</v>
      </c>
      <c r="D636" s="97">
        <v>56</v>
      </c>
      <c r="E636" s="94">
        <v>60</v>
      </c>
    </row>
    <row r="637" spans="1:5" ht="14.5">
      <c r="A637" s="96" t="s">
        <v>589</v>
      </c>
      <c r="B637" s="96" t="s">
        <v>1558</v>
      </c>
      <c r="C637" s="97">
        <v>84</v>
      </c>
      <c r="D637" s="97">
        <v>77</v>
      </c>
      <c r="E637" s="94">
        <v>60</v>
      </c>
    </row>
    <row r="638" spans="1:5" ht="14.5">
      <c r="A638" s="96" t="s">
        <v>622</v>
      </c>
      <c r="B638" s="96" t="s">
        <v>1223</v>
      </c>
      <c r="C638" s="97">
        <v>112</v>
      </c>
      <c r="D638" s="97">
        <v>89</v>
      </c>
      <c r="E638" s="94">
        <v>59</v>
      </c>
    </row>
    <row r="639" spans="1:5" ht="14.5">
      <c r="A639" s="96" t="s">
        <v>264</v>
      </c>
      <c r="B639" s="96" t="s">
        <v>979</v>
      </c>
      <c r="C639" s="97">
        <v>49</v>
      </c>
      <c r="D639" s="97">
        <v>53</v>
      </c>
      <c r="E639" s="94">
        <v>58</v>
      </c>
    </row>
    <row r="640" spans="1:5" ht="14.5">
      <c r="A640" s="96" t="s">
        <v>524</v>
      </c>
      <c r="B640" s="96" t="s">
        <v>1299</v>
      </c>
      <c r="C640" s="97">
        <v>77</v>
      </c>
      <c r="D640" s="97">
        <v>60</v>
      </c>
      <c r="E640" s="94">
        <v>58</v>
      </c>
    </row>
    <row r="641" spans="1:5" ht="14.5">
      <c r="A641" s="96" t="s">
        <v>581</v>
      </c>
      <c r="B641" s="96" t="s">
        <v>1480</v>
      </c>
      <c r="C641" s="97">
        <v>50</v>
      </c>
      <c r="D641" s="97">
        <v>47</v>
      </c>
      <c r="E641" s="94">
        <v>58</v>
      </c>
    </row>
    <row r="642" spans="1:5" ht="14.5">
      <c r="A642" s="96" t="s">
        <v>764</v>
      </c>
      <c r="B642" s="96" t="s">
        <v>1195</v>
      </c>
      <c r="C642" s="97">
        <v>73</v>
      </c>
      <c r="D642" s="97">
        <v>65</v>
      </c>
      <c r="E642" s="94">
        <v>57</v>
      </c>
    </row>
    <row r="643" spans="1:5" ht="14.5">
      <c r="A643" s="96" t="s">
        <v>591</v>
      </c>
      <c r="B643" s="96" t="s">
        <v>1573</v>
      </c>
      <c r="C643" s="97">
        <v>91</v>
      </c>
      <c r="D643" s="97">
        <v>64</v>
      </c>
      <c r="E643" s="94">
        <v>57</v>
      </c>
    </row>
    <row r="644" spans="1:5" ht="14.5">
      <c r="A644" s="96" t="s">
        <v>780</v>
      </c>
      <c r="B644" s="96" t="s">
        <v>1058</v>
      </c>
      <c r="C644" s="97">
        <v>56</v>
      </c>
      <c r="D644" s="97">
        <v>58</v>
      </c>
      <c r="E644" s="94">
        <v>56</v>
      </c>
    </row>
    <row r="645" spans="1:5" ht="14.5">
      <c r="A645" s="96" t="s">
        <v>786</v>
      </c>
      <c r="B645" s="96" t="s">
        <v>1121</v>
      </c>
      <c r="C645" s="97">
        <v>87</v>
      </c>
      <c r="D645" s="97">
        <v>66</v>
      </c>
      <c r="E645" s="94">
        <v>56</v>
      </c>
    </row>
    <row r="646" spans="1:5" ht="14.5">
      <c r="A646" s="96" t="s">
        <v>199</v>
      </c>
      <c r="B646" s="96" t="s">
        <v>1552</v>
      </c>
      <c r="C646" s="97">
        <v>48</v>
      </c>
      <c r="D646" s="97">
        <v>76</v>
      </c>
      <c r="E646" s="94">
        <v>56</v>
      </c>
    </row>
    <row r="647" spans="1:5" ht="14.5">
      <c r="A647" s="96" t="s">
        <v>608</v>
      </c>
      <c r="B647" s="96" t="s">
        <v>1130</v>
      </c>
      <c r="C647" s="97">
        <v>93</v>
      </c>
      <c r="D647" s="97">
        <v>62</v>
      </c>
      <c r="E647" s="94">
        <v>55</v>
      </c>
    </row>
    <row r="648" spans="1:5" ht="14.5">
      <c r="A648" s="96" t="s">
        <v>719</v>
      </c>
      <c r="B648" s="96" t="s">
        <v>1176</v>
      </c>
      <c r="C648" s="97">
        <v>75</v>
      </c>
      <c r="D648" s="97">
        <v>54</v>
      </c>
      <c r="E648" s="94">
        <v>55</v>
      </c>
    </row>
    <row r="649" spans="1:5" ht="14.5">
      <c r="A649" s="96" t="s">
        <v>689</v>
      </c>
      <c r="B649" s="96" t="s">
        <v>1213</v>
      </c>
      <c r="C649" s="97">
        <v>79</v>
      </c>
      <c r="D649" s="97">
        <v>69</v>
      </c>
      <c r="E649" s="94">
        <v>55</v>
      </c>
    </row>
    <row r="650" spans="1:5" ht="14.5">
      <c r="A650" s="96" t="s">
        <v>765</v>
      </c>
      <c r="B650" s="96" t="s">
        <v>1197</v>
      </c>
      <c r="C650" s="97">
        <v>55</v>
      </c>
      <c r="D650" s="97">
        <v>63</v>
      </c>
      <c r="E650" s="94">
        <v>53</v>
      </c>
    </row>
    <row r="651" spans="1:5" ht="14.5">
      <c r="A651" s="96" t="s">
        <v>603</v>
      </c>
      <c r="B651" s="96" t="s">
        <v>1100</v>
      </c>
      <c r="C651" s="97">
        <v>90</v>
      </c>
      <c r="D651" s="97">
        <v>62</v>
      </c>
      <c r="E651" s="94">
        <v>52</v>
      </c>
    </row>
    <row r="652" spans="1:5" ht="14.5">
      <c r="A652" s="96" t="s">
        <v>711</v>
      </c>
      <c r="B652" s="96" t="s">
        <v>1134</v>
      </c>
      <c r="C652" s="97">
        <v>44</v>
      </c>
      <c r="D652" s="97">
        <v>66</v>
      </c>
      <c r="E652" s="94">
        <v>52</v>
      </c>
    </row>
    <row r="653" spans="1:5" ht="14.5">
      <c r="A653" s="96" t="s">
        <v>561</v>
      </c>
      <c r="B653" s="96" t="s">
        <v>1308</v>
      </c>
      <c r="C653" s="97">
        <v>37</v>
      </c>
      <c r="D653" s="97">
        <v>52</v>
      </c>
      <c r="E653" s="94">
        <v>52</v>
      </c>
    </row>
    <row r="654" spans="1:5" ht="14.5">
      <c r="A654" s="96" t="s">
        <v>607</v>
      </c>
      <c r="B654" s="96" t="s">
        <v>1117</v>
      </c>
      <c r="C654" s="97">
        <v>92</v>
      </c>
      <c r="D654" s="97">
        <v>64</v>
      </c>
      <c r="E654" s="94">
        <v>51</v>
      </c>
    </row>
    <row r="655" spans="1:5" ht="14.5">
      <c r="A655" s="96" t="s">
        <v>720</v>
      </c>
      <c r="B655" s="96" t="s">
        <v>1194</v>
      </c>
      <c r="C655" s="97">
        <v>67</v>
      </c>
      <c r="D655" s="97">
        <v>67</v>
      </c>
      <c r="E655" s="94">
        <v>51</v>
      </c>
    </row>
    <row r="656" spans="1:5" ht="14.5">
      <c r="A656" s="96" t="s">
        <v>466</v>
      </c>
      <c r="B656" s="96" t="s">
        <v>1345</v>
      </c>
      <c r="C656" s="97">
        <v>82</v>
      </c>
      <c r="D656" s="97">
        <v>72</v>
      </c>
      <c r="E656" s="94">
        <v>51</v>
      </c>
    </row>
    <row r="657" spans="1:5" ht="14.5">
      <c r="A657" s="96" t="s">
        <v>535</v>
      </c>
      <c r="B657" s="96" t="s">
        <v>1579</v>
      </c>
      <c r="C657" s="97">
        <v>36</v>
      </c>
      <c r="D657" s="97">
        <v>51</v>
      </c>
      <c r="E657" s="94">
        <v>51</v>
      </c>
    </row>
    <row r="658" spans="1:5" ht="14.5">
      <c r="A658" s="96" t="s">
        <v>484</v>
      </c>
      <c r="B658" s="96" t="s">
        <v>1408</v>
      </c>
      <c r="C658" s="97">
        <v>75</v>
      </c>
      <c r="D658" s="97">
        <v>43</v>
      </c>
      <c r="E658" s="94">
        <v>50</v>
      </c>
    </row>
    <row r="659" spans="1:5" ht="14.5">
      <c r="A659" s="96" t="s">
        <v>657</v>
      </c>
      <c r="B659" s="96" t="s">
        <v>1219</v>
      </c>
      <c r="C659" s="97">
        <v>53</v>
      </c>
      <c r="D659" s="97">
        <v>46</v>
      </c>
      <c r="E659" s="94">
        <v>49</v>
      </c>
    </row>
    <row r="660" spans="1:5" ht="14.5">
      <c r="A660" s="96" t="s">
        <v>468</v>
      </c>
      <c r="B660" s="96" t="s">
        <v>1356</v>
      </c>
      <c r="C660" s="97">
        <v>54</v>
      </c>
      <c r="D660" s="97">
        <v>46</v>
      </c>
      <c r="E660" s="94">
        <v>49</v>
      </c>
    </row>
    <row r="661" spans="1:5" ht="14.5">
      <c r="A661" s="96" t="s">
        <v>193</v>
      </c>
      <c r="B661" s="96" t="s">
        <v>1505</v>
      </c>
      <c r="C661" s="97">
        <v>58</v>
      </c>
      <c r="D661" s="97">
        <v>62</v>
      </c>
      <c r="E661" s="94">
        <v>49</v>
      </c>
    </row>
    <row r="662" spans="1:5" ht="14.5">
      <c r="A662" s="96" t="s">
        <v>200</v>
      </c>
      <c r="B662" s="96" t="s">
        <v>1554</v>
      </c>
      <c r="C662" s="97">
        <v>75</v>
      </c>
      <c r="D662" s="97">
        <v>40</v>
      </c>
      <c r="E662" s="94">
        <v>49</v>
      </c>
    </row>
    <row r="663" spans="1:5" ht="14.5">
      <c r="A663" s="96" t="s">
        <v>575</v>
      </c>
      <c r="B663" s="96" t="s">
        <v>1425</v>
      </c>
      <c r="C663" s="97">
        <v>59</v>
      </c>
      <c r="D663" s="97">
        <v>48</v>
      </c>
      <c r="E663" s="94">
        <v>48</v>
      </c>
    </row>
    <row r="664" spans="1:5" ht="14.5">
      <c r="A664" s="96" t="s">
        <v>768</v>
      </c>
      <c r="B664" s="96" t="s">
        <v>1222</v>
      </c>
      <c r="C664" s="97">
        <v>80</v>
      </c>
      <c r="D664" s="97">
        <v>71</v>
      </c>
      <c r="E664" s="94">
        <v>47</v>
      </c>
    </row>
    <row r="665" spans="1:5" ht="14.5">
      <c r="A665" s="96" t="s">
        <v>635</v>
      </c>
      <c r="B665" s="96" t="s">
        <v>1067</v>
      </c>
      <c r="C665" s="97">
        <v>72</v>
      </c>
      <c r="D665" s="97">
        <v>69</v>
      </c>
      <c r="E665" s="94">
        <v>46</v>
      </c>
    </row>
    <row r="666" spans="1:5" ht="14.5">
      <c r="A666" s="96" t="s">
        <v>315</v>
      </c>
      <c r="B666" s="96" t="s">
        <v>1018</v>
      </c>
      <c r="C666" s="97">
        <v>52</v>
      </c>
      <c r="D666" s="97">
        <v>58</v>
      </c>
      <c r="E666" s="94">
        <v>45</v>
      </c>
    </row>
    <row r="667" spans="1:5" ht="14.5">
      <c r="A667" s="96" t="s">
        <v>555</v>
      </c>
      <c r="B667" s="96" t="s">
        <v>1170</v>
      </c>
      <c r="C667" s="97">
        <v>54</v>
      </c>
      <c r="D667" s="97">
        <v>49</v>
      </c>
      <c r="E667" s="94">
        <v>44</v>
      </c>
    </row>
    <row r="668" spans="1:5" ht="14.5">
      <c r="A668" s="96" t="s">
        <v>690</v>
      </c>
      <c r="B668" s="96" t="s">
        <v>1244</v>
      </c>
      <c r="C668" s="97">
        <v>47</v>
      </c>
      <c r="D668" s="97">
        <v>47</v>
      </c>
      <c r="E668" s="94">
        <v>44</v>
      </c>
    </row>
    <row r="669" spans="1:5" ht="14.5">
      <c r="A669" s="96" t="s">
        <v>169</v>
      </c>
      <c r="B669" s="96" t="s">
        <v>1037</v>
      </c>
      <c r="C669" s="97">
        <v>51</v>
      </c>
      <c r="D669" s="97">
        <v>63</v>
      </c>
      <c r="E669" s="94">
        <v>43</v>
      </c>
    </row>
    <row r="670" spans="1:5" ht="14.5">
      <c r="A670" s="96" t="s">
        <v>379</v>
      </c>
      <c r="B670" s="96" t="s">
        <v>1483</v>
      </c>
      <c r="C670" s="97">
        <v>52</v>
      </c>
      <c r="D670" s="97">
        <v>48</v>
      </c>
      <c r="E670" s="94">
        <v>43</v>
      </c>
    </row>
    <row r="671" spans="1:5" ht="14.5">
      <c r="A671" s="96" t="s">
        <v>745</v>
      </c>
      <c r="B671" s="96" t="s">
        <v>1133</v>
      </c>
      <c r="C671" s="97">
        <v>57</v>
      </c>
      <c r="D671" s="97">
        <v>49</v>
      </c>
      <c r="E671" s="94">
        <v>42</v>
      </c>
    </row>
    <row r="672" spans="1:5" ht="14.5">
      <c r="A672" s="96" t="s">
        <v>771</v>
      </c>
      <c r="B672" s="96" t="s">
        <v>1232</v>
      </c>
      <c r="C672" s="97">
        <v>53</v>
      </c>
      <c r="D672" s="97">
        <v>62</v>
      </c>
      <c r="E672" s="94">
        <v>42</v>
      </c>
    </row>
    <row r="673" spans="1:5" ht="14.5">
      <c r="A673" s="96" t="s">
        <v>662</v>
      </c>
      <c r="B673" s="96" t="s">
        <v>1281</v>
      </c>
      <c r="C673" s="97">
        <v>48</v>
      </c>
      <c r="D673" s="97">
        <v>48</v>
      </c>
      <c r="E673" s="94">
        <v>42</v>
      </c>
    </row>
    <row r="674" spans="1:5" ht="14.5">
      <c r="A674" s="96" t="s">
        <v>569</v>
      </c>
      <c r="B674" s="96" t="s">
        <v>1382</v>
      </c>
      <c r="C674" s="97">
        <v>90</v>
      </c>
      <c r="D674" s="97">
        <v>55</v>
      </c>
      <c r="E674" s="94">
        <v>42</v>
      </c>
    </row>
    <row r="675" spans="1:5" ht="14.5">
      <c r="A675" s="96" t="s">
        <v>576</v>
      </c>
      <c r="B675" s="96" t="s">
        <v>1435</v>
      </c>
      <c r="C675" s="97">
        <v>32</v>
      </c>
      <c r="D675" s="97">
        <v>50</v>
      </c>
      <c r="E675" s="94">
        <v>41</v>
      </c>
    </row>
    <row r="676" spans="1:5" ht="14.5">
      <c r="A676" s="96" t="s">
        <v>171</v>
      </c>
      <c r="B676" s="96" t="s">
        <v>1040</v>
      </c>
      <c r="C676" s="97">
        <v>36</v>
      </c>
      <c r="D676" s="97">
        <v>45</v>
      </c>
      <c r="E676" s="94">
        <v>40</v>
      </c>
    </row>
    <row r="677" spans="1:5" ht="14.5">
      <c r="A677" s="96" t="s">
        <v>644</v>
      </c>
      <c r="B677" s="96" t="s">
        <v>1151</v>
      </c>
      <c r="C677" s="97">
        <v>48</v>
      </c>
      <c r="D677" s="97">
        <v>61</v>
      </c>
      <c r="E677" s="94">
        <v>40</v>
      </c>
    </row>
    <row r="678" spans="1:5" ht="14.5">
      <c r="A678" s="96" t="s">
        <v>464</v>
      </c>
      <c r="B678" s="96" t="s">
        <v>1339</v>
      </c>
      <c r="C678" s="97">
        <v>53</v>
      </c>
      <c r="D678" s="97">
        <v>69</v>
      </c>
      <c r="E678" s="94">
        <v>40</v>
      </c>
    </row>
    <row r="679" spans="1:5" ht="14.5">
      <c r="A679" s="96" t="s">
        <v>778</v>
      </c>
      <c r="B679" s="96" t="s">
        <v>1277</v>
      </c>
      <c r="C679" s="97">
        <v>49</v>
      </c>
      <c r="D679" s="97">
        <v>55</v>
      </c>
      <c r="E679" s="94">
        <v>39</v>
      </c>
    </row>
    <row r="680" spans="1:5" ht="14.5">
      <c r="A680" s="96" t="s">
        <v>659</v>
      </c>
      <c r="B680" s="96" t="s">
        <v>1243</v>
      </c>
      <c r="C680" s="97">
        <v>40</v>
      </c>
      <c r="D680" s="97">
        <v>41</v>
      </c>
      <c r="E680" s="94">
        <v>38</v>
      </c>
    </row>
    <row r="681" spans="1:5" ht="14.5">
      <c r="A681" s="96" t="s">
        <v>192</v>
      </c>
      <c r="B681" s="96" t="s">
        <v>1495</v>
      </c>
      <c r="C681" s="97">
        <v>87</v>
      </c>
      <c r="D681" s="97">
        <v>44</v>
      </c>
      <c r="E681" s="94">
        <v>38</v>
      </c>
    </row>
    <row r="682" spans="1:5" ht="14.5">
      <c r="A682" s="96" t="s">
        <v>705</v>
      </c>
      <c r="B682" s="96" t="s">
        <v>1114</v>
      </c>
      <c r="C682" s="97">
        <v>54</v>
      </c>
      <c r="D682" s="97">
        <v>38</v>
      </c>
      <c r="E682" s="94">
        <v>37</v>
      </c>
    </row>
    <row r="683" spans="1:5" ht="14.5">
      <c r="A683" s="96" t="s">
        <v>749</v>
      </c>
      <c r="B683" s="96" t="s">
        <v>1188</v>
      </c>
      <c r="C683" s="97">
        <v>42</v>
      </c>
      <c r="D683" s="97">
        <v>33</v>
      </c>
      <c r="E683" s="94">
        <v>37</v>
      </c>
    </row>
    <row r="684" spans="1:5" ht="14.5">
      <c r="A684" s="96" t="s">
        <v>623</v>
      </c>
      <c r="B684" s="96" t="s">
        <v>1233</v>
      </c>
      <c r="C684" s="97">
        <v>59</v>
      </c>
      <c r="D684" s="97">
        <v>43</v>
      </c>
      <c r="E684" s="94">
        <v>37</v>
      </c>
    </row>
    <row r="685" spans="1:5" ht="14.5">
      <c r="A685" s="96" t="s">
        <v>801</v>
      </c>
      <c r="B685" s="96" t="s">
        <v>1262</v>
      </c>
      <c r="C685" s="97">
        <v>67</v>
      </c>
      <c r="D685" s="97">
        <v>59</v>
      </c>
      <c r="E685" s="94">
        <v>37</v>
      </c>
    </row>
    <row r="686" spans="1:5" ht="14.5">
      <c r="A686" s="96" t="s">
        <v>567</v>
      </c>
      <c r="B686" s="96" t="s">
        <v>1371</v>
      </c>
      <c r="C686" s="97">
        <v>25</v>
      </c>
      <c r="D686" s="97">
        <v>41</v>
      </c>
      <c r="E686" s="94">
        <v>37</v>
      </c>
    </row>
    <row r="687" spans="1:5" ht="14.5">
      <c r="A687" s="96" t="s">
        <v>649</v>
      </c>
      <c r="B687" s="96" t="s">
        <v>1172</v>
      </c>
      <c r="C687" s="97">
        <v>30</v>
      </c>
      <c r="D687" s="97">
        <v>39</v>
      </c>
      <c r="E687" s="94">
        <v>36</v>
      </c>
    </row>
    <row r="688" spans="1:5" ht="14.5">
      <c r="A688" s="96" t="s">
        <v>774</v>
      </c>
      <c r="B688" s="96" t="s">
        <v>1248</v>
      </c>
      <c r="C688" s="97">
        <v>26</v>
      </c>
      <c r="D688" s="97">
        <v>36</v>
      </c>
      <c r="E688" s="94">
        <v>36</v>
      </c>
    </row>
    <row r="689" spans="1:5" ht="14.5">
      <c r="A689" s="96" t="s">
        <v>185</v>
      </c>
      <c r="B689" s="96" t="s">
        <v>1431</v>
      </c>
      <c r="C689" s="97">
        <v>44</v>
      </c>
      <c r="D689" s="97">
        <v>34</v>
      </c>
      <c r="E689" s="94">
        <v>36</v>
      </c>
    </row>
    <row r="690" spans="1:5" ht="14.5">
      <c r="A690" s="96" t="s">
        <v>566</v>
      </c>
      <c r="B690" s="96" t="s">
        <v>1340</v>
      </c>
      <c r="C690" s="97">
        <v>37</v>
      </c>
      <c r="D690" s="97">
        <v>45</v>
      </c>
      <c r="E690" s="94">
        <v>35</v>
      </c>
    </row>
    <row r="691" spans="1:5" ht="14.5">
      <c r="A691" s="96" t="s">
        <v>513</v>
      </c>
      <c r="B691" s="96" t="s">
        <v>1544</v>
      </c>
      <c r="C691" s="97">
        <v>42</v>
      </c>
      <c r="D691" s="97">
        <v>41</v>
      </c>
      <c r="E691" s="94">
        <v>35</v>
      </c>
    </row>
    <row r="692" spans="1:5" ht="14.5">
      <c r="A692" s="96" t="s">
        <v>743</v>
      </c>
      <c r="B692" s="96" t="s">
        <v>1112</v>
      </c>
      <c r="C692" s="97">
        <v>58</v>
      </c>
      <c r="D692" s="97">
        <v>39</v>
      </c>
      <c r="E692" s="94">
        <v>34</v>
      </c>
    </row>
    <row r="693" spans="1:5" ht="14.5">
      <c r="A693" s="96" t="s">
        <v>717</v>
      </c>
      <c r="B693" s="96" t="s">
        <v>1171</v>
      </c>
      <c r="C693" s="97">
        <v>45</v>
      </c>
      <c r="D693" s="97">
        <v>43</v>
      </c>
      <c r="E693" s="94">
        <v>34</v>
      </c>
    </row>
    <row r="694" spans="1:5" ht="14.5">
      <c r="A694" s="96" t="s">
        <v>188</v>
      </c>
      <c r="B694" s="96" t="s">
        <v>1471</v>
      </c>
      <c r="C694" s="97">
        <v>55</v>
      </c>
      <c r="D694" s="97">
        <v>46</v>
      </c>
      <c r="E694" s="94">
        <v>34</v>
      </c>
    </row>
    <row r="695" spans="1:5" ht="14.5">
      <c r="A695" s="96" t="s">
        <v>480</v>
      </c>
      <c r="B695" s="96" t="s">
        <v>1378</v>
      </c>
      <c r="C695" s="97">
        <v>52</v>
      </c>
      <c r="D695" s="97">
        <v>40</v>
      </c>
      <c r="E695" s="94">
        <v>33</v>
      </c>
    </row>
    <row r="696" spans="1:5" ht="14.5">
      <c r="A696" s="96" t="s">
        <v>182</v>
      </c>
      <c r="B696" s="96" t="s">
        <v>1415</v>
      </c>
      <c r="C696" s="97">
        <v>57</v>
      </c>
      <c r="D696" s="97">
        <v>32</v>
      </c>
      <c r="E696" s="94">
        <v>33</v>
      </c>
    </row>
    <row r="697" spans="1:5" ht="14.5">
      <c r="A697" s="96" t="s">
        <v>397</v>
      </c>
      <c r="B697" s="96" t="s">
        <v>1497</v>
      </c>
      <c r="C697" s="97">
        <v>61</v>
      </c>
      <c r="D697" s="97">
        <v>52</v>
      </c>
      <c r="E697" s="94">
        <v>33</v>
      </c>
    </row>
    <row r="698" spans="1:5" ht="14.5">
      <c r="A698" s="96" t="s">
        <v>508</v>
      </c>
      <c r="B698" s="96" t="s">
        <v>1530</v>
      </c>
      <c r="C698" s="97">
        <v>69</v>
      </c>
      <c r="D698" s="97">
        <v>40</v>
      </c>
      <c r="E698" s="94">
        <v>33</v>
      </c>
    </row>
    <row r="699" spans="1:5" ht="14.5">
      <c r="A699" s="96" t="s">
        <v>637</v>
      </c>
      <c r="B699" s="96" t="s">
        <v>1079</v>
      </c>
      <c r="C699" s="97">
        <v>18</v>
      </c>
      <c r="D699" s="97">
        <v>26</v>
      </c>
      <c r="E699" s="94">
        <v>32</v>
      </c>
    </row>
    <row r="700" spans="1:5" ht="14.5">
      <c r="A700" s="96" t="s">
        <v>655</v>
      </c>
      <c r="B700" s="96" t="s">
        <v>1203</v>
      </c>
      <c r="C700" s="97">
        <v>76</v>
      </c>
      <c r="D700" s="97">
        <v>40</v>
      </c>
      <c r="E700" s="94">
        <v>32</v>
      </c>
    </row>
    <row r="701" spans="1:5" ht="14.5">
      <c r="A701" s="96" t="s">
        <v>481</v>
      </c>
      <c r="B701" s="96" t="s">
        <v>1387</v>
      </c>
      <c r="C701" s="97">
        <v>70</v>
      </c>
      <c r="D701" s="97">
        <v>51</v>
      </c>
      <c r="E701" s="94">
        <v>32</v>
      </c>
    </row>
    <row r="702" spans="1:5" ht="14.5">
      <c r="A702" s="96" t="s">
        <v>580</v>
      </c>
      <c r="B702" s="96" t="s">
        <v>1473</v>
      </c>
      <c r="C702" s="97">
        <v>53</v>
      </c>
      <c r="D702" s="97">
        <v>34</v>
      </c>
      <c r="E702" s="94">
        <v>32</v>
      </c>
    </row>
    <row r="703" spans="1:5" ht="14.5">
      <c r="A703" s="96" t="s">
        <v>600</v>
      </c>
      <c r="B703" s="96" t="s">
        <v>1090</v>
      </c>
      <c r="C703" s="97">
        <v>38</v>
      </c>
      <c r="D703" s="97">
        <v>30</v>
      </c>
      <c r="E703" s="94">
        <v>31</v>
      </c>
    </row>
    <row r="704" spans="1:5" ht="14.5">
      <c r="A704" s="96" t="s">
        <v>650</v>
      </c>
      <c r="B704" s="96" t="s">
        <v>1180</v>
      </c>
      <c r="C704" s="97">
        <v>42</v>
      </c>
      <c r="D704" s="97">
        <v>39</v>
      </c>
      <c r="E704" s="94">
        <v>31</v>
      </c>
    </row>
    <row r="705" spans="1:5" ht="14.5">
      <c r="A705" s="96" t="s">
        <v>664</v>
      </c>
      <c r="B705" s="96" t="s">
        <v>1292</v>
      </c>
      <c r="C705" s="97">
        <v>29</v>
      </c>
      <c r="D705" s="97">
        <v>23</v>
      </c>
      <c r="E705" s="94">
        <v>31</v>
      </c>
    </row>
    <row r="706" spans="1:5" ht="14.5">
      <c r="A706" s="96" t="s">
        <v>625</v>
      </c>
      <c r="B706" s="96" t="s">
        <v>1240</v>
      </c>
      <c r="C706" s="97">
        <v>29</v>
      </c>
      <c r="D706" s="97">
        <v>38</v>
      </c>
      <c r="E706" s="94">
        <v>30</v>
      </c>
    </row>
    <row r="707" spans="1:5" ht="14.5">
      <c r="A707" s="96" t="s">
        <v>611</v>
      </c>
      <c r="B707" s="96" t="s">
        <v>1144</v>
      </c>
      <c r="C707" s="97">
        <v>31</v>
      </c>
      <c r="D707" s="97">
        <v>30</v>
      </c>
      <c r="E707" s="94">
        <v>29</v>
      </c>
    </row>
    <row r="708" spans="1:5" ht="14.5">
      <c r="A708" s="96" t="s">
        <v>777</v>
      </c>
      <c r="B708" s="96" t="s">
        <v>1272</v>
      </c>
      <c r="C708" s="97">
        <v>32</v>
      </c>
      <c r="D708" s="97">
        <v>55</v>
      </c>
      <c r="E708" s="94">
        <v>29</v>
      </c>
    </row>
    <row r="709" spans="1:5" ht="14.5">
      <c r="A709" s="96" t="s">
        <v>588</v>
      </c>
      <c r="B709" s="96" t="s">
        <v>1557</v>
      </c>
      <c r="C709" s="97">
        <v>61</v>
      </c>
      <c r="D709" s="97">
        <v>34</v>
      </c>
      <c r="E709" s="94">
        <v>29</v>
      </c>
    </row>
    <row r="710" spans="1:5" ht="14.5">
      <c r="A710" s="96" t="s">
        <v>131</v>
      </c>
      <c r="B710" s="96" t="s">
        <v>982</v>
      </c>
      <c r="C710" s="97">
        <v>41</v>
      </c>
      <c r="D710" s="97">
        <v>29</v>
      </c>
      <c r="E710" s="94">
        <v>28</v>
      </c>
    </row>
    <row r="711" spans="1:5" ht="14.5">
      <c r="A711" s="96" t="s">
        <v>618</v>
      </c>
      <c r="B711" s="96" t="s">
        <v>1201</v>
      </c>
      <c r="C711" s="97">
        <v>19</v>
      </c>
      <c r="D711" s="97">
        <v>31</v>
      </c>
      <c r="E711" s="94">
        <v>28</v>
      </c>
    </row>
    <row r="712" spans="1:5" ht="14.5">
      <c r="A712" s="96" t="s">
        <v>109</v>
      </c>
      <c r="B712" s="96" t="s">
        <v>1453</v>
      </c>
      <c r="C712" s="97">
        <v>47</v>
      </c>
      <c r="D712" s="97">
        <v>43</v>
      </c>
      <c r="E712" s="94">
        <v>28</v>
      </c>
    </row>
    <row r="713" spans="1:5" ht="14.5">
      <c r="A713" s="96" t="s">
        <v>381</v>
      </c>
      <c r="B713" s="96" t="s">
        <v>1506</v>
      </c>
      <c r="C713" s="97">
        <v>47</v>
      </c>
      <c r="D713" s="97">
        <v>43</v>
      </c>
      <c r="E713" s="94">
        <v>27</v>
      </c>
    </row>
    <row r="714" spans="1:5" ht="14.5">
      <c r="A714" s="96" t="s">
        <v>772</v>
      </c>
      <c r="B714" s="96" t="s">
        <v>1236</v>
      </c>
      <c r="C714" s="97">
        <v>32</v>
      </c>
      <c r="D714" s="97">
        <v>27</v>
      </c>
      <c r="E714" s="94">
        <v>25</v>
      </c>
    </row>
    <row r="715" spans="1:5" ht="14.5">
      <c r="A715" s="96" t="s">
        <v>730</v>
      </c>
      <c r="B715" s="96" t="s">
        <v>1249</v>
      </c>
      <c r="C715" s="97">
        <v>35</v>
      </c>
      <c r="D715" s="97">
        <v>34</v>
      </c>
      <c r="E715" s="94">
        <v>25</v>
      </c>
    </row>
    <row r="716" spans="1:5" ht="14.5">
      <c r="A716" s="96" t="s">
        <v>660</v>
      </c>
      <c r="B716" s="96" t="s">
        <v>1255</v>
      </c>
      <c r="C716" s="97">
        <v>37</v>
      </c>
      <c r="D716" s="97">
        <v>33</v>
      </c>
      <c r="E716" s="94">
        <v>25</v>
      </c>
    </row>
    <row r="717" spans="1:5" ht="14.5">
      <c r="A717" s="96" t="s">
        <v>184</v>
      </c>
      <c r="B717" s="96" t="s">
        <v>1429</v>
      </c>
      <c r="C717" s="97">
        <v>54</v>
      </c>
      <c r="D717" s="97">
        <v>45</v>
      </c>
      <c r="E717" s="94">
        <v>25</v>
      </c>
    </row>
    <row r="718" spans="1:5" ht="14.5">
      <c r="A718" s="96" t="s">
        <v>380</v>
      </c>
      <c r="B718" s="96" t="s">
        <v>1499</v>
      </c>
      <c r="C718" s="97">
        <v>35</v>
      </c>
      <c r="D718" s="97">
        <v>35</v>
      </c>
      <c r="E718" s="94">
        <v>25</v>
      </c>
    </row>
    <row r="719" spans="1:5" ht="14.5">
      <c r="A719" s="96" t="s">
        <v>614</v>
      </c>
      <c r="B719" s="96" t="s">
        <v>1174</v>
      </c>
      <c r="C719" s="97">
        <v>28</v>
      </c>
      <c r="D719" s="97">
        <v>29</v>
      </c>
      <c r="E719" s="94">
        <v>24</v>
      </c>
    </row>
    <row r="720" spans="1:5" ht="14.5">
      <c r="A720" s="96" t="s">
        <v>734</v>
      </c>
      <c r="B720" s="96" t="s">
        <v>1269</v>
      </c>
      <c r="C720" s="97">
        <v>20</v>
      </c>
      <c r="D720" s="97">
        <v>27</v>
      </c>
      <c r="E720" s="94">
        <v>24</v>
      </c>
    </row>
    <row r="721" spans="1:5" ht="14.5">
      <c r="A721" s="96" t="s">
        <v>536</v>
      </c>
      <c r="B721" s="96" t="s">
        <v>1313</v>
      </c>
      <c r="C721" s="97">
        <v>50</v>
      </c>
      <c r="D721" s="97">
        <v>42</v>
      </c>
      <c r="E721" s="94">
        <v>24</v>
      </c>
    </row>
    <row r="722" spans="1:5" ht="14.5">
      <c r="A722" s="96" t="s">
        <v>595</v>
      </c>
      <c r="B722" s="96" t="s">
        <v>1078</v>
      </c>
      <c r="C722" s="97">
        <v>13</v>
      </c>
      <c r="D722" s="97">
        <v>20</v>
      </c>
      <c r="E722" s="94">
        <v>22</v>
      </c>
    </row>
    <row r="723" spans="1:5" ht="14.5">
      <c r="A723" s="96" t="s">
        <v>735</v>
      </c>
      <c r="B723" s="96" t="s">
        <v>1278</v>
      </c>
      <c r="C723" s="97">
        <v>27</v>
      </c>
      <c r="D723" s="97">
        <v>20</v>
      </c>
      <c r="E723" s="94">
        <v>21</v>
      </c>
    </row>
    <row r="724" spans="1:5" ht="14.5">
      <c r="A724" s="96" t="s">
        <v>100</v>
      </c>
      <c r="B724" s="96" t="s">
        <v>939</v>
      </c>
      <c r="C724" s="97">
        <v>37</v>
      </c>
      <c r="D724" s="97">
        <v>29</v>
      </c>
      <c r="E724" s="94">
        <v>20</v>
      </c>
    </row>
    <row r="725" spans="1:5" ht="14.5">
      <c r="A725" s="96" t="s">
        <v>701</v>
      </c>
      <c r="B725" s="96" t="s">
        <v>1075</v>
      </c>
      <c r="C725" s="97">
        <v>30</v>
      </c>
      <c r="D725" s="97">
        <v>25</v>
      </c>
      <c r="E725" s="94">
        <v>20</v>
      </c>
    </row>
    <row r="726" spans="1:5" ht="14.5">
      <c r="A726" s="96" t="s">
        <v>565</v>
      </c>
      <c r="B726" s="96" t="s">
        <v>1334</v>
      </c>
      <c r="C726" s="97">
        <v>28</v>
      </c>
      <c r="D726" s="97">
        <v>15</v>
      </c>
      <c r="E726" s="94">
        <v>19</v>
      </c>
    </row>
    <row r="727" spans="1:5" ht="14.5">
      <c r="A727" s="96" t="s">
        <v>596</v>
      </c>
      <c r="B727" s="96" t="s">
        <v>1086</v>
      </c>
      <c r="C727" s="97">
        <v>25</v>
      </c>
      <c r="D727" s="97">
        <v>21</v>
      </c>
      <c r="E727" s="94">
        <v>18</v>
      </c>
    </row>
    <row r="728" spans="1:5" ht="14.5">
      <c r="A728" s="96" t="s">
        <v>695</v>
      </c>
      <c r="B728" s="96" t="s">
        <v>1059</v>
      </c>
      <c r="C728" s="97">
        <v>26</v>
      </c>
      <c r="D728" s="97">
        <v>20</v>
      </c>
      <c r="E728" s="94">
        <v>17</v>
      </c>
    </row>
    <row r="729" spans="1:5" ht="14.5">
      <c r="A729" s="96" t="s">
        <v>504</v>
      </c>
      <c r="B729" s="96" t="s">
        <v>1500</v>
      </c>
      <c r="C729" s="97">
        <v>16</v>
      </c>
      <c r="D729" s="97">
        <v>22</v>
      </c>
      <c r="E729" s="94">
        <v>17</v>
      </c>
    </row>
    <row r="730" spans="1:5" ht="14.5">
      <c r="A730" s="96" t="s">
        <v>175</v>
      </c>
      <c r="B730" s="96" t="s">
        <v>1333</v>
      </c>
      <c r="C730" s="97">
        <v>39</v>
      </c>
      <c r="D730" s="97">
        <v>23</v>
      </c>
      <c r="E730" s="94">
        <v>16</v>
      </c>
    </row>
    <row r="731" spans="1:5" ht="14.5">
      <c r="A731" s="96" t="s">
        <v>699</v>
      </c>
      <c r="B731" s="96" t="s">
        <v>1073</v>
      </c>
      <c r="C731" s="97">
        <v>27</v>
      </c>
      <c r="D731" s="97">
        <v>29</v>
      </c>
      <c r="E731" s="94">
        <v>14</v>
      </c>
    </row>
    <row r="732" spans="1:5" ht="14.5">
      <c r="A732" s="96" t="s">
        <v>658</v>
      </c>
      <c r="B732" s="96" t="s">
        <v>1235</v>
      </c>
      <c r="C732" s="97">
        <v>7</v>
      </c>
      <c r="D732" s="97">
        <v>7</v>
      </c>
      <c r="E732" s="94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Pirámides 2021-2011-2001</vt:lpstr>
      <vt:lpstr>trabajo</vt:lpstr>
      <vt:lpstr>2021</vt:lpstr>
      <vt:lpstr>2011</vt:lpstr>
      <vt:lpstr>2001</vt:lpstr>
      <vt:lpstr>dat</vt:lpstr>
      <vt:lpstr>'Pirámides 2021-2011-2001'!Área_de_impresión</vt:lpstr>
      <vt:lpstr>trabajo!Área_de_impresión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Pirámides de población. Años 2021, 2011 y 2001</dc:title>
  <dc:creator/>
  <cp:keywords>Censos de población y vivienda</cp:keywords>
  <cp:lastModifiedBy/>
  <dcterms:created xsi:type="dcterms:W3CDTF">2023-01-12T11:11:14Z</dcterms:created>
  <dcterms:modified xsi:type="dcterms:W3CDTF">2023-01-12T11:17:07Z</dcterms:modified>
</cp:coreProperties>
</file>