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7575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0" i="1"/>
  <c r="M120" s="1"/>
  <c r="M118" l="1"/>
  <c r="M117"/>
  <c r="M116"/>
  <c r="K116"/>
  <c r="M114"/>
  <c r="M113"/>
  <c r="M112"/>
  <c r="K111" l="1"/>
  <c r="M111" s="1"/>
  <c r="K110"/>
  <c r="M110" s="1"/>
  <c r="K109"/>
  <c r="M109" s="1"/>
  <c r="K108"/>
  <c r="M108" s="1"/>
  <c r="K107"/>
  <c r="M107" s="1"/>
  <c r="K106"/>
  <c r="M106" s="1"/>
  <c r="K105"/>
  <c r="M105" s="1"/>
  <c r="K104"/>
  <c r="M104" s="1"/>
  <c r="K103"/>
  <c r="M103" s="1"/>
  <c r="K102"/>
  <c r="M102" s="1"/>
  <c r="K101"/>
  <c r="M101" s="1"/>
  <c r="K100"/>
  <c r="M100" s="1"/>
  <c r="K99"/>
  <c r="M99" s="1"/>
  <c r="K98"/>
  <c r="M98" s="1"/>
  <c r="K97"/>
  <c r="M97" s="1"/>
  <c r="M96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L46"/>
  <c r="L45"/>
  <c r="L44"/>
  <c r="L43"/>
  <c r="L42"/>
  <c r="L41"/>
  <c r="L40"/>
  <c r="L39"/>
  <c r="L38"/>
  <c r="K37"/>
  <c r="M37" s="1"/>
  <c r="L34"/>
  <c r="L33"/>
  <c r="L30"/>
  <c r="L29"/>
  <c r="L28"/>
  <c r="K27"/>
  <c r="M27" s="1"/>
  <c r="K25"/>
  <c r="K24"/>
  <c r="L24" s="1"/>
  <c r="L23"/>
  <c r="L22"/>
  <c r="L21"/>
  <c r="L20"/>
</calcChain>
</file>

<file path=xl/sharedStrings.xml><?xml version="1.0" encoding="utf-8"?>
<sst xmlns="http://schemas.openxmlformats.org/spreadsheetml/2006/main" count="1745" uniqueCount="336">
  <si>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</si>
  <si>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</si>
  <si>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</si>
  <si>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</si>
  <si>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</si>
  <si>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</si>
  <si>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</si>
  <si>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</si>
  <si>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</si>
  <si>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</si>
  <si>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</si>
  <si>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</si>
  <si>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</si>
  <si>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</si>
  <si>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</si>
  <si>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</si>
  <si>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</si>
  <si>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</si>
  <si>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</si>
  <si>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</si>
  <si>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</si>
  <si>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</si>
  <si>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</si>
  <si>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</si>
  <si>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</si>
  <si>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</si>
  <si>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</si>
  <si>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</si>
  <si>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</si>
  <si>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</si>
  <si>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</si>
  <si>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</si>
  <si>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</si>
  <si>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</si>
  <si>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</si>
  <si>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</si>
  <si>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</si>
  <si>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</si>
  <si>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</si>
  <si>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</si>
  <si>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</si>
  <si>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</si>
  <si>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</si>
  <si>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</si>
  <si>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</si>
  <si>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</si>
  <si>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</si>
  <si>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</si>
  <si>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</si>
  <si>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</si>
  <si>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</si>
  <si>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</si>
  <si>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</si>
  <si>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</si>
  <si>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</si>
  <si>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</si>
  <si>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</si>
  <si>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</si>
  <si>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</si>
  <si>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</si>
  <si>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</si>
  <si>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</si>
  <si>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</si>
  <si>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</si>
  <si>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</si>
  <si>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</si>
  <si>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</si>
  <si>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</si>
  <si>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</si>
  <si>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</si>
  <si>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</si>
  <si>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</si>
  <si>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</si>
  <si>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</si>
  <si>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</si>
  <si>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</si>
  <si>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</si>
  <si>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</si>
  <si>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</si>
  <si>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</si>
  <si>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</si>
  <si>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</si>
  <si>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</si>
  <si>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</si>
  <si>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</si>
  <si>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</si>
  <si>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</si>
  <si>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</si>
  <si>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</si>
  <si>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</si>
  <si>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</si>
  <si>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</si>
  <si>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</si>
  <si>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</si>
  <si>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</si>
  <si>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</si>
  <si>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</si>
  <si>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</si>
  <si>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</si>
  <si>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</si>
  <si>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</si>
  <si>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</si>
  <si>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</si>
  <si>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</si>
  <si>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</si>
  <si>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</si>
  <si>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</si>
  <si>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</si>
  <si>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</si>
  <si>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</si>
  <si>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</si>
  <si>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</si>
  <si>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</si>
  <si>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</si>
  <si>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</si>
  <si>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</si>
  <si>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</si>
  <si>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</si>
  <si>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</si>
  <si>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</si>
  <si>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</si>
  <si>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</si>
  <si>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</si>
  <si>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</si>
  <si>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</si>
  <si>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</si>
  <si>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</si>
  <si>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</si>
  <si>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</si>
  <si>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</si>
  <si>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</si>
  <si>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</si>
  <si>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</si>
  <si>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</si>
  <si>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</si>
  <si>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</si>
  <si>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</si>
  <si>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Unidad de Coordinación Autonómica de Trasplantes de Aragón</t>
  </si>
  <si>
    <t>No</t>
  </si>
  <si>
    <t>2023-2024</t>
  </si>
  <si>
    <t>Licencia y mantenimiento RAPIT Contratación de la licencia de software de la Plataforma SCOOP y el servicio de mantenimiento correctivo, adaptativo y evolutivo del Registro aragones de procesos de I.T. (RAPIT)</t>
  </si>
  <si>
    <t>si</t>
  </si>
  <si>
    <t>Negociado sin publicidad</t>
  </si>
  <si>
    <t>no</t>
  </si>
  <si>
    <t xml:space="preserve">01/04/2024-31/03/26 </t>
  </si>
  <si>
    <t>Contrato de servicios para el transporte sanitario terrestre no urgente de pacientes den la CC.AA. De  Aragón</t>
  </si>
  <si>
    <t>01/01/2024-31/12/27</t>
  </si>
  <si>
    <t>Procedimientos Terapéuticos</t>
  </si>
  <si>
    <t>01/01/2024-31/12/24</t>
  </si>
  <si>
    <t>IVEs</t>
  </si>
  <si>
    <t>Procedimientos Quirúrgicos (Lista de Espera Quirúrgica)</t>
  </si>
  <si>
    <t>Elaboración de una aplicación para la prescripción, dispensación y gestión de la prestación ortoprotésica</t>
  </si>
  <si>
    <t>Fondos de Farmaindustria y Fondos del Ministerio, asi como de fondos propios en caso de insuficiencia de los anteriores</t>
  </si>
  <si>
    <t>Si</t>
  </si>
  <si>
    <t>Abierto</t>
  </si>
  <si>
    <t>Abierto-simplificado</t>
  </si>
  <si>
    <t>Diciembre 2022</t>
  </si>
  <si>
    <t>Febrero2024</t>
  </si>
  <si>
    <t>APLICACIONES INFORMÁTICAS NECESARIAS PARA EL ANALISIS DEL PRODUCTO HOSPITALARIO EN EL AMBITO DEL DEPARTAMENTO DE SANIDAD DEL GOBIERNO DE ARAGON. 2025-2026</t>
  </si>
  <si>
    <t>2025</t>
  </si>
  <si>
    <t>ELABORACION DE UNA APLICACIÓN QUE FACILITE LA REALIZACION DE INFORMES MENSUALES Y ANUALES DEL SISTEMA DE INFORMACION MENSUAL DE ATENCION ESPECIALIZADA.</t>
  </si>
  <si>
    <t>Por redactar</t>
  </si>
  <si>
    <t>ELABORACION DE UNA APLICACIÓN QUE FACILITE LA EXTRACCION DE INFORMACION DE HISTORIA CLINICA ELECTRONICA, PARA EL MANTENIMIENTO DE LOS SISTEMAS DE INFORMACION ASISTENCIAL TANTO EN ATENCION PRIMARIA COMO ESPECIALIZADA</t>
  </si>
  <si>
    <t>2024-2025</t>
  </si>
  <si>
    <t>PRÓRROGA CONTRATO  DE LOS SERVICIOS DE TRANSPORTE URGENTE DESTINADOS AL PROCESO DONACIÓN-TRASPLANTE DE LA UNIDAD DE COORDINACIÓN DE TRASPLANTES DE ARAGÓN.</t>
  </si>
  <si>
    <t>APLICACIONES INFORMÁTICA NECESARIAS PARA EL ANALISIS DEL PRODUCTO HOSPITALARIO EN EL AMBITO DEL DEPARTAMENTO DE SANIDAD DEL GOBIERNO DE ARAGON. 2023-2024</t>
  </si>
  <si>
    <t xml:space="preserve">DESARROLLO DE UN FORMULARIO WEB PARA CAPTACIÓN DE DATOS DE ACTIVIDAD ASISTENCIAL DE LOS CENTROS SANITARIOS DE LA COMUNIDAD AUTÓNOMA DE ARAGÓN </t>
  </si>
  <si>
    <t>Actualización del registro de Tratamiento Renal Sustitutorio</t>
  </si>
  <si>
    <t>DG ASISTENCIA SANITARIA</t>
  </si>
  <si>
    <t>Impresión,  ensobrado y envio postal. Programa Prevención CCR</t>
  </si>
  <si>
    <t>SI</t>
  </si>
  <si>
    <t>1er semestre 2024</t>
  </si>
  <si>
    <t>NO</t>
  </si>
  <si>
    <t>2º semestre 2024</t>
  </si>
  <si>
    <t>SISTEMA DE INFORMACIÓN “INFOMORTALIDAD”</t>
  </si>
  <si>
    <t>PROCEDIMIENTO ABIERTO</t>
  </si>
  <si>
    <t>HASTA DIC-2024</t>
  </si>
  <si>
    <t>DG SALUD PUBLICA</t>
  </si>
  <si>
    <t>Desarrollo informático, el principal recurso necesario son medios personales</t>
  </si>
  <si>
    <t>SISTEMA DE INFORMACIÓN "INFOALERTAS" (incluido INFOBROTES unificado)</t>
  </si>
  <si>
    <t>HASTA DIC-2025</t>
  </si>
  <si>
    <t>SISTEMA DE INFORMACIÓN “INFOCRIBADOS”</t>
  </si>
  <si>
    <t>429.544,59 € es el valor de adjudicación IVA incluido</t>
  </si>
  <si>
    <t>Se licitó en 2023</t>
  </si>
  <si>
    <t>Por la especialización que requiere y porque ya existen desarrollos previos de gran empresa</t>
  </si>
  <si>
    <t>SISTEMA DE INFORMACIÓN “INFOCANCER”</t>
  </si>
  <si>
    <t>275.159,81 € es el valor de adjudicación IVA incluido</t>
  </si>
  <si>
    <t>HASTA DIC-2024, los fondos MRR permiten hasta dic-2025</t>
  </si>
  <si>
    <t>SISTEMA DE INFORMACIÓN PARA LA CONEXIÓN DE INFOEDO CON MICROBIOLOGÍA</t>
  </si>
  <si>
    <t>SI (CON REMANENTES SOBRANTES)</t>
  </si>
  <si>
    <t>SISTEMA DE INFORMACIÓN DE VACUNAS</t>
  </si>
  <si>
    <t>DG SALUD PÚBLICA</t>
  </si>
  <si>
    <t>Fondos farmaindustria</t>
  </si>
  <si>
    <t>SISTEMA DE INFORMACIÓN “SAINFO”</t>
  </si>
  <si>
    <t>GRABADO DATOS PLAN NACIONAL DROGAS</t>
  </si>
  <si>
    <t>HASTA MAY-2026</t>
  </si>
  <si>
    <t>El recurso necesario son medios personales</t>
  </si>
  <si>
    <t>RECURSOS AUDIOVISUALES PROMOCIÓN DE LA SALUD</t>
  </si>
  <si>
    <t>EN 2023 TRAMITACIÓN ANTICIPADA</t>
  </si>
  <si>
    <t>Programa educativo de promoción de salud, no requiere estructura compleja de empresa</t>
  </si>
  <si>
    <t>ENCUESTA EDADES</t>
  </si>
  <si>
    <t>CONTRATO MENOR (AMPLIACIÓN DE CONTRATO DEL ESTADO, AL MISMO ADJUDICATARIO)</t>
  </si>
  <si>
    <t>No procede</t>
  </si>
  <si>
    <t>No requiere estructura de gran empresa. Ya hay empresa adjudicataria del contrato del Estado de Plan Nacional</t>
  </si>
  <si>
    <t>DESARROLLO DEL BOLETIN EPIDEMIOLOGICO DE ARAGON</t>
  </si>
  <si>
    <t>PROCEDIMIENTO NEGOCIADO</t>
  </si>
  <si>
    <t>CONEXIÓN INFOEDO CON HERRAMIENTA DE BUSINESS INTELLIGENCE</t>
  </si>
  <si>
    <t>PROCESO PARTICIPACIÓN REESTRUCTURACIÓN SALUD PÚBLICA</t>
  </si>
  <si>
    <t>Por la especialización que requiere, los candidatos son fundaciones sin ánimo de lucro</t>
  </si>
  <si>
    <t>MATERIAL UNPLUGGED (un único proveedor, EDEX, no se piden ofertas)</t>
  </si>
  <si>
    <t>Se pide el material a una fundación que tiene los derechos de autor</t>
  </si>
  <si>
    <t>DESARROLLO DE CONTENIDOS WEB PROMOCIÓN DE LA SALUD</t>
  </si>
  <si>
    <t>No requiere estructura de gran empresa</t>
  </si>
  <si>
    <t>PROGRAMA SEGUIMIENTO Y EVALUACIÓN DEL PLAN DE SALUD</t>
  </si>
  <si>
    <t>CONTRATO SECUENCIACIÓN DE MYCOBACTERIUMM CON LABORATORIO UNIZAR</t>
  </si>
  <si>
    <t>PROYECTO DE REFORMAS Y ADECUACIÓN INSTALACIONES LABORATORIO SALUD PÚBLICA</t>
  </si>
  <si>
    <t>PROCESO PARTICIPACIÓN PLAN DE ADICCIONES</t>
  </si>
  <si>
    <t>GRABACIÓN DATOS PLAN NACIONAL DROGAS</t>
  </si>
  <si>
    <t>CONTRATO MENOR</t>
  </si>
  <si>
    <t>MEJORAS APLICACIONES INFORMÁTICAS DE SALUD LABORAL</t>
  </si>
  <si>
    <t>REIMPRESIÓN MATERIALES PROGRAMAS DE PREVENCIÓN Y PROMOCIÓN</t>
  </si>
  <si>
    <t>DESARROLLO INFORMÁTICO BUSCADOR DE ACTIVOS EN SALUD</t>
  </si>
  <si>
    <t>DISEÑO Y EDICIÓN MATERIALES PROYECTO JACARDI</t>
  </si>
  <si>
    <t>JORNADA ENTREGA PREMIOS ARAGON DE LA SALUD</t>
  </si>
  <si>
    <t>JORNADA RED ARAGONESA DE PROYECTOS DE PROMOCIÓN DE LA SALUD RAPPS</t>
  </si>
  <si>
    <t>JORNADA RED ARAGONESA DE ESCUELAS PROMOTORAS DE LA SALUD RAEPS</t>
  </si>
  <si>
    <t>CONTRATO DE SERVICIOS PROPUESTA REFORMA DE SALUD PÚBLICA</t>
  </si>
  <si>
    <r>
      <t xml:space="preserve">Contrato </t>
    </r>
    <r>
      <rPr>
        <b/>
        <sz val="11"/>
        <color theme="1"/>
        <rFont val="Calibri"/>
        <family val="2"/>
        <scheme val="minor"/>
      </rPr>
      <t>medios de cultivo</t>
    </r>
    <r>
      <rPr>
        <sz val="11"/>
        <color theme="1"/>
        <rFont val="Calibri"/>
        <family val="2"/>
        <scheme val="minor"/>
      </rPr>
      <t xml:space="preserve"> Biomerieux Exp SGT /03/2003 lote 1 prorroga</t>
    </r>
  </si>
  <si>
    <t>PRORROGA DE CONTRATO DE PROCEDIMIENTO ABIERTO</t>
  </si>
  <si>
    <t>ES PRÓRROGA</t>
  </si>
  <si>
    <t xml:space="preserve">EN EJECUCIÓN </t>
  </si>
  <si>
    <t>LABORATORIO DE SALUD PÚBLICA</t>
  </si>
  <si>
    <r>
      <t>Contrato</t>
    </r>
    <r>
      <rPr>
        <b/>
        <sz val="11"/>
        <color theme="1"/>
        <rFont val="Calibri"/>
        <family val="2"/>
        <scheme val="minor"/>
      </rPr>
      <t xml:space="preserve"> medios de cultivo</t>
    </r>
    <r>
      <rPr>
        <sz val="11"/>
        <color theme="1"/>
        <rFont val="Calibri"/>
        <family val="2"/>
        <scheme val="minor"/>
      </rPr>
      <t xml:space="preserve"> Instrulab Exp SGT /03/2003 lote 2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</si>
  <si>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DEMLAD Exp SGT /06/2003 lote 1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</si>
  <si>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ALFAQUIMIA Exp SGT /06/2003 lote2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</si>
  <si>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ALFAQUIMIA Exp SGT /06/2003 lote 3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</si>
  <si>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ALFAQUIMIA Exp SGT /06/2003 lote 4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</si>
  <si>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ANALISIS VINICOS Nuevo (derogando el anterior SGT/06/2023 lote 5)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</si>
  <si>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TEKNOKROMA Exp SGT /06/2003 lote 6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</si>
  <si>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 PHENOMENEX Exp SGT /06/2003 lote 7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</si>
  <si>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materiales</t>
    </r>
    <r>
      <rPr>
        <sz val="11"/>
        <color theme="1"/>
        <rFont val="Calibri"/>
        <family val="2"/>
        <scheme val="minor"/>
      </rPr>
      <t xml:space="preserve"> PROQUINORTE Exp SGT /06/2003 lote 8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</si>
  <si>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reactivos</t>
    </r>
    <r>
      <rPr>
        <sz val="11"/>
        <color theme="1"/>
        <rFont val="Calibri"/>
        <family val="2"/>
        <scheme val="minor"/>
      </rPr>
      <t xml:space="preserve"> PROQUINORTE Exp SGT /07/2003 lote 1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</si>
  <si>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reactivos</t>
    </r>
    <r>
      <rPr>
        <sz val="11"/>
        <color theme="1"/>
        <rFont val="Calibri"/>
        <family val="2"/>
        <scheme val="minor"/>
      </rPr>
      <t xml:space="preserve"> COMERCIAL HOSPITALARIA Exp SGT /07/2003 lote 2 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</si>
  <si>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reactivos</t>
    </r>
    <r>
      <rPr>
        <sz val="11"/>
        <color theme="1"/>
        <rFont val="Calibri"/>
        <family val="2"/>
        <scheme val="minor"/>
      </rPr>
      <t xml:space="preserve"> COMERCIAL HOSPITALARIA Exp SGT /07/2003 lote 3 prorroga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</si>
  <si>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gases</t>
    </r>
    <r>
      <rPr>
        <sz val="11"/>
        <color theme="1"/>
        <rFont val="Calibri"/>
        <family val="2"/>
        <scheme val="minor"/>
      </rPr>
      <t xml:space="preserve"> AIR LIQUIDE Exp SGT /04/2003 prorroga</t>
    </r>
  </si>
  <si>
    <t>Contrato material de filtración por firmar PUEDE VARIAR</t>
  </si>
  <si>
    <r>
      <t xml:space="preserve">Contrato </t>
    </r>
    <r>
      <rPr>
        <b/>
        <sz val="11"/>
        <color theme="1"/>
        <rFont val="Calibri"/>
        <family val="2"/>
        <scheme val="minor"/>
      </rPr>
      <t xml:space="preserve">oralims </t>
    </r>
    <r>
      <rPr>
        <sz val="11"/>
        <color theme="1"/>
        <rFont val="Calibri"/>
        <family val="2"/>
        <scheme val="minor"/>
      </rPr>
      <t>Same</t>
    </r>
  </si>
  <si>
    <r>
      <t xml:space="preserve">Contrato </t>
    </r>
    <r>
      <rPr>
        <b/>
        <sz val="11"/>
        <color theme="1"/>
        <rFont val="Calibri"/>
        <family val="2"/>
        <scheme val="minor"/>
      </rPr>
      <t>camaras frigorificas</t>
    </r>
    <r>
      <rPr>
        <sz val="11"/>
        <color theme="1"/>
        <rFont val="Calibri"/>
        <family val="2"/>
        <scheme val="minor"/>
      </rPr>
      <t xml:space="preserve"> ZAFRIO</t>
    </r>
  </si>
  <si>
    <r>
      <rPr>
        <b/>
        <sz val="11"/>
        <color theme="1"/>
        <rFont val="Calibri"/>
        <family val="2"/>
        <scheme val="minor"/>
      </rPr>
      <t>Mantenimiento</t>
    </r>
    <r>
      <rPr>
        <sz val="11"/>
        <color theme="1"/>
        <rFont val="Calibri"/>
        <family val="2"/>
        <scheme val="minor"/>
      </rPr>
      <t xml:space="preserve"> ICP Agilent</t>
    </r>
  </si>
  <si>
    <r>
      <rPr>
        <b/>
        <sz val="11"/>
        <color theme="1"/>
        <rFont val="Calibri"/>
        <family val="2"/>
        <scheme val="minor"/>
      </rPr>
      <t>Mantenimiento</t>
    </r>
    <r>
      <rPr>
        <sz val="11"/>
        <color theme="1"/>
        <rFont val="Calibri"/>
        <family val="2"/>
        <scheme val="minor"/>
      </rPr>
      <t xml:space="preserve"> CG Agilent</t>
    </r>
  </si>
  <si>
    <r>
      <rPr>
        <b/>
        <sz val="11"/>
        <color theme="1"/>
        <rFont val="Calibri"/>
        <family val="2"/>
        <scheme val="minor"/>
      </rPr>
      <t>Mantenimiento</t>
    </r>
    <r>
      <rPr>
        <sz val="11"/>
        <color theme="1"/>
        <rFont val="Calibri"/>
        <family val="2"/>
        <scheme val="minor"/>
      </rPr>
      <t xml:space="preserve"> C ionico thermo fisher</t>
    </r>
  </si>
  <si>
    <r>
      <rPr>
        <b/>
        <sz val="11"/>
        <color theme="1"/>
        <rFont val="Calibri"/>
        <family val="2"/>
        <scheme val="minor"/>
      </rPr>
      <t>Mantenimiento</t>
    </r>
    <r>
      <rPr>
        <sz val="11"/>
        <color theme="1"/>
        <rFont val="Calibri"/>
        <family val="2"/>
        <scheme val="minor"/>
      </rPr>
      <t xml:space="preserve"> destiladores HU y TE por firmar</t>
    </r>
  </si>
  <si>
    <r>
      <rPr>
        <b/>
        <sz val="11"/>
        <color theme="1"/>
        <rFont val="Calibri"/>
        <family val="2"/>
        <scheme val="minor"/>
      </rPr>
      <t>Arrendamiento</t>
    </r>
    <r>
      <rPr>
        <sz val="11"/>
        <color theme="1"/>
        <rFont val="Calibri"/>
        <family val="2"/>
        <scheme val="minor"/>
      </rPr>
      <t xml:space="preserve"> detector triple cuadrupolo y HPLC DAD Waters</t>
    </r>
  </si>
  <si>
    <r>
      <rPr>
        <b/>
        <sz val="11"/>
        <color theme="1"/>
        <rFont val="Calibri"/>
        <family val="2"/>
        <scheme val="minor"/>
      </rPr>
      <t>Prorroga arrendamiento</t>
    </r>
    <r>
      <rPr>
        <sz val="11"/>
        <color theme="1"/>
        <rFont val="Calibri"/>
        <family val="2"/>
        <scheme val="minor"/>
      </rPr>
      <t xml:space="preserve"> CG MS MS Caixabank</t>
    </r>
  </si>
  <si>
    <r>
      <rPr>
        <b/>
        <sz val="11"/>
        <color theme="1"/>
        <rFont val="Calibri"/>
        <family val="2"/>
        <scheme val="minor"/>
      </rPr>
      <t>Prorroga arrendamiento</t>
    </r>
    <r>
      <rPr>
        <sz val="11"/>
        <color theme="1"/>
        <rFont val="Calibri"/>
        <family val="2"/>
        <scheme val="minor"/>
      </rPr>
      <t xml:space="preserve"> CG MS MS Waters</t>
    </r>
  </si>
  <si>
    <t>Vacuna hexavalente</t>
  </si>
  <si>
    <t>BASADO EN ACUERDO MARCO</t>
  </si>
  <si>
    <t>Se adquiere a industria farmacéutica</t>
  </si>
  <si>
    <t>Vacuna DTPa-VPI</t>
  </si>
  <si>
    <r>
      <t xml:space="preserve">Vacuna </t>
    </r>
    <r>
      <rPr>
        <i/>
        <sz val="11"/>
        <rFont val="Calibri"/>
        <family val="2"/>
        <scheme val="minor"/>
      </rPr>
      <t>Haemophilus inf</t>
    </r>
    <r>
      <rPr>
        <sz val="11"/>
        <rFont val="Calibri"/>
        <family val="2"/>
        <scheme val="minor"/>
      </rPr>
      <t>. b</t>
    </r>
  </si>
  <si>
    <t>Vacuna dTpa</t>
  </si>
  <si>
    <t>Vacuna difteria y tétanos</t>
  </si>
  <si>
    <t>Vacuna hepatitis B infantil</t>
  </si>
  <si>
    <t>Vacuna hepatitis B adulto</t>
  </si>
  <si>
    <t>Vacuna hepatitis B dializados</t>
  </si>
  <si>
    <t>Vacuna hepatitis A infantil</t>
  </si>
  <si>
    <t>Vacuna hepatitis A adulto</t>
  </si>
  <si>
    <t>Vacuna triple vírica</t>
  </si>
  <si>
    <t>Vacuna varicela</t>
  </si>
  <si>
    <t>Vacuna tetravírica</t>
  </si>
  <si>
    <t>Vacuna meningococo C</t>
  </si>
  <si>
    <t>Vacuna meningococo ACWY</t>
  </si>
  <si>
    <t>Vacuna meningococo B</t>
  </si>
  <si>
    <t>Vacuna rotavirus</t>
  </si>
  <si>
    <t>Vacuna VPH nonavalente</t>
  </si>
  <si>
    <t>NEGOCIADO SIN PUBLICIDAD, EXCLUSIVIDAD TÉCNICA</t>
  </si>
  <si>
    <t>Vacuna polisac. fiebre tifoidea</t>
  </si>
  <si>
    <t>SIMPLIFICADO 159.6</t>
  </si>
  <si>
    <t>Mayo 2024</t>
  </si>
  <si>
    <t>Vacuna  fiebre amarilla</t>
  </si>
  <si>
    <t>31/12/2024 Prorrogable 1 año</t>
  </si>
  <si>
    <t>Vacuna polio inactivada</t>
  </si>
  <si>
    <t>Vacuna herpes zóster</t>
  </si>
  <si>
    <t>Vacuna neumococo 20</t>
  </si>
  <si>
    <t>Vacuna neumococo 15</t>
  </si>
  <si>
    <t>Febrero 2024</t>
  </si>
  <si>
    <t>Nirsevimab Anticuerpo monoclonal VRS Temporada 2023-24</t>
  </si>
  <si>
    <t>Prórrogado SAN_SGT_2023_38</t>
  </si>
  <si>
    <t>EN VIGOR, 01/01/24</t>
  </si>
  <si>
    <t>Nirsevimab Anticuerpo monoclonal VRS Temporada 2024-25</t>
  </si>
  <si>
    <t>Vacuna nuvaxovid</t>
  </si>
  <si>
    <t>CONTRATO MENOR - ADO</t>
  </si>
  <si>
    <t>Vacuna rabia</t>
  </si>
  <si>
    <t>Vacuna rotateq</t>
  </si>
  <si>
    <t>Vacuna nimerix</t>
  </si>
  <si>
    <t>Vacuna rotarix</t>
  </si>
  <si>
    <t>Vacuna encefalitis centroeuropea</t>
  </si>
  <si>
    <t>Vacuna encefalitis japonesa</t>
  </si>
  <si>
    <t>Tuberculina</t>
  </si>
  <si>
    <t>Inmunoglobulina antirrábica</t>
  </si>
  <si>
    <t>Antipalúdico Mefloquina</t>
  </si>
  <si>
    <t>Rehabilitación e inserción psicosocial y laboral de pacientes con trastorno mental grave en la Comunidad Autónoma de Aragón.</t>
  </si>
  <si>
    <t>SÍ</t>
  </si>
  <si>
    <t>Acción concertada</t>
  </si>
  <si>
    <t>Es un contrato derivado de acción concertada dirigida a entidades sin ánimo de lucro.</t>
  </si>
  <si>
    <t>Atención en dispositivos asistenciales para personas con trastornos adictivos en la Comunidad Autónoma de Aragón.</t>
  </si>
  <si>
    <t>Atención en dispositivos asistenciales para personas con trastornos adictivos en la Comunidad Autónoma de Aragón (Comunidad Terapéutica y piso supervisado)</t>
  </si>
  <si>
    <t xml:space="preserve">Atención en dispositivos asistenciales para personas con enfermedad mental en la Comunidad Autónoma de Aragón. </t>
  </si>
  <si>
    <t>Gestión de servicios públicos “Gestión de un Centro de Día de Inserción Laboral para personas con enfermedad mental en la Comunidad Autónoma de Aragón”</t>
  </si>
  <si>
    <t>Contrato de servicios</t>
  </si>
  <si>
    <t>Por el volumen de requisitos personales y materiales podría ser asumido por una PYME</t>
  </si>
  <si>
    <t>Acuerdo Marco para la atención en recursos específicos para salud mental
infantojuvenil y para trastornos de la conducta alimentaria.</t>
  </si>
  <si>
    <t>Acuerdo marco</t>
  </si>
  <si>
    <t>Atención en un Programa Residencial Terapéutico de salud mental infantojuvenil en la Comunidad Autónoma de Aragón.</t>
  </si>
  <si>
    <t>Organización de la información de los pacientes en rehabilitación de salud mental por episodios para su incorporación en ‘Plan Personal de Recuperación’ y mejoras en la aplicación.</t>
  </si>
  <si>
    <t>Contrato</t>
  </si>
  <si>
    <t>DG SALUD MENTAL</t>
  </si>
  <si>
    <t>SERVICIOS PARA LA GESTIÓN, DESARROLLO Y MANTENIMIENTO DEL SERVICIO SALUD INFORMA EN LA COMUNIDAD AUTÓNOMA DE ARAGÓN</t>
  </si>
  <si>
    <t>La empresa adjudicataria deberá garantizar que el personal encargado de la ejecución del contrato recibe la formación continuada para desarrollar las tareas propias de su puesto de trabajo, y que mejora la ocupación y la adaptabilidad, así como sus capacidades y cualificación.</t>
  </si>
  <si>
    <t>PA</t>
  </si>
  <si>
    <t>2 años</t>
  </si>
  <si>
    <t>En el caso del lote 1: No es factible debido al voluman del contrato y los requisitos de solvencia.
En el caso de lote 2: Sí que es factible para una PYME.</t>
  </si>
  <si>
    <t>DIRECCIÓN GENERAL DE SALUD DIGITAL E INFRAESTRUCURAS</t>
  </si>
  <si>
    <t>Apoyo técncio para la pueta en marcha y dinalimzación de los Consejos de salud de zona</t>
  </si>
  <si>
    <t xml:space="preserve">3 meses </t>
  </si>
  <si>
    <t>DG CUIDADOS Y HUMANIZACIÓN</t>
  </si>
  <si>
    <t>Actividades de formación en comunicación, gestión y experiencia del paciente</t>
  </si>
  <si>
    <t>Actividades de formación en humanización en la asistencia sanitaria</t>
  </si>
  <si>
    <t>Desarrollo de una herramienta de BI para la explotación de datos de la aplicación LANUZA (tramitación de quejas y gestorias)</t>
  </si>
  <si>
    <t>Gestión de la opinión y expectativas de los usuarios</t>
  </si>
  <si>
    <t>Servicio de consultoría para el diseño y elaboración del Plan de Humanización</t>
  </si>
  <si>
    <t>Campaña de promoción del Derecho de voluntades anticipadas</t>
  </si>
  <si>
    <t>Estudio de opinión sobre el proceso de morir en Aragón</t>
  </si>
  <si>
    <t>GT3- Canal del ciudadano. Empoderamiento sanitario digital</t>
  </si>
  <si>
    <t>SI (En colaboración con la DG de salud Digital e Infraestructuras)</t>
  </si>
  <si>
    <t>Servicio de consultoría para el diseño y elaboración de la Estrategia de Cuidados de Aragón</t>
  </si>
</sst>
</file>

<file path=xl/styles.xml><?xml version="1.0" encoding="utf-8"?>
<styleSheet xmlns="http://schemas.openxmlformats.org/spreadsheetml/2006/main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#,##0.00_);[Red]\(&quot;€&quot;#,##0.00\)"/>
    <numFmt numFmtId="165" formatCode="#,##0.00\ [$€-C0A];[Red]\-#,##0.00\ [$€-C0A]"/>
    <numFmt numFmtId="166" formatCode="dd/mm/yy"/>
    <numFmt numFmtId="167" formatCode="#,##0.00\ &quot;€&quot;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i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91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9" fillId="0" borderId="11" xfId="0" applyFont="1" applyBorder="1" applyAlignment="1">
      <alignment wrapText="1"/>
    </xf>
    <xf numFmtId="164" fontId="0" fillId="0" borderId="10" xfId="0" applyNumberFormat="1" applyBorder="1"/>
    <xf numFmtId="17" fontId="0" fillId="0" borderId="10" xfId="0" applyNumberFormat="1" applyBorder="1"/>
    <xf numFmtId="4" fontId="0" fillId="0" borderId="10" xfId="0" applyNumberFormat="1" applyBorder="1"/>
    <xf numFmtId="0" fontId="11" fillId="0" borderId="24" xfId="0" applyFont="1" applyBorder="1" applyAlignment="1">
      <alignment vertical="center" wrapText="1"/>
    </xf>
    <xf numFmtId="0" fontId="0" fillId="0" borderId="11" xfId="0" applyBorder="1" applyAlignment="1">
      <alignment wrapText="1"/>
    </xf>
    <xf numFmtId="4" fontId="12" fillId="0" borderId="0" xfId="0" applyNumberFormat="1" applyFont="1" applyAlignment="1">
      <alignment wrapText="1"/>
    </xf>
    <xf numFmtId="15" fontId="0" fillId="0" borderId="10" xfId="0" applyNumberFormat="1" applyBorder="1"/>
    <xf numFmtId="15" fontId="13" fillId="0" borderId="10" xfId="0" applyNumberFormat="1" applyFont="1" applyBorder="1" applyAlignment="1">
      <alignment wrapText="1"/>
    </xf>
    <xf numFmtId="4" fontId="0" fillId="0" borderId="24" xfId="0" applyNumberFormat="1" applyBorder="1" applyAlignment="1">
      <alignment horizontal="right" vertical="center" wrapText="1"/>
    </xf>
    <xf numFmtId="4" fontId="14" fillId="0" borderId="20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4" fontId="0" fillId="0" borderId="1" xfId="0" applyNumberFormat="1" applyBorder="1"/>
    <xf numFmtId="4" fontId="13" fillId="0" borderId="1" xfId="0" applyNumberFormat="1" applyFont="1" applyBorder="1"/>
    <xf numFmtId="15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 vertical="center"/>
    </xf>
    <xf numFmtId="3" fontId="0" fillId="0" borderId="1" xfId="0" applyNumberFormat="1" applyBorder="1"/>
    <xf numFmtId="3" fontId="0" fillId="0" borderId="2" xfId="0" applyNumberFormat="1" applyBorder="1"/>
    <xf numFmtId="4" fontId="16" fillId="0" borderId="10" xfId="0" applyNumberFormat="1" applyFont="1" applyBorder="1"/>
    <xf numFmtId="8" fontId="15" fillId="0" borderId="0" xfId="0" applyNumberFormat="1" applyFont="1"/>
    <xf numFmtId="49" fontId="0" fillId="0" borderId="10" xfId="0" applyNumberFormat="1" applyBorder="1"/>
    <xf numFmtId="0" fontId="17" fillId="0" borderId="0" xfId="0" applyFont="1"/>
    <xf numFmtId="49" fontId="0" fillId="0" borderId="1" xfId="0" applyNumberFormat="1" applyBorder="1"/>
    <xf numFmtId="0" fontId="18" fillId="0" borderId="0" xfId="0" applyFont="1" applyAlignment="1">
      <alignment wrapText="1"/>
    </xf>
    <xf numFmtId="0" fontId="0" fillId="0" borderId="2" xfId="0" applyFont="1" applyBorder="1"/>
    <xf numFmtId="0" fontId="0" fillId="0" borderId="10" xfId="0" applyFill="1" applyBorder="1"/>
    <xf numFmtId="0" fontId="11" fillId="0" borderId="26" xfId="0" applyFont="1" applyBorder="1" applyAlignment="1">
      <alignment vertical="center" wrapText="1"/>
    </xf>
    <xf numFmtId="0" fontId="15" fillId="11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4" fontId="13" fillId="0" borderId="10" xfId="0" applyNumberFormat="1" applyFont="1" applyFill="1" applyBorder="1"/>
    <xf numFmtId="4" fontId="16" fillId="0" borderId="10" xfId="0" applyNumberFormat="1" applyFont="1" applyFill="1" applyBorder="1"/>
    <xf numFmtId="8" fontId="17" fillId="0" borderId="0" xfId="0" applyNumberFormat="1" applyFont="1" applyFill="1"/>
    <xf numFmtId="0" fontId="13" fillId="0" borderId="1" xfId="0" applyFont="1" applyFill="1" applyBorder="1"/>
    <xf numFmtId="4" fontId="13" fillId="0" borderId="10" xfId="0" applyNumberFormat="1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22" xfId="0" applyFont="1" applyBorder="1"/>
    <xf numFmtId="165" fontId="0" fillId="0" borderId="10" xfId="0" applyNumberFormat="1" applyBorder="1"/>
    <xf numFmtId="166" fontId="0" fillId="0" borderId="10" xfId="0" applyNumberFormat="1" applyBorder="1"/>
    <xf numFmtId="14" fontId="0" fillId="0" borderId="1" xfId="0" applyNumberFormat="1" applyBorder="1"/>
    <xf numFmtId="0" fontId="0" fillId="0" borderId="13" xfId="0" applyFont="1" applyBorder="1" applyAlignment="1">
      <alignment wrapText="1"/>
    </xf>
    <xf numFmtId="0" fontId="0" fillId="0" borderId="1" xfId="0" applyFont="1" applyBorder="1"/>
    <xf numFmtId="0" fontId="0" fillId="0" borderId="2" xfId="0" applyFont="1" applyBorder="1" applyAlignment="1">
      <alignment wrapText="1"/>
    </xf>
    <xf numFmtId="0" fontId="0" fillId="0" borderId="23" xfId="0" applyFont="1" applyBorder="1"/>
    <xf numFmtId="165" fontId="19" fillId="0" borderId="1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1" xfId="0" applyNumberForma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12" borderId="1" xfId="0" applyFont="1" applyFill="1" applyBorder="1"/>
    <xf numFmtId="0" fontId="0" fillId="12" borderId="2" xfId="0" applyFont="1" applyFill="1" applyBorder="1" applyAlignment="1">
      <alignment wrapText="1"/>
    </xf>
    <xf numFmtId="0" fontId="0" fillId="12" borderId="14" xfId="0" applyFill="1" applyBorder="1"/>
    <xf numFmtId="0" fontId="0" fillId="12" borderId="1" xfId="0" applyFill="1" applyBorder="1"/>
    <xf numFmtId="0" fontId="0" fillId="12" borderId="15" xfId="0" applyFill="1" applyBorder="1"/>
    <xf numFmtId="0" fontId="0" fillId="12" borderId="23" xfId="0" applyFont="1" applyFill="1" applyBorder="1"/>
    <xf numFmtId="165" fontId="0" fillId="12" borderId="1" xfId="0" applyNumberFormat="1" applyFill="1" applyBorder="1"/>
    <xf numFmtId="165" fontId="0" fillId="12" borderId="1" xfId="0" applyNumberFormat="1" applyFill="1" applyBorder="1" applyAlignment="1">
      <alignment wrapText="1"/>
    </xf>
    <xf numFmtId="14" fontId="0" fillId="12" borderId="1" xfId="0" applyNumberFormat="1" applyFill="1" applyBorder="1"/>
    <xf numFmtId="0" fontId="0" fillId="12" borderId="1" xfId="0" applyFill="1" applyBorder="1" applyAlignment="1">
      <alignment wrapText="1"/>
    </xf>
    <xf numFmtId="0" fontId="0" fillId="12" borderId="2" xfId="0" applyFont="1" applyFill="1" applyBorder="1"/>
    <xf numFmtId="0" fontId="0" fillId="12" borderId="13" xfId="0" applyFont="1" applyFill="1" applyBorder="1" applyAlignment="1">
      <alignment wrapText="1"/>
    </xf>
    <xf numFmtId="0" fontId="0" fillId="13" borderId="1" xfId="0" applyFont="1" applyFill="1" applyBorder="1"/>
    <xf numFmtId="0" fontId="0" fillId="13" borderId="2" xfId="0" applyFont="1" applyFill="1" applyBorder="1"/>
    <xf numFmtId="0" fontId="0" fillId="13" borderId="14" xfId="0" applyFill="1" applyBorder="1"/>
    <xf numFmtId="0" fontId="0" fillId="13" borderId="1" xfId="0" applyFill="1" applyBorder="1"/>
    <xf numFmtId="0" fontId="0" fillId="13" borderId="15" xfId="0" applyFill="1" applyBorder="1"/>
    <xf numFmtId="0" fontId="0" fillId="13" borderId="23" xfId="0" applyFont="1" applyFill="1" applyBorder="1"/>
    <xf numFmtId="165" fontId="0" fillId="13" borderId="1" xfId="0" applyNumberFormat="1" applyFill="1" applyBorder="1"/>
    <xf numFmtId="14" fontId="0" fillId="13" borderId="1" xfId="0" applyNumberFormat="1" applyFill="1" applyBorder="1"/>
    <xf numFmtId="0" fontId="0" fillId="13" borderId="15" xfId="0" applyFill="1" applyBorder="1" applyAlignment="1">
      <alignment wrapText="1"/>
    </xf>
    <xf numFmtId="167" fontId="10" fillId="0" borderId="1" xfId="1" applyNumberFormat="1" applyBorder="1"/>
    <xf numFmtId="0" fontId="0" fillId="0" borderId="1" xfId="0" applyFont="1" applyBorder="1" applyAlignment="1">
      <alignment wrapText="1"/>
    </xf>
    <xf numFmtId="167" fontId="0" fillId="0" borderId="1" xfId="0" applyNumberFormat="1" applyBorder="1"/>
    <xf numFmtId="0" fontId="10" fillId="0" borderId="1" xfId="1" applyBorder="1" applyAlignment="1">
      <alignment wrapText="1"/>
    </xf>
    <xf numFmtId="0" fontId="0" fillId="0" borderId="1" xfId="0" quotePrefix="1" applyBorder="1"/>
    <xf numFmtId="0" fontId="0" fillId="0" borderId="27" xfId="0" applyFont="1" applyBorder="1"/>
    <xf numFmtId="0" fontId="10" fillId="0" borderId="27" xfId="1" applyBorder="1" applyAlignment="1">
      <alignment wrapText="1"/>
    </xf>
    <xf numFmtId="0" fontId="0" fillId="0" borderId="27" xfId="0" applyBorder="1"/>
    <xf numFmtId="8" fontId="14" fillId="0" borderId="1" xfId="1" applyNumberFormat="1" applyFont="1" applyBorder="1"/>
    <xf numFmtId="8" fontId="20" fillId="0" borderId="1" xfId="1" applyNumberFormat="1" applyFont="1" applyBorder="1"/>
    <xf numFmtId="8" fontId="14" fillId="11" borderId="1" xfId="1" applyNumberFormat="1" applyFont="1" applyFill="1" applyBorder="1"/>
    <xf numFmtId="8" fontId="20" fillId="11" borderId="1" xfId="1" applyNumberFormat="1" applyFont="1" applyFill="1" applyBorder="1"/>
    <xf numFmtId="0" fontId="0" fillId="0" borderId="2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7" fontId="10" fillId="0" borderId="1" xfId="1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7" xfId="0" quotePrefix="1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 wrapText="1"/>
    </xf>
    <xf numFmtId="17" fontId="0" fillId="0" borderId="1" xfId="0" quotePrefix="1" applyNumberFormat="1" applyFill="1" applyBorder="1" applyAlignment="1">
      <alignment vertical="center"/>
    </xf>
    <xf numFmtId="14" fontId="0" fillId="0" borderId="27" xfId="0" quotePrefix="1" applyNumberForma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7" xfId="0" applyBorder="1" applyAlignment="1">
      <alignment vertical="center"/>
    </xf>
    <xf numFmtId="167" fontId="10" fillId="0" borderId="27" xfId="1" applyNumberFormat="1" applyBorder="1" applyAlignment="1">
      <alignment vertical="center"/>
    </xf>
    <xf numFmtId="0" fontId="0" fillId="0" borderId="27" xfId="0" applyBorder="1" applyAlignment="1">
      <alignment vertical="center" wrapText="1"/>
    </xf>
    <xf numFmtId="14" fontId="0" fillId="0" borderId="27" xfId="0" applyNumberFormat="1" applyFill="1" applyBorder="1" applyAlignment="1">
      <alignment horizontal="center" vertical="center"/>
    </xf>
    <xf numFmtId="0" fontId="0" fillId="11" borderId="2" xfId="0" applyFont="1" applyFill="1" applyBorder="1" applyAlignment="1">
      <alignment vertical="center"/>
    </xf>
    <xf numFmtId="0" fontId="13" fillId="11" borderId="1" xfId="0" applyFont="1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11" borderId="27" xfId="0" applyFill="1" applyBorder="1" applyAlignment="1">
      <alignment vertical="center"/>
    </xf>
    <xf numFmtId="165" fontId="0" fillId="11" borderId="1" xfId="0" applyNumberFormat="1" applyFill="1" applyBorder="1" applyAlignment="1">
      <alignment vertical="center"/>
    </xf>
    <xf numFmtId="167" fontId="10" fillId="11" borderId="1" xfId="1" applyNumberFormat="1" applyFill="1" applyBorder="1" applyAlignment="1">
      <alignment vertical="center"/>
    </xf>
    <xf numFmtId="0" fontId="0" fillId="11" borderId="14" xfId="0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left" wrapText="1"/>
    </xf>
    <xf numFmtId="8" fontId="0" fillId="0" borderId="10" xfId="0" applyNumberFormat="1" applyBorder="1"/>
    <xf numFmtId="8" fontId="0" fillId="0" borderId="1" xfId="2" applyNumberFormat="1" applyFont="1" applyBorder="1"/>
    <xf numFmtId="0" fontId="0" fillId="0" borderId="13" xfId="0" applyBorder="1" applyAlignment="1">
      <alignment wrapText="1"/>
    </xf>
    <xf numFmtId="44" fontId="0" fillId="0" borderId="1" xfId="2" applyFont="1" applyBorder="1"/>
    <xf numFmtId="8" fontId="0" fillId="0" borderId="1" xfId="0" applyNumberFormat="1" applyBorder="1"/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horizontal="center"/>
    </xf>
    <xf numFmtId="4" fontId="0" fillId="0" borderId="10" xfId="0" applyNumberForma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wrapText="1"/>
    </xf>
    <xf numFmtId="43" fontId="0" fillId="0" borderId="10" xfId="3" applyFont="1" applyBorder="1"/>
    <xf numFmtId="14" fontId="0" fillId="0" borderId="10" xfId="0" applyNumberFormat="1" applyBorder="1"/>
    <xf numFmtId="43" fontId="0" fillId="0" borderId="1" xfId="3" applyFont="1" applyBorder="1"/>
    <xf numFmtId="0" fontId="0" fillId="0" borderId="16" xfId="0" applyBorder="1"/>
    <xf numFmtId="0" fontId="0" fillId="0" borderId="29" xfId="0" applyBorder="1"/>
    <xf numFmtId="0" fontId="13" fillId="0" borderId="10" xfId="0" applyFont="1" applyBorder="1"/>
    <xf numFmtId="0" fontId="13" fillId="0" borderId="2" xfId="0" applyFont="1" applyBorder="1" applyAlignment="1">
      <alignment wrapText="1"/>
    </xf>
    <xf numFmtId="0" fontId="13" fillId="0" borderId="14" xfId="0" applyFont="1" applyBorder="1"/>
    <xf numFmtId="0" fontId="13" fillId="0" borderId="1" xfId="0" applyFont="1" applyBorder="1"/>
    <xf numFmtId="0" fontId="13" fillId="0" borderId="15" xfId="0" applyFont="1" applyBorder="1"/>
    <xf numFmtId="0" fontId="13" fillId="0" borderId="23" xfId="0" applyFont="1" applyBorder="1"/>
    <xf numFmtId="43" fontId="13" fillId="0" borderId="1" xfId="3" applyFont="1" applyBorder="1"/>
    <xf numFmtId="0" fontId="13" fillId="0" borderId="11" xfId="0" applyFont="1" applyBorder="1" applyAlignment="1">
      <alignment wrapText="1"/>
    </xf>
    <xf numFmtId="0" fontId="13" fillId="0" borderId="2" xfId="0" applyFont="1" applyBorder="1"/>
    <xf numFmtId="0" fontId="13" fillId="0" borderId="0" xfId="0" applyFont="1"/>
    <xf numFmtId="0" fontId="0" fillId="0" borderId="30" xfId="0" applyFill="1" applyBorder="1"/>
    <xf numFmtId="0" fontId="8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4">
    <cellStyle name="Millares" xfId="3" builtinId="3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1"/>
  <sheetViews>
    <sheetView tabSelected="1" workbookViewId="0">
      <selection activeCell="A127" sqref="A127:T127"/>
    </sheetView>
  </sheetViews>
  <sheetFormatPr baseColWidth="10" defaultRowHeight="15"/>
  <cols>
    <col min="1" max="1" width="43" customWidth="1"/>
    <col min="2" max="2" width="44.7109375" customWidth="1"/>
    <col min="3" max="7" width="31" customWidth="1"/>
    <col min="8" max="8" width="18.7109375" bestFit="1" customWidth="1"/>
    <col min="9" max="9" width="21.7109375" bestFit="1" customWidth="1"/>
    <col min="10" max="10" width="13.5703125" customWidth="1"/>
    <col min="11" max="12" width="22.5703125" bestFit="1" customWidth="1"/>
    <col min="13" max="13" width="17" bestFit="1" customWidth="1"/>
    <col min="14" max="14" width="23.85546875" bestFit="1" customWidth="1"/>
    <col min="15" max="15" width="10.7109375" customWidth="1"/>
    <col min="16" max="16" width="16.5703125" bestFit="1" customWidth="1"/>
    <col min="17" max="18" width="19.85546875" bestFit="1" customWidth="1"/>
    <col min="19" max="19" width="19.85546875" customWidth="1"/>
    <col min="20" max="20" width="26" bestFit="1" customWidth="1"/>
    <col min="21" max="21" width="12.7109375" customWidth="1"/>
    <col min="22" max="22" width="41.7109375" customWidth="1"/>
    <col min="23" max="23" width="12" customWidth="1"/>
    <col min="24" max="25" width="21.85546875" customWidth="1"/>
    <col min="26" max="26" width="15.140625" customWidth="1"/>
  </cols>
  <sheetData>
    <row r="1" spans="1:26" ht="36.75" customHeight="1" thickBot="1">
      <c r="A1" s="183" t="s">
        <v>13</v>
      </c>
      <c r="B1" s="183"/>
    </row>
    <row r="2" spans="1:26" ht="34.5" customHeight="1" thickBot="1">
      <c r="A2" s="13"/>
      <c r="B2" s="12"/>
      <c r="C2" s="187" t="s">
        <v>15</v>
      </c>
      <c r="D2" s="188"/>
      <c r="E2" s="188"/>
      <c r="F2" s="188"/>
      <c r="G2" s="189"/>
      <c r="H2" s="12"/>
      <c r="U2" s="184" t="s">
        <v>20</v>
      </c>
      <c r="V2" s="186"/>
      <c r="W2" s="184" t="s">
        <v>19</v>
      </c>
      <c r="X2" s="185"/>
      <c r="Y2" s="185"/>
      <c r="Z2" s="186"/>
    </row>
    <row r="3" spans="1:26" s="15" customFormat="1" ht="45" customHeight="1" thickBot="1">
      <c r="A3" s="5" t="s">
        <v>0</v>
      </c>
      <c r="B3" s="14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5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4" t="s">
        <v>17</v>
      </c>
      <c r="T3" s="14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75.75" thickBot="1">
      <c r="A4" s="2" t="s">
        <v>49</v>
      </c>
      <c r="B4" s="38" t="s">
        <v>164</v>
      </c>
      <c r="C4" s="8"/>
      <c r="D4" s="2"/>
      <c r="E4" s="2"/>
      <c r="F4" s="2"/>
      <c r="G4" s="9"/>
      <c r="H4" s="36" t="s">
        <v>124</v>
      </c>
      <c r="I4" s="2"/>
      <c r="J4" s="2"/>
      <c r="K4" s="39">
        <v>18181.82</v>
      </c>
      <c r="L4" s="39">
        <v>20000</v>
      </c>
      <c r="M4" s="41">
        <v>20000</v>
      </c>
      <c r="N4" s="2"/>
      <c r="O4" s="2" t="s">
        <v>138</v>
      </c>
      <c r="P4" s="2">
        <v>2023</v>
      </c>
      <c r="Q4" s="2"/>
      <c r="R4" s="40" t="s">
        <v>139</v>
      </c>
      <c r="S4" s="43" t="s">
        <v>137</v>
      </c>
      <c r="T4" s="6"/>
      <c r="U4" s="8"/>
      <c r="V4" s="9"/>
      <c r="W4" s="8"/>
      <c r="X4" s="2"/>
      <c r="Y4" s="6"/>
      <c r="Z4" s="9"/>
    </row>
    <row r="5" spans="1:26" ht="75.75" thickBot="1">
      <c r="A5" s="42" t="s">
        <v>49</v>
      </c>
      <c r="B5" s="43" t="s">
        <v>140</v>
      </c>
      <c r="C5" s="8"/>
      <c r="D5" s="2"/>
      <c r="E5" s="2"/>
      <c r="F5" s="2"/>
      <c r="G5" s="9"/>
      <c r="H5" s="36" t="s">
        <v>124</v>
      </c>
      <c r="I5" s="2" t="s">
        <v>141</v>
      </c>
      <c r="J5" s="2" t="s">
        <v>141</v>
      </c>
      <c r="K5" s="41">
        <v>138055.06</v>
      </c>
      <c r="L5" s="41">
        <v>167046.62</v>
      </c>
      <c r="M5" s="44">
        <v>445457.64</v>
      </c>
      <c r="N5" s="2" t="s">
        <v>142</v>
      </c>
      <c r="O5" s="2" t="s">
        <v>143</v>
      </c>
      <c r="P5" s="2"/>
      <c r="Q5" s="45">
        <v>45383</v>
      </c>
      <c r="R5" s="46" t="s">
        <v>144</v>
      </c>
      <c r="S5" s="43" t="s">
        <v>168</v>
      </c>
      <c r="T5" s="6"/>
      <c r="U5" s="8"/>
      <c r="V5" s="9"/>
      <c r="W5" s="8" t="s">
        <v>143</v>
      </c>
      <c r="X5" s="47"/>
      <c r="Y5" s="48"/>
      <c r="Z5" s="9"/>
    </row>
    <row r="6" spans="1:26" ht="45.75" thickBot="1">
      <c r="A6" s="49" t="s">
        <v>49</v>
      </c>
      <c r="B6" s="50" t="s">
        <v>145</v>
      </c>
      <c r="C6" s="10"/>
      <c r="D6" s="3"/>
      <c r="E6" s="3"/>
      <c r="F6" s="3"/>
      <c r="G6" s="11"/>
      <c r="H6" s="37" t="s">
        <v>124</v>
      </c>
      <c r="I6" s="3"/>
      <c r="J6" s="2" t="s">
        <v>141</v>
      </c>
      <c r="K6" s="51">
        <v>15654182.9</v>
      </c>
      <c r="L6" s="51">
        <v>15654182.9</v>
      </c>
      <c r="M6" s="52">
        <v>62616731.609999999</v>
      </c>
      <c r="N6" s="2"/>
      <c r="O6" s="3" t="s">
        <v>141</v>
      </c>
      <c r="P6" s="3"/>
      <c r="Q6" s="53">
        <v>45292</v>
      </c>
      <c r="R6" s="46" t="s">
        <v>146</v>
      </c>
      <c r="S6" s="50" t="s">
        <v>168</v>
      </c>
      <c r="T6" s="7"/>
      <c r="U6" s="10"/>
      <c r="V6" s="11"/>
      <c r="W6" s="8" t="s">
        <v>143</v>
      </c>
      <c r="X6" s="54"/>
      <c r="Y6" s="54"/>
      <c r="Z6" s="11"/>
    </row>
    <row r="7" spans="1:26" ht="30.75" thickBot="1">
      <c r="A7" s="49" t="s">
        <v>49</v>
      </c>
      <c r="B7" s="49" t="s">
        <v>147</v>
      </c>
      <c r="C7" s="10"/>
      <c r="D7" s="3"/>
      <c r="E7" s="3"/>
      <c r="F7" s="3"/>
      <c r="G7" s="11"/>
      <c r="H7" s="37" t="s">
        <v>124</v>
      </c>
      <c r="I7" s="3"/>
      <c r="J7" s="3" t="s">
        <v>143</v>
      </c>
      <c r="K7" s="54">
        <v>1070000</v>
      </c>
      <c r="L7" s="54">
        <v>1070000</v>
      </c>
      <c r="M7" s="54">
        <v>1070000</v>
      </c>
      <c r="N7" s="2"/>
      <c r="O7" s="3" t="s">
        <v>141</v>
      </c>
      <c r="P7" s="3"/>
      <c r="Q7" s="53">
        <v>45292</v>
      </c>
      <c r="R7" s="46" t="s">
        <v>148</v>
      </c>
      <c r="S7" s="50" t="s">
        <v>168</v>
      </c>
      <c r="T7" s="7"/>
      <c r="U7" s="10"/>
      <c r="V7" s="11"/>
      <c r="W7" s="8" t="s">
        <v>143</v>
      </c>
      <c r="X7" s="55"/>
      <c r="Y7" s="55"/>
      <c r="Z7" s="11"/>
    </row>
    <row r="8" spans="1:26" ht="30.75" thickBot="1">
      <c r="A8" s="49" t="s">
        <v>49</v>
      </c>
      <c r="B8" s="49" t="s">
        <v>149</v>
      </c>
      <c r="C8" s="10"/>
      <c r="D8" s="3"/>
      <c r="E8" s="3"/>
      <c r="F8" s="3"/>
      <c r="G8" s="11"/>
      <c r="H8" s="37" t="s">
        <v>124</v>
      </c>
      <c r="I8" s="3"/>
      <c r="J8" s="3" t="s">
        <v>143</v>
      </c>
      <c r="K8" s="54">
        <v>824460</v>
      </c>
      <c r="L8" s="54">
        <v>824460</v>
      </c>
      <c r="M8" s="54">
        <v>824460</v>
      </c>
      <c r="N8" s="2"/>
      <c r="O8" s="3" t="s">
        <v>141</v>
      </c>
      <c r="P8" s="3"/>
      <c r="Q8" s="53">
        <v>45292</v>
      </c>
      <c r="R8" s="46" t="s">
        <v>148</v>
      </c>
      <c r="S8" s="50" t="s">
        <v>168</v>
      </c>
      <c r="T8" s="7"/>
      <c r="U8" s="10"/>
      <c r="V8" s="11"/>
      <c r="W8" s="8" t="s">
        <v>143</v>
      </c>
      <c r="X8" s="54"/>
      <c r="Y8" s="54"/>
      <c r="Z8" s="11"/>
    </row>
    <row r="9" spans="1:26" ht="30.75" thickBot="1">
      <c r="A9" s="49" t="s">
        <v>49</v>
      </c>
      <c r="B9" s="49" t="s">
        <v>150</v>
      </c>
      <c r="C9" s="10"/>
      <c r="D9" s="3"/>
      <c r="E9" s="3"/>
      <c r="F9" s="3"/>
      <c r="G9" s="11"/>
      <c r="H9" s="37" t="s">
        <v>124</v>
      </c>
      <c r="I9" s="3"/>
      <c r="J9" s="3" t="s">
        <v>143</v>
      </c>
      <c r="K9" s="51">
        <v>6972318.0899999999</v>
      </c>
      <c r="L9" s="51">
        <v>6972318.0899999999</v>
      </c>
      <c r="M9" s="51">
        <v>6972318.0899999999</v>
      </c>
      <c r="N9" s="2"/>
      <c r="O9" s="3" t="s">
        <v>141</v>
      </c>
      <c r="P9" s="3"/>
      <c r="Q9" s="53">
        <v>45292</v>
      </c>
      <c r="R9" s="46" t="s">
        <v>148</v>
      </c>
      <c r="S9" s="50" t="s">
        <v>168</v>
      </c>
      <c r="T9" s="7"/>
      <c r="U9" s="10"/>
      <c r="V9" s="11"/>
      <c r="W9" s="8" t="s">
        <v>143</v>
      </c>
      <c r="X9" s="51"/>
      <c r="Y9" s="51"/>
      <c r="Z9" s="11"/>
    </row>
    <row r="10" spans="1:26" ht="75.75" thickBot="1">
      <c r="A10" s="49" t="s">
        <v>49</v>
      </c>
      <c r="B10" s="66" t="s">
        <v>151</v>
      </c>
      <c r="C10" s="10"/>
      <c r="D10" s="3"/>
      <c r="E10" s="3"/>
      <c r="F10" s="3"/>
      <c r="G10" s="11"/>
      <c r="H10" s="37"/>
      <c r="I10" s="3"/>
      <c r="J10" s="3" t="s">
        <v>143</v>
      </c>
      <c r="K10" s="51">
        <v>289256.19</v>
      </c>
      <c r="L10" s="56">
        <v>350000</v>
      </c>
      <c r="M10" s="56">
        <v>350000</v>
      </c>
      <c r="N10" s="2"/>
      <c r="O10" s="3" t="s">
        <v>143</v>
      </c>
      <c r="P10" s="3"/>
      <c r="Q10" s="53">
        <v>45292</v>
      </c>
      <c r="R10" s="46" t="s">
        <v>148</v>
      </c>
      <c r="S10" s="50" t="s">
        <v>168</v>
      </c>
      <c r="T10" s="50" t="s">
        <v>152</v>
      </c>
      <c r="U10" s="10"/>
      <c r="V10" s="11"/>
      <c r="W10" s="8" t="s">
        <v>143</v>
      </c>
      <c r="X10" s="56"/>
      <c r="Y10" s="57"/>
      <c r="Z10" s="11"/>
    </row>
    <row r="11" spans="1:26" ht="52.5" thickBot="1">
      <c r="A11" s="3" t="s">
        <v>49</v>
      </c>
      <c r="B11" s="67" t="s">
        <v>165</v>
      </c>
      <c r="C11" s="37"/>
      <c r="D11" s="2"/>
      <c r="E11" s="2"/>
      <c r="F11" s="2"/>
      <c r="G11" s="9"/>
      <c r="H11" s="36" t="s">
        <v>120</v>
      </c>
      <c r="I11" s="2"/>
      <c r="J11" s="65" t="s">
        <v>153</v>
      </c>
      <c r="K11" s="41">
        <v>193374.31</v>
      </c>
      <c r="L11" s="58">
        <v>116991.45</v>
      </c>
      <c r="M11" s="59">
        <v>233982.9</v>
      </c>
      <c r="N11" s="2" t="s">
        <v>154</v>
      </c>
      <c r="O11" s="2"/>
      <c r="P11" s="2"/>
      <c r="Q11" s="60">
        <v>2023</v>
      </c>
      <c r="R11" s="2">
        <v>2024</v>
      </c>
      <c r="S11" s="43" t="s">
        <v>168</v>
      </c>
      <c r="T11" s="6"/>
      <c r="U11" s="8"/>
      <c r="V11" s="9"/>
      <c r="W11" s="8"/>
      <c r="X11" s="2"/>
      <c r="Y11" s="6"/>
      <c r="Z11" s="9"/>
    </row>
    <row r="12" spans="1:26" ht="52.5" thickBot="1">
      <c r="A12" s="3" t="s">
        <v>49</v>
      </c>
      <c r="B12" s="68" t="s">
        <v>166</v>
      </c>
      <c r="C12" s="37"/>
      <c r="D12" s="3"/>
      <c r="E12" s="3"/>
      <c r="F12" s="3"/>
      <c r="G12" s="11"/>
      <c r="H12" s="37" t="s">
        <v>124</v>
      </c>
      <c r="I12" s="3"/>
      <c r="J12" s="3" t="s">
        <v>138</v>
      </c>
      <c r="K12" s="3">
        <v>18990</v>
      </c>
      <c r="L12" s="61">
        <v>22977.9</v>
      </c>
      <c r="M12" s="3"/>
      <c r="N12" s="3" t="s">
        <v>155</v>
      </c>
      <c r="O12" s="3"/>
      <c r="P12" s="3"/>
      <c r="Q12" s="62" t="s">
        <v>156</v>
      </c>
      <c r="R12" s="62" t="s">
        <v>157</v>
      </c>
      <c r="S12" s="43" t="s">
        <v>168</v>
      </c>
      <c r="T12" s="7"/>
      <c r="U12" s="10"/>
      <c r="V12" s="11"/>
      <c r="W12" s="10"/>
      <c r="X12" s="3"/>
      <c r="Y12" s="7"/>
      <c r="Z12" s="11"/>
    </row>
    <row r="13" spans="1:26" ht="52.5" thickBot="1">
      <c r="A13" s="3" t="s">
        <v>49</v>
      </c>
      <c r="B13" s="67" t="s">
        <v>158</v>
      </c>
      <c r="C13" s="37"/>
      <c r="D13" s="3"/>
      <c r="E13" s="3"/>
      <c r="F13" s="3"/>
      <c r="G13" s="11"/>
      <c r="H13" s="36" t="s">
        <v>120</v>
      </c>
      <c r="I13" s="2"/>
      <c r="J13" s="65" t="s">
        <v>153</v>
      </c>
      <c r="K13" s="70">
        <v>193374.31</v>
      </c>
      <c r="L13" s="71">
        <v>116991.45</v>
      </c>
      <c r="M13" s="72">
        <v>233982.9</v>
      </c>
      <c r="N13" s="2" t="s">
        <v>154</v>
      </c>
      <c r="O13" s="2"/>
      <c r="P13" s="40">
        <v>45566</v>
      </c>
      <c r="Q13" s="60" t="s">
        <v>159</v>
      </c>
      <c r="R13" s="2">
        <v>2026</v>
      </c>
      <c r="S13" s="43" t="s">
        <v>168</v>
      </c>
      <c r="T13" s="7"/>
      <c r="U13" s="10"/>
      <c r="V13" s="11"/>
      <c r="W13" s="10"/>
      <c r="X13" s="3"/>
      <c r="Y13" s="7"/>
      <c r="Z13" s="11"/>
    </row>
    <row r="14" spans="1:26" ht="52.5" thickBot="1">
      <c r="A14" s="3" t="s">
        <v>49</v>
      </c>
      <c r="B14" s="69" t="s">
        <v>160</v>
      </c>
      <c r="D14" s="3"/>
      <c r="E14" s="3"/>
      <c r="F14" s="3"/>
      <c r="G14" s="11"/>
      <c r="H14" s="37"/>
      <c r="I14" s="3"/>
      <c r="J14" s="3" t="s">
        <v>138</v>
      </c>
      <c r="K14" s="73"/>
      <c r="L14" s="73" t="s">
        <v>161</v>
      </c>
      <c r="M14" s="73"/>
      <c r="N14" s="3" t="s">
        <v>155</v>
      </c>
      <c r="O14" s="3"/>
      <c r="P14" s="3">
        <v>2024</v>
      </c>
      <c r="Q14" s="3">
        <v>2024</v>
      </c>
      <c r="R14" s="3">
        <v>2024</v>
      </c>
      <c r="S14" s="43" t="s">
        <v>168</v>
      </c>
      <c r="T14" s="7"/>
      <c r="U14" s="10"/>
      <c r="V14" s="11"/>
      <c r="W14" s="10"/>
      <c r="X14" s="3"/>
      <c r="Y14" s="7"/>
      <c r="Z14" s="11"/>
    </row>
    <row r="15" spans="1:26" ht="65.25" thickBot="1">
      <c r="A15" s="3" t="s">
        <v>49</v>
      </c>
      <c r="B15" s="69" t="s">
        <v>162</v>
      </c>
      <c r="C15" s="37"/>
      <c r="D15" s="3"/>
      <c r="E15" s="3"/>
      <c r="F15" s="3"/>
      <c r="G15" s="11"/>
      <c r="J15" s="3" t="s">
        <v>138</v>
      </c>
      <c r="K15" s="73"/>
      <c r="L15" s="73" t="s">
        <v>161</v>
      </c>
      <c r="M15" s="73"/>
      <c r="N15" s="3" t="s">
        <v>154</v>
      </c>
      <c r="O15" s="3"/>
      <c r="P15" s="3">
        <v>2024</v>
      </c>
      <c r="Q15" s="3">
        <v>2024</v>
      </c>
      <c r="R15" s="3" t="s">
        <v>163</v>
      </c>
      <c r="S15" s="43" t="s">
        <v>168</v>
      </c>
      <c r="T15" s="7"/>
      <c r="U15" s="10"/>
      <c r="V15" s="11"/>
      <c r="W15" s="10"/>
      <c r="X15" s="3"/>
      <c r="Y15" s="7"/>
      <c r="Z15" s="11"/>
    </row>
    <row r="16" spans="1:26" ht="30.75" thickBot="1">
      <c r="A16" s="3" t="s">
        <v>49</v>
      </c>
      <c r="B16" s="63" t="s">
        <v>167</v>
      </c>
      <c r="J16" t="s">
        <v>138</v>
      </c>
      <c r="L16" s="3" t="s">
        <v>161</v>
      </c>
      <c r="P16">
        <v>2024</v>
      </c>
      <c r="Q16">
        <v>2025</v>
      </c>
      <c r="R16">
        <v>2025</v>
      </c>
      <c r="S16" s="43" t="s">
        <v>168</v>
      </c>
    </row>
    <row r="17" spans="1:26" ht="30.75" thickBot="1">
      <c r="A17" s="2" t="s">
        <v>49</v>
      </c>
      <c r="B17" s="152" t="s">
        <v>169</v>
      </c>
      <c r="C17" s="8"/>
      <c r="D17" s="2"/>
      <c r="E17" s="2"/>
      <c r="F17" s="2"/>
      <c r="G17" s="9"/>
      <c r="H17" s="36" t="s">
        <v>124</v>
      </c>
      <c r="I17" s="2"/>
      <c r="J17" s="2" t="s">
        <v>170</v>
      </c>
      <c r="K17" s="2"/>
      <c r="L17" s="74">
        <v>16133.67</v>
      </c>
      <c r="M17" s="2"/>
      <c r="N17" s="2"/>
      <c r="O17" s="2"/>
      <c r="P17" s="2"/>
      <c r="Q17" s="2"/>
      <c r="R17" s="2" t="s">
        <v>171</v>
      </c>
      <c r="S17" s="6"/>
      <c r="T17" s="6"/>
      <c r="U17" s="8"/>
      <c r="V17" s="9"/>
      <c r="W17" s="8" t="s">
        <v>172</v>
      </c>
      <c r="X17" s="2"/>
      <c r="Y17" s="6"/>
      <c r="Z17" s="9"/>
    </row>
    <row r="18" spans="1:26" ht="30.75" thickBot="1">
      <c r="A18" s="2" t="s">
        <v>49</v>
      </c>
      <c r="B18" s="153" t="s">
        <v>169</v>
      </c>
      <c r="C18" s="8"/>
      <c r="D18" s="2"/>
      <c r="E18" s="2"/>
      <c r="F18" s="2"/>
      <c r="G18" s="9"/>
      <c r="H18" s="36" t="s">
        <v>124</v>
      </c>
      <c r="I18" s="2"/>
      <c r="J18" s="2" t="s">
        <v>170</v>
      </c>
      <c r="K18" s="2"/>
      <c r="L18" s="41">
        <v>16133.67</v>
      </c>
      <c r="M18" s="2"/>
      <c r="N18" s="2"/>
      <c r="O18" s="2"/>
      <c r="P18" s="2"/>
      <c r="Q18" s="2"/>
      <c r="R18" s="2" t="s">
        <v>173</v>
      </c>
      <c r="S18" s="6"/>
      <c r="T18" s="6"/>
      <c r="U18" s="8"/>
      <c r="V18" s="9"/>
      <c r="W18" s="8" t="s">
        <v>172</v>
      </c>
      <c r="X18" s="2"/>
      <c r="Y18" s="6"/>
      <c r="Z18" s="9"/>
    </row>
    <row r="19" spans="1:26" ht="30.75" thickBot="1">
      <c r="A19" s="75" t="s">
        <v>49</v>
      </c>
      <c r="B19" s="76" t="s">
        <v>174</v>
      </c>
      <c r="C19" s="8"/>
      <c r="D19" s="2"/>
      <c r="E19" s="2"/>
      <c r="F19" s="2" t="s">
        <v>170</v>
      </c>
      <c r="G19" s="9"/>
      <c r="H19" s="77" t="s">
        <v>124</v>
      </c>
      <c r="I19" s="2" t="s">
        <v>172</v>
      </c>
      <c r="J19" s="2" t="s">
        <v>172</v>
      </c>
      <c r="K19" s="78">
        <v>70000</v>
      </c>
      <c r="L19" s="78">
        <v>84700</v>
      </c>
      <c r="M19" s="78">
        <v>70000</v>
      </c>
      <c r="N19" s="2" t="s">
        <v>175</v>
      </c>
      <c r="O19" s="2" t="s">
        <v>172</v>
      </c>
      <c r="P19" s="79">
        <v>45352</v>
      </c>
      <c r="Q19" s="80">
        <v>45444</v>
      </c>
      <c r="R19" s="2" t="s">
        <v>176</v>
      </c>
      <c r="S19" s="76" t="s">
        <v>177</v>
      </c>
      <c r="T19" s="76" t="s">
        <v>170</v>
      </c>
      <c r="U19" s="8" t="s">
        <v>170</v>
      </c>
      <c r="V19" s="81" t="s">
        <v>178</v>
      </c>
      <c r="W19" s="8" t="s">
        <v>172</v>
      </c>
      <c r="X19" s="2"/>
      <c r="Y19" s="76"/>
      <c r="Z19" s="9"/>
    </row>
    <row r="20" spans="1:26" ht="30">
      <c r="A20" s="82" t="s">
        <v>49</v>
      </c>
      <c r="B20" s="83" t="s">
        <v>179</v>
      </c>
      <c r="C20" s="10"/>
      <c r="D20" s="3"/>
      <c r="E20" s="3"/>
      <c r="F20" s="3" t="s">
        <v>170</v>
      </c>
      <c r="G20" s="11"/>
      <c r="H20" s="84" t="s">
        <v>124</v>
      </c>
      <c r="I20" s="3" t="s">
        <v>172</v>
      </c>
      <c r="J20" s="3" t="s">
        <v>170</v>
      </c>
      <c r="K20" s="85">
        <v>120000</v>
      </c>
      <c r="L20" s="86">
        <f>K20*1.12</f>
        <v>134400</v>
      </c>
      <c r="M20" s="85">
        <v>120000</v>
      </c>
      <c r="N20" s="86" t="s">
        <v>175</v>
      </c>
      <c r="O20" s="86" t="s">
        <v>172</v>
      </c>
      <c r="P20" s="80">
        <v>45413</v>
      </c>
      <c r="Q20" s="80">
        <v>45505</v>
      </c>
      <c r="R20" s="3" t="s">
        <v>180</v>
      </c>
      <c r="S20" s="64" t="s">
        <v>177</v>
      </c>
      <c r="T20" s="64" t="s">
        <v>170</v>
      </c>
      <c r="U20" s="10" t="s">
        <v>170</v>
      </c>
      <c r="V20" s="81" t="s">
        <v>178</v>
      </c>
      <c r="W20" s="10" t="s">
        <v>172</v>
      </c>
      <c r="X20" s="3"/>
      <c r="Y20" s="64"/>
      <c r="Z20" s="11"/>
    </row>
    <row r="21" spans="1:26" ht="60">
      <c r="A21" s="82" t="s">
        <v>49</v>
      </c>
      <c r="B21" s="64" t="s">
        <v>181</v>
      </c>
      <c r="C21" s="10"/>
      <c r="D21" s="3"/>
      <c r="E21" s="3"/>
      <c r="F21" s="3" t="s">
        <v>170</v>
      </c>
      <c r="G21" s="11"/>
      <c r="H21" s="84" t="s">
        <v>124</v>
      </c>
      <c r="I21" s="3" t="s">
        <v>170</v>
      </c>
      <c r="J21" s="3" t="s">
        <v>170</v>
      </c>
      <c r="K21" s="86">
        <v>443744.41</v>
      </c>
      <c r="L21" s="86">
        <f>K21*1.21</f>
        <v>536930.73609999998</v>
      </c>
      <c r="M21" s="87" t="s">
        <v>182</v>
      </c>
      <c r="N21" s="86" t="s">
        <v>175</v>
      </c>
      <c r="O21" s="86" t="s">
        <v>172</v>
      </c>
      <c r="P21" s="3" t="s">
        <v>183</v>
      </c>
      <c r="Q21" s="80">
        <v>45301</v>
      </c>
      <c r="R21" s="3" t="s">
        <v>176</v>
      </c>
      <c r="S21" s="64" t="s">
        <v>177</v>
      </c>
      <c r="T21" s="64" t="s">
        <v>170</v>
      </c>
      <c r="U21" s="10" t="s">
        <v>172</v>
      </c>
      <c r="V21" s="88" t="s">
        <v>184</v>
      </c>
      <c r="W21" s="10" t="s">
        <v>172</v>
      </c>
      <c r="X21" s="3"/>
      <c r="Y21" s="64"/>
      <c r="Z21" s="11"/>
    </row>
    <row r="22" spans="1:26" ht="60.75" thickBot="1">
      <c r="A22" s="82" t="s">
        <v>49</v>
      </c>
      <c r="B22" s="64" t="s">
        <v>185</v>
      </c>
      <c r="C22" s="10"/>
      <c r="D22" s="3"/>
      <c r="E22" s="3"/>
      <c r="F22" s="3" t="s">
        <v>170</v>
      </c>
      <c r="G22" s="11"/>
      <c r="H22" s="84" t="s">
        <v>124</v>
      </c>
      <c r="I22" s="3" t="s">
        <v>170</v>
      </c>
      <c r="J22" s="3" t="s">
        <v>170</v>
      </c>
      <c r="K22" s="86">
        <v>270720</v>
      </c>
      <c r="L22" s="86">
        <f>K22*1.21</f>
        <v>327571.20000000001</v>
      </c>
      <c r="M22" s="87" t="s">
        <v>186</v>
      </c>
      <c r="N22" s="86" t="s">
        <v>175</v>
      </c>
      <c r="O22" s="86" t="s">
        <v>172</v>
      </c>
      <c r="P22" s="3" t="s">
        <v>183</v>
      </c>
      <c r="Q22" s="80">
        <v>45323</v>
      </c>
      <c r="R22" s="89" t="s">
        <v>187</v>
      </c>
      <c r="S22" s="64" t="s">
        <v>177</v>
      </c>
      <c r="T22" s="64" t="s">
        <v>170</v>
      </c>
      <c r="U22" s="10" t="s">
        <v>172</v>
      </c>
      <c r="V22" s="88" t="s">
        <v>184</v>
      </c>
      <c r="W22" s="10" t="s">
        <v>172</v>
      </c>
      <c r="X22" s="3"/>
      <c r="Y22" s="64"/>
      <c r="Z22" s="11"/>
    </row>
    <row r="23" spans="1:26" ht="30">
      <c r="A23" s="90" t="s">
        <v>49</v>
      </c>
      <c r="B23" s="91" t="s">
        <v>188</v>
      </c>
      <c r="C23" s="92"/>
      <c r="D23" s="93"/>
      <c r="E23" s="93"/>
      <c r="F23" s="93" t="s">
        <v>170</v>
      </c>
      <c r="G23" s="94"/>
      <c r="H23" s="95" t="s">
        <v>124</v>
      </c>
      <c r="I23" s="93" t="s">
        <v>172</v>
      </c>
      <c r="J23" s="93" t="s">
        <v>170</v>
      </c>
      <c r="K23" s="96">
        <v>125000</v>
      </c>
      <c r="L23" s="96">
        <f>K23*1.21</f>
        <v>151250</v>
      </c>
      <c r="M23" s="97">
        <v>125000</v>
      </c>
      <c r="N23" s="96" t="s">
        <v>175</v>
      </c>
      <c r="O23" s="96" t="s">
        <v>172</v>
      </c>
      <c r="P23" s="98">
        <v>45505</v>
      </c>
      <c r="Q23" s="98">
        <v>45570</v>
      </c>
      <c r="R23" s="99" t="s">
        <v>180</v>
      </c>
      <c r="S23" s="100" t="s">
        <v>177</v>
      </c>
      <c r="T23" s="91" t="s">
        <v>189</v>
      </c>
      <c r="U23" s="92" t="s">
        <v>170</v>
      </c>
      <c r="V23" s="101" t="s">
        <v>178</v>
      </c>
      <c r="W23" s="92" t="s">
        <v>172</v>
      </c>
      <c r="X23" s="93"/>
      <c r="Y23" s="100"/>
      <c r="Z23" s="94"/>
    </row>
    <row r="24" spans="1:26" ht="30.75" thickBot="1">
      <c r="A24" s="102" t="s">
        <v>49</v>
      </c>
      <c r="B24" s="103" t="s">
        <v>190</v>
      </c>
      <c r="C24" s="104"/>
      <c r="D24" s="105"/>
      <c r="E24" s="105"/>
      <c r="F24" s="105" t="s">
        <v>170</v>
      </c>
      <c r="G24" s="106"/>
      <c r="H24" s="107" t="s">
        <v>124</v>
      </c>
      <c r="I24" s="105" t="s">
        <v>170</v>
      </c>
      <c r="J24" s="105" t="s">
        <v>172</v>
      </c>
      <c r="K24" s="108">
        <f>152266.22+191239.4</f>
        <v>343505.62</v>
      </c>
      <c r="L24" s="108">
        <f>K24*1.21</f>
        <v>415641.8002</v>
      </c>
      <c r="M24" s="108">
        <v>343505.62</v>
      </c>
      <c r="N24" s="108" t="s">
        <v>175</v>
      </c>
      <c r="O24" s="105" t="s">
        <v>172</v>
      </c>
      <c r="P24" s="109">
        <v>45383</v>
      </c>
      <c r="Q24" s="109">
        <v>45474</v>
      </c>
      <c r="R24" s="105" t="s">
        <v>176</v>
      </c>
      <c r="S24" s="103" t="s">
        <v>191</v>
      </c>
      <c r="T24" s="103" t="s">
        <v>192</v>
      </c>
      <c r="U24" s="104" t="s">
        <v>170</v>
      </c>
      <c r="V24" s="110" t="s">
        <v>178</v>
      </c>
      <c r="W24" s="104" t="s">
        <v>172</v>
      </c>
      <c r="X24" s="105"/>
      <c r="Y24" s="103"/>
      <c r="Z24" s="106"/>
    </row>
    <row r="25" spans="1:26" ht="30">
      <c r="A25" s="82" t="s">
        <v>49</v>
      </c>
      <c r="B25" s="64" t="s">
        <v>193</v>
      </c>
      <c r="C25" s="10"/>
      <c r="D25" s="3"/>
      <c r="E25" s="3"/>
      <c r="F25" s="3" t="s">
        <v>170</v>
      </c>
      <c r="G25" s="11"/>
      <c r="H25" s="84" t="s">
        <v>124</v>
      </c>
      <c r="I25" s="3" t="s">
        <v>170</v>
      </c>
      <c r="J25" s="3" t="s">
        <v>172</v>
      </c>
      <c r="K25" s="111">
        <f>L25/1.21</f>
        <v>118800</v>
      </c>
      <c r="L25" s="111">
        <v>143748</v>
      </c>
      <c r="M25" s="86">
        <v>118800</v>
      </c>
      <c r="N25" s="86" t="s">
        <v>175</v>
      </c>
      <c r="O25" s="3" t="s">
        <v>172</v>
      </c>
      <c r="P25" s="80">
        <v>45300</v>
      </c>
      <c r="Q25" s="80">
        <v>45337</v>
      </c>
      <c r="R25" s="3" t="s">
        <v>176</v>
      </c>
      <c r="S25" s="64" t="s">
        <v>191</v>
      </c>
      <c r="T25" s="64" t="s">
        <v>172</v>
      </c>
      <c r="U25" s="10" t="s">
        <v>170</v>
      </c>
      <c r="V25" s="81" t="s">
        <v>178</v>
      </c>
      <c r="W25" s="10" t="s">
        <v>172</v>
      </c>
      <c r="X25" s="3"/>
      <c r="Y25" s="64"/>
      <c r="Z25" s="11"/>
    </row>
    <row r="26" spans="1:26">
      <c r="A26" s="82" t="s">
        <v>49</v>
      </c>
      <c r="B26" s="64" t="s">
        <v>194</v>
      </c>
      <c r="C26" s="10"/>
      <c r="D26" s="3"/>
      <c r="E26" s="3"/>
      <c r="F26" s="3" t="s">
        <v>170</v>
      </c>
      <c r="G26" s="11"/>
      <c r="H26" s="84" t="s">
        <v>124</v>
      </c>
      <c r="I26" s="3" t="s">
        <v>172</v>
      </c>
      <c r="J26" s="3" t="s">
        <v>170</v>
      </c>
      <c r="K26" s="86">
        <v>78394.7</v>
      </c>
      <c r="L26" s="86">
        <v>94857.58</v>
      </c>
      <c r="M26" s="86">
        <v>78394.7</v>
      </c>
      <c r="N26" s="86" t="s">
        <v>175</v>
      </c>
      <c r="O26" s="3" t="s">
        <v>172</v>
      </c>
      <c r="P26" s="80">
        <v>45352</v>
      </c>
      <c r="Q26" s="80">
        <v>45413</v>
      </c>
      <c r="R26" s="3" t="s">
        <v>195</v>
      </c>
      <c r="S26" s="64" t="s">
        <v>177</v>
      </c>
      <c r="T26" s="64" t="s">
        <v>172</v>
      </c>
      <c r="U26" s="10" t="s">
        <v>170</v>
      </c>
      <c r="V26" s="11" t="s">
        <v>196</v>
      </c>
      <c r="W26" s="10" t="s">
        <v>172</v>
      </c>
      <c r="X26" s="3"/>
      <c r="Y26" s="64"/>
      <c r="Z26" s="11"/>
    </row>
    <row r="27" spans="1:26" ht="45">
      <c r="A27" s="82" t="s">
        <v>49</v>
      </c>
      <c r="B27" s="83" t="s">
        <v>197</v>
      </c>
      <c r="C27" s="10"/>
      <c r="D27" s="3"/>
      <c r="E27" s="3"/>
      <c r="F27" s="3" t="s">
        <v>170</v>
      </c>
      <c r="G27" s="11"/>
      <c r="H27" s="84" t="s">
        <v>124</v>
      </c>
      <c r="I27" s="3" t="s">
        <v>172</v>
      </c>
      <c r="J27" s="3" t="s">
        <v>172</v>
      </c>
      <c r="K27" s="86">
        <f>L27/1.21</f>
        <v>30602</v>
      </c>
      <c r="L27" s="86">
        <v>37028.42</v>
      </c>
      <c r="M27" s="86">
        <f>K27</f>
        <v>30602</v>
      </c>
      <c r="N27" s="86" t="s">
        <v>175</v>
      </c>
      <c r="O27" s="3" t="s">
        <v>172</v>
      </c>
      <c r="P27" s="89" t="s">
        <v>198</v>
      </c>
      <c r="Q27" s="80">
        <v>45337</v>
      </c>
      <c r="R27" s="3" t="s">
        <v>176</v>
      </c>
      <c r="S27" s="64" t="s">
        <v>177</v>
      </c>
      <c r="T27" s="64" t="s">
        <v>172</v>
      </c>
      <c r="U27" s="10" t="s">
        <v>170</v>
      </c>
      <c r="V27" s="88" t="s">
        <v>199</v>
      </c>
      <c r="W27" s="10" t="s">
        <v>172</v>
      </c>
      <c r="X27" s="3"/>
      <c r="Y27" s="64"/>
      <c r="Z27" s="11"/>
    </row>
    <row r="28" spans="1:26" ht="75.75" thickBot="1">
      <c r="A28" s="82" t="s">
        <v>49</v>
      </c>
      <c r="B28" s="64" t="s">
        <v>200</v>
      </c>
      <c r="C28" s="10"/>
      <c r="D28" s="3"/>
      <c r="E28" s="3"/>
      <c r="F28" s="3" t="s">
        <v>172</v>
      </c>
      <c r="G28" s="11"/>
      <c r="H28" s="84" t="s">
        <v>124</v>
      </c>
      <c r="I28" s="3" t="s">
        <v>172</v>
      </c>
      <c r="J28" s="3" t="s">
        <v>172</v>
      </c>
      <c r="K28" s="86">
        <v>12790</v>
      </c>
      <c r="L28" s="86">
        <f>K28*1.21</f>
        <v>15475.9</v>
      </c>
      <c r="M28" s="86">
        <v>12790</v>
      </c>
      <c r="N28" s="87" t="s">
        <v>201</v>
      </c>
      <c r="O28" s="3" t="s">
        <v>172</v>
      </c>
      <c r="P28" s="3" t="s">
        <v>202</v>
      </c>
      <c r="Q28" s="80">
        <v>45337</v>
      </c>
      <c r="R28" s="3" t="s">
        <v>176</v>
      </c>
      <c r="S28" s="64" t="s">
        <v>177</v>
      </c>
      <c r="T28" s="64" t="s">
        <v>172</v>
      </c>
      <c r="U28" s="10" t="s">
        <v>170</v>
      </c>
      <c r="V28" s="88" t="s">
        <v>203</v>
      </c>
      <c r="W28" s="10" t="s">
        <v>172</v>
      </c>
      <c r="X28" s="3"/>
      <c r="Y28" s="64"/>
      <c r="Z28" s="11"/>
    </row>
    <row r="29" spans="1:26" ht="30.75" thickBot="1">
      <c r="A29" s="82" t="s">
        <v>49</v>
      </c>
      <c r="B29" s="83" t="s">
        <v>204</v>
      </c>
      <c r="C29" s="10"/>
      <c r="D29" s="3"/>
      <c r="E29" s="3"/>
      <c r="F29" s="3" t="s">
        <v>170</v>
      </c>
      <c r="G29" s="11"/>
      <c r="H29" s="84" t="s">
        <v>124</v>
      </c>
      <c r="I29" s="3" t="s">
        <v>172</v>
      </c>
      <c r="J29" s="3" t="s">
        <v>172</v>
      </c>
      <c r="K29" s="86">
        <v>15000</v>
      </c>
      <c r="L29" s="86">
        <f>K29*1.21</f>
        <v>18150</v>
      </c>
      <c r="M29" s="86">
        <v>15000</v>
      </c>
      <c r="N29" s="82" t="s">
        <v>205</v>
      </c>
      <c r="O29" s="3" t="s">
        <v>172</v>
      </c>
      <c r="P29" s="3" t="s">
        <v>202</v>
      </c>
      <c r="Q29" s="80">
        <v>45383</v>
      </c>
      <c r="R29" s="3" t="s">
        <v>176</v>
      </c>
      <c r="S29" s="64" t="s">
        <v>177</v>
      </c>
      <c r="T29" s="64" t="s">
        <v>172</v>
      </c>
      <c r="U29" s="10" t="s">
        <v>170</v>
      </c>
      <c r="V29" s="81" t="s">
        <v>178</v>
      </c>
      <c r="W29" s="10" t="s">
        <v>172</v>
      </c>
      <c r="X29" s="3"/>
      <c r="Y29" s="64"/>
      <c r="Z29" s="11"/>
    </row>
    <row r="30" spans="1:26" ht="30">
      <c r="A30" s="82" t="s">
        <v>49</v>
      </c>
      <c r="B30" s="112" t="s">
        <v>206</v>
      </c>
      <c r="C30" s="3"/>
      <c r="D30" s="3"/>
      <c r="E30" s="3"/>
      <c r="F30" s="3" t="s">
        <v>170</v>
      </c>
      <c r="G30" s="3"/>
      <c r="H30" s="82" t="s">
        <v>124</v>
      </c>
      <c r="I30" s="3" t="s">
        <v>172</v>
      </c>
      <c r="J30" s="3" t="s">
        <v>172</v>
      </c>
      <c r="K30" s="86">
        <v>15000</v>
      </c>
      <c r="L30" s="86">
        <f>K30*1.21</f>
        <v>18150</v>
      </c>
      <c r="M30" s="86">
        <v>15000</v>
      </c>
      <c r="N30" s="82" t="s">
        <v>205</v>
      </c>
      <c r="O30" s="3" t="s">
        <v>172</v>
      </c>
      <c r="P30" s="3" t="s">
        <v>202</v>
      </c>
      <c r="Q30" s="80">
        <v>45383</v>
      </c>
      <c r="R30" s="3" t="s">
        <v>176</v>
      </c>
      <c r="S30" s="3" t="s">
        <v>177</v>
      </c>
      <c r="T30" s="3" t="s">
        <v>172</v>
      </c>
      <c r="U30" s="10" t="s">
        <v>170</v>
      </c>
      <c r="V30" s="81" t="s">
        <v>178</v>
      </c>
      <c r="W30" s="10" t="s">
        <v>172</v>
      </c>
      <c r="X30" s="3"/>
      <c r="Y30" s="64"/>
      <c r="Z30" s="11"/>
    </row>
    <row r="31" spans="1:26" ht="45">
      <c r="A31" s="82" t="s">
        <v>49</v>
      </c>
      <c r="B31" s="112" t="s">
        <v>207</v>
      </c>
      <c r="C31" s="3"/>
      <c r="D31" s="3"/>
      <c r="E31" s="3"/>
      <c r="F31" s="3" t="s">
        <v>170</v>
      </c>
      <c r="G31" s="3"/>
      <c r="H31" s="82" t="s">
        <v>124</v>
      </c>
      <c r="I31" s="3" t="s">
        <v>172</v>
      </c>
      <c r="J31" s="3" t="s">
        <v>172</v>
      </c>
      <c r="K31" s="86">
        <v>14985</v>
      </c>
      <c r="L31" s="86">
        <v>18132</v>
      </c>
      <c r="M31" s="86">
        <v>14985</v>
      </c>
      <c r="N31" s="82" t="s">
        <v>205</v>
      </c>
      <c r="O31" s="3" t="s">
        <v>172</v>
      </c>
      <c r="P31" s="3" t="s">
        <v>202</v>
      </c>
      <c r="Q31" s="80">
        <v>45337</v>
      </c>
      <c r="R31" s="80">
        <v>45443</v>
      </c>
      <c r="S31" s="3" t="s">
        <v>177</v>
      </c>
      <c r="T31" s="3" t="s">
        <v>172</v>
      </c>
      <c r="U31" s="10" t="s">
        <v>172</v>
      </c>
      <c r="V31" s="88" t="s">
        <v>208</v>
      </c>
      <c r="W31" s="10" t="s">
        <v>172</v>
      </c>
      <c r="X31" s="3"/>
      <c r="Y31" s="64"/>
      <c r="Z31" s="11"/>
    </row>
    <row r="32" spans="1:26" ht="30">
      <c r="A32" s="82" t="s">
        <v>49</v>
      </c>
      <c r="B32" s="112" t="s">
        <v>209</v>
      </c>
      <c r="C32" s="3"/>
      <c r="D32" s="3"/>
      <c r="E32" s="3"/>
      <c r="F32" s="3" t="s">
        <v>172</v>
      </c>
      <c r="G32" s="3"/>
      <c r="H32" s="82" t="s">
        <v>125</v>
      </c>
      <c r="I32" s="3" t="s">
        <v>172</v>
      </c>
      <c r="J32" s="3" t="s">
        <v>172</v>
      </c>
      <c r="K32" s="113">
        <v>15000</v>
      </c>
      <c r="L32" s="113">
        <v>15000</v>
      </c>
      <c r="M32" s="113">
        <v>15000</v>
      </c>
      <c r="N32" s="82" t="s">
        <v>205</v>
      </c>
      <c r="O32" s="3" t="s">
        <v>172</v>
      </c>
      <c r="P32" s="3" t="s">
        <v>202</v>
      </c>
      <c r="Q32" s="80">
        <v>45413</v>
      </c>
      <c r="R32" s="3" t="s">
        <v>176</v>
      </c>
      <c r="S32" s="3" t="s">
        <v>177</v>
      </c>
      <c r="T32" s="3" t="s">
        <v>172</v>
      </c>
      <c r="U32" s="10" t="s">
        <v>172</v>
      </c>
      <c r="V32" s="88" t="s">
        <v>210</v>
      </c>
      <c r="W32" s="10" t="s">
        <v>172</v>
      </c>
      <c r="X32" s="3"/>
      <c r="Y32" s="64"/>
      <c r="Z32" s="11"/>
    </row>
    <row r="33" spans="1:26" ht="30">
      <c r="A33" s="82" t="s">
        <v>49</v>
      </c>
      <c r="B33" s="112" t="s">
        <v>211</v>
      </c>
      <c r="C33" s="3"/>
      <c r="D33" s="3"/>
      <c r="E33" s="3"/>
      <c r="F33" s="3" t="s">
        <v>170</v>
      </c>
      <c r="G33" s="3"/>
      <c r="H33" s="82" t="s">
        <v>124</v>
      </c>
      <c r="I33" s="3" t="s">
        <v>172</v>
      </c>
      <c r="J33" s="3" t="s">
        <v>172</v>
      </c>
      <c r="K33" s="113">
        <v>12000</v>
      </c>
      <c r="L33" s="86">
        <f>K33*1.21</f>
        <v>14520</v>
      </c>
      <c r="M33" s="86">
        <v>12000</v>
      </c>
      <c r="N33" s="82" t="s">
        <v>205</v>
      </c>
      <c r="O33" s="3" t="s">
        <v>172</v>
      </c>
      <c r="P33" s="3" t="s">
        <v>202</v>
      </c>
      <c r="Q33" s="80">
        <v>45366</v>
      </c>
      <c r="R33" s="3" t="s">
        <v>176</v>
      </c>
      <c r="S33" s="3" t="s">
        <v>177</v>
      </c>
      <c r="T33" s="3" t="s">
        <v>172</v>
      </c>
      <c r="U33" s="10" t="s">
        <v>170</v>
      </c>
      <c r="V33" s="11" t="s">
        <v>212</v>
      </c>
      <c r="W33" s="10" t="s">
        <v>172</v>
      </c>
      <c r="X33" s="3"/>
      <c r="Y33" s="64"/>
      <c r="Z33" s="11"/>
    </row>
    <row r="34" spans="1:26" ht="30">
      <c r="A34" s="82" t="s">
        <v>49</v>
      </c>
      <c r="B34" s="112" t="s">
        <v>213</v>
      </c>
      <c r="C34" s="3"/>
      <c r="D34" s="3"/>
      <c r="E34" s="3"/>
      <c r="F34" s="3" t="s">
        <v>170</v>
      </c>
      <c r="G34" s="3"/>
      <c r="H34" s="82" t="s">
        <v>124</v>
      </c>
      <c r="I34" s="3" t="s">
        <v>172</v>
      </c>
      <c r="J34" s="3" t="s">
        <v>172</v>
      </c>
      <c r="K34" s="86">
        <v>14900</v>
      </c>
      <c r="L34" s="86">
        <f>K34*1.21</f>
        <v>18029</v>
      </c>
      <c r="M34" s="86">
        <v>14900</v>
      </c>
      <c r="N34" s="82" t="s">
        <v>205</v>
      </c>
      <c r="O34" s="3" t="s">
        <v>172</v>
      </c>
      <c r="P34" s="3" t="s">
        <v>202</v>
      </c>
      <c r="Q34" s="80">
        <v>45413</v>
      </c>
      <c r="R34" s="3" t="s">
        <v>176</v>
      </c>
      <c r="S34" s="3" t="s">
        <v>177</v>
      </c>
      <c r="T34" s="3" t="s">
        <v>172</v>
      </c>
      <c r="U34" s="10" t="s">
        <v>170</v>
      </c>
      <c r="V34" s="11" t="s">
        <v>212</v>
      </c>
      <c r="W34" s="10" t="s">
        <v>172</v>
      </c>
      <c r="X34" s="3"/>
      <c r="Y34" s="64"/>
      <c r="Z34" s="11"/>
    </row>
    <row r="35" spans="1:26" ht="30">
      <c r="A35" s="82" t="s">
        <v>49</v>
      </c>
      <c r="B35" s="112" t="s">
        <v>214</v>
      </c>
      <c r="C35" s="3"/>
      <c r="D35" s="3"/>
      <c r="E35" s="3"/>
      <c r="F35" s="3" t="s">
        <v>172</v>
      </c>
      <c r="G35" s="3"/>
      <c r="H35" s="82" t="s">
        <v>124</v>
      </c>
      <c r="I35" s="3" t="s">
        <v>172</v>
      </c>
      <c r="J35" s="3"/>
      <c r="K35" s="86"/>
      <c r="L35" s="86"/>
      <c r="M35" s="86"/>
      <c r="N35" s="82" t="s">
        <v>205</v>
      </c>
      <c r="O35" s="3"/>
      <c r="P35" s="3"/>
      <c r="Q35" s="3"/>
      <c r="R35" s="3"/>
      <c r="S35" s="3"/>
      <c r="T35" s="3"/>
      <c r="U35" s="10"/>
      <c r="V35" s="11"/>
      <c r="W35" s="10"/>
      <c r="X35" s="3"/>
      <c r="Y35" s="64"/>
      <c r="Z35" s="11"/>
    </row>
    <row r="36" spans="1:26" ht="30">
      <c r="A36" s="82" t="s">
        <v>49</v>
      </c>
      <c r="B36" s="112" t="s">
        <v>215</v>
      </c>
      <c r="C36" s="3"/>
      <c r="D36" s="3"/>
      <c r="E36" s="3"/>
      <c r="F36" s="3" t="s">
        <v>170</v>
      </c>
      <c r="G36" s="3"/>
      <c r="H36" s="82" t="s">
        <v>124</v>
      </c>
      <c r="I36" s="3"/>
      <c r="J36" s="3"/>
      <c r="K36" s="86"/>
      <c r="L36" s="86"/>
      <c r="M36" s="86"/>
      <c r="N36" s="82" t="s">
        <v>205</v>
      </c>
      <c r="O36" s="3"/>
      <c r="P36" s="3"/>
      <c r="Q36" s="3"/>
      <c r="R36" s="3"/>
      <c r="S36" s="3"/>
      <c r="T36" s="3"/>
      <c r="U36" s="10"/>
      <c r="V36" s="11"/>
      <c r="W36" s="10"/>
      <c r="X36" s="3"/>
      <c r="Y36" s="64"/>
      <c r="Z36" s="11"/>
    </row>
    <row r="37" spans="1:26">
      <c r="A37" s="82" t="s">
        <v>49</v>
      </c>
      <c r="B37" s="112" t="s">
        <v>216</v>
      </c>
      <c r="C37" s="3"/>
      <c r="D37" s="3"/>
      <c r="E37" s="3"/>
      <c r="F37" s="3" t="s">
        <v>170</v>
      </c>
      <c r="G37" s="3"/>
      <c r="H37" s="82" t="s">
        <v>124</v>
      </c>
      <c r="I37" s="3" t="s">
        <v>172</v>
      </c>
      <c r="J37" s="3" t="s">
        <v>172</v>
      </c>
      <c r="K37" s="86">
        <f>L37/1.21</f>
        <v>11570.247933884299</v>
      </c>
      <c r="L37" s="86">
        <v>14000</v>
      </c>
      <c r="M37" s="86">
        <f>K37</f>
        <v>11570.247933884299</v>
      </c>
      <c r="N37" s="82" t="s">
        <v>205</v>
      </c>
      <c r="O37" s="3" t="s">
        <v>172</v>
      </c>
      <c r="P37" s="3" t="s">
        <v>202</v>
      </c>
      <c r="Q37" s="80">
        <v>45536</v>
      </c>
      <c r="R37" s="3" t="s">
        <v>176</v>
      </c>
      <c r="S37" s="3" t="s">
        <v>177</v>
      </c>
      <c r="T37" s="3" t="s">
        <v>172</v>
      </c>
      <c r="U37" s="10" t="s">
        <v>170</v>
      </c>
      <c r="V37" s="11" t="s">
        <v>212</v>
      </c>
      <c r="W37" s="10" t="s">
        <v>172</v>
      </c>
      <c r="X37" s="3"/>
      <c r="Y37" s="64"/>
      <c r="Z37" s="11"/>
    </row>
    <row r="38" spans="1:26">
      <c r="A38" s="82" t="s">
        <v>49</v>
      </c>
      <c r="B38" s="112" t="s">
        <v>217</v>
      </c>
      <c r="C38" s="3"/>
      <c r="D38" s="3"/>
      <c r="E38" s="3"/>
      <c r="F38" s="3" t="s">
        <v>170</v>
      </c>
      <c r="G38" s="3"/>
      <c r="H38" s="82" t="s">
        <v>124</v>
      </c>
      <c r="I38" s="3" t="s">
        <v>172</v>
      </c>
      <c r="J38" s="3" t="s">
        <v>172</v>
      </c>
      <c r="K38" s="86">
        <v>5000</v>
      </c>
      <c r="L38" s="86">
        <f>K38*1.21</f>
        <v>6050</v>
      </c>
      <c r="M38" s="86">
        <v>5000</v>
      </c>
      <c r="N38" s="3" t="s">
        <v>218</v>
      </c>
      <c r="O38" s="3" t="s">
        <v>172</v>
      </c>
      <c r="P38" s="3" t="s">
        <v>202</v>
      </c>
      <c r="Q38" s="80">
        <v>45323</v>
      </c>
      <c r="R38" s="80">
        <v>45350</v>
      </c>
      <c r="S38" s="3" t="s">
        <v>177</v>
      </c>
      <c r="T38" s="3" t="s">
        <v>172</v>
      </c>
      <c r="U38" s="10" t="s">
        <v>170</v>
      </c>
      <c r="V38" s="11" t="s">
        <v>212</v>
      </c>
      <c r="W38" s="10"/>
      <c r="X38" s="3"/>
      <c r="Y38" s="64"/>
      <c r="Z38" s="11"/>
    </row>
    <row r="39" spans="1:26" ht="45">
      <c r="A39" s="82" t="s">
        <v>49</v>
      </c>
      <c r="B39" s="112" t="s">
        <v>219</v>
      </c>
      <c r="C39" s="3"/>
      <c r="D39" s="3"/>
      <c r="E39" s="3"/>
      <c r="F39" s="3" t="s">
        <v>170</v>
      </c>
      <c r="G39" s="3"/>
      <c r="H39" s="82" t="s">
        <v>124</v>
      </c>
      <c r="I39" s="3" t="s">
        <v>172</v>
      </c>
      <c r="J39" s="3" t="s">
        <v>172</v>
      </c>
      <c r="K39" s="86">
        <v>5000</v>
      </c>
      <c r="L39" s="86">
        <f>K39*1.21</f>
        <v>6050</v>
      </c>
      <c r="M39" s="86">
        <v>5000</v>
      </c>
      <c r="N39" s="3" t="s">
        <v>218</v>
      </c>
      <c r="O39" s="3" t="s">
        <v>172</v>
      </c>
      <c r="P39" s="3" t="s">
        <v>202</v>
      </c>
      <c r="Q39" s="80">
        <v>45323</v>
      </c>
      <c r="R39" s="80">
        <v>45413</v>
      </c>
      <c r="S39" s="3" t="s">
        <v>177</v>
      </c>
      <c r="T39" s="3" t="s">
        <v>172</v>
      </c>
      <c r="U39" s="10"/>
      <c r="V39" s="88" t="s">
        <v>184</v>
      </c>
      <c r="W39" s="10" t="s">
        <v>172</v>
      </c>
      <c r="X39" s="3"/>
      <c r="Y39" s="64"/>
      <c r="Z39" s="11"/>
    </row>
    <row r="40" spans="1:26" ht="30">
      <c r="A40" s="82" t="s">
        <v>49</v>
      </c>
      <c r="B40" s="112" t="s">
        <v>220</v>
      </c>
      <c r="C40" s="3"/>
      <c r="D40" s="3"/>
      <c r="E40" s="3"/>
      <c r="F40" s="3" t="s">
        <v>170</v>
      </c>
      <c r="G40" s="3"/>
      <c r="H40" s="82" t="s">
        <v>125</v>
      </c>
      <c r="I40" s="3" t="s">
        <v>172</v>
      </c>
      <c r="J40" s="3" t="s">
        <v>172</v>
      </c>
      <c r="K40" s="86">
        <v>5000</v>
      </c>
      <c r="L40" s="86">
        <f t="shared" ref="L40:L46" si="0">K40*1.21</f>
        <v>6050</v>
      </c>
      <c r="M40" s="86">
        <v>5000</v>
      </c>
      <c r="N40" s="3" t="s">
        <v>218</v>
      </c>
      <c r="O40" s="3" t="s">
        <v>172</v>
      </c>
      <c r="P40" s="3" t="s">
        <v>202</v>
      </c>
      <c r="Q40" s="80">
        <v>45413</v>
      </c>
      <c r="R40" s="3" t="s">
        <v>176</v>
      </c>
      <c r="S40" s="3" t="s">
        <v>177</v>
      </c>
      <c r="T40" s="3" t="s">
        <v>172</v>
      </c>
      <c r="U40" s="10" t="s">
        <v>170</v>
      </c>
      <c r="V40" s="11" t="s">
        <v>212</v>
      </c>
      <c r="W40" s="10" t="s">
        <v>172</v>
      </c>
      <c r="X40" s="3"/>
      <c r="Y40" s="64"/>
      <c r="Z40" s="11"/>
    </row>
    <row r="41" spans="1:26" ht="30">
      <c r="A41" s="82" t="s">
        <v>49</v>
      </c>
      <c r="B41" s="112" t="s">
        <v>221</v>
      </c>
      <c r="C41" s="3"/>
      <c r="D41" s="3"/>
      <c r="E41" s="3"/>
      <c r="F41" s="3" t="s">
        <v>170</v>
      </c>
      <c r="G41" s="3"/>
      <c r="H41" s="82" t="s">
        <v>124</v>
      </c>
      <c r="I41" s="3" t="s">
        <v>172</v>
      </c>
      <c r="J41" s="3" t="s">
        <v>172</v>
      </c>
      <c r="K41" s="86">
        <v>5000</v>
      </c>
      <c r="L41" s="86">
        <f t="shared" si="0"/>
        <v>6050</v>
      </c>
      <c r="M41" s="86">
        <v>5000</v>
      </c>
      <c r="N41" s="3" t="s">
        <v>218</v>
      </c>
      <c r="O41" s="3" t="s">
        <v>172</v>
      </c>
      <c r="P41" s="3" t="s">
        <v>202</v>
      </c>
      <c r="Q41" s="80">
        <v>45383</v>
      </c>
      <c r="R41" s="3" t="s">
        <v>176</v>
      </c>
      <c r="S41" s="3" t="s">
        <v>177</v>
      </c>
      <c r="T41" s="3" t="s">
        <v>172</v>
      </c>
      <c r="U41" s="10" t="s">
        <v>170</v>
      </c>
      <c r="V41" s="11" t="s">
        <v>212</v>
      </c>
      <c r="W41" s="10" t="s">
        <v>172</v>
      </c>
      <c r="X41" s="3"/>
      <c r="Y41" s="64"/>
      <c r="Z41" s="11"/>
    </row>
    <row r="42" spans="1:26" ht="30">
      <c r="A42" s="82" t="s">
        <v>49</v>
      </c>
      <c r="B42" s="112" t="s">
        <v>222</v>
      </c>
      <c r="C42" s="3"/>
      <c r="D42" s="3"/>
      <c r="E42" s="3"/>
      <c r="F42" s="3" t="s">
        <v>170</v>
      </c>
      <c r="G42" s="3"/>
      <c r="H42" s="82" t="s">
        <v>120</v>
      </c>
      <c r="I42" s="3" t="s">
        <v>172</v>
      </c>
      <c r="J42" s="3" t="s">
        <v>172</v>
      </c>
      <c r="K42" s="86">
        <v>5000</v>
      </c>
      <c r="L42" s="86">
        <f t="shared" si="0"/>
        <v>6050</v>
      </c>
      <c r="M42" s="86">
        <v>5000</v>
      </c>
      <c r="N42" s="3" t="s">
        <v>218</v>
      </c>
      <c r="O42" s="3" t="s">
        <v>172</v>
      </c>
      <c r="P42" s="3" t="s">
        <v>202</v>
      </c>
      <c r="Q42" s="80">
        <v>45383</v>
      </c>
      <c r="R42" s="3" t="s">
        <v>176</v>
      </c>
      <c r="S42" s="3" t="s">
        <v>177</v>
      </c>
      <c r="T42" s="3" t="s">
        <v>172</v>
      </c>
      <c r="U42" s="10" t="s">
        <v>170</v>
      </c>
      <c r="V42" s="11" t="s">
        <v>212</v>
      </c>
      <c r="W42" s="10" t="s">
        <v>172</v>
      </c>
      <c r="X42" s="3"/>
      <c r="Y42" s="64"/>
      <c r="Z42" s="11"/>
    </row>
    <row r="43" spans="1:26" ht="30">
      <c r="A43" s="82" t="s">
        <v>49</v>
      </c>
      <c r="B43" s="112" t="s">
        <v>223</v>
      </c>
      <c r="C43" s="3"/>
      <c r="D43" s="3"/>
      <c r="E43" s="3"/>
      <c r="F43" s="3" t="s">
        <v>170</v>
      </c>
      <c r="G43" s="3"/>
      <c r="H43" s="82" t="s">
        <v>124</v>
      </c>
      <c r="I43" s="3" t="s">
        <v>172</v>
      </c>
      <c r="J43" s="3" t="s">
        <v>172</v>
      </c>
      <c r="K43" s="86">
        <v>5000</v>
      </c>
      <c r="L43" s="86">
        <f t="shared" si="0"/>
        <v>6050</v>
      </c>
      <c r="M43" s="86">
        <v>5000</v>
      </c>
      <c r="N43" s="3" t="s">
        <v>218</v>
      </c>
      <c r="O43" s="3" t="s">
        <v>172</v>
      </c>
      <c r="P43" s="3" t="s">
        <v>202</v>
      </c>
      <c r="Q43" s="80">
        <v>45352</v>
      </c>
      <c r="R43" s="80">
        <v>45402</v>
      </c>
      <c r="S43" s="3" t="s">
        <v>177</v>
      </c>
      <c r="T43" s="3" t="s">
        <v>172</v>
      </c>
      <c r="U43" s="10" t="s">
        <v>170</v>
      </c>
      <c r="V43" s="11" t="s">
        <v>212</v>
      </c>
      <c r="W43" s="10" t="s">
        <v>172</v>
      </c>
      <c r="X43" s="3"/>
      <c r="Y43" s="64"/>
      <c r="Z43" s="11"/>
    </row>
    <row r="44" spans="1:26" ht="30">
      <c r="A44" s="82" t="s">
        <v>49</v>
      </c>
      <c r="B44" s="112" t="s">
        <v>224</v>
      </c>
      <c r="C44" s="3"/>
      <c r="D44" s="3"/>
      <c r="E44" s="3"/>
      <c r="F44" s="3" t="s">
        <v>170</v>
      </c>
      <c r="G44" s="3"/>
      <c r="H44" s="82" t="s">
        <v>124</v>
      </c>
      <c r="I44" s="3" t="s">
        <v>172</v>
      </c>
      <c r="J44" s="3" t="s">
        <v>172</v>
      </c>
      <c r="K44" s="86">
        <v>5000</v>
      </c>
      <c r="L44" s="86">
        <f t="shared" si="0"/>
        <v>6050</v>
      </c>
      <c r="M44" s="86">
        <v>5000</v>
      </c>
      <c r="N44" s="3" t="s">
        <v>218</v>
      </c>
      <c r="O44" s="3" t="s">
        <v>172</v>
      </c>
      <c r="P44" s="3" t="s">
        <v>202</v>
      </c>
      <c r="Q44" s="80">
        <v>45505</v>
      </c>
      <c r="R44" s="3" t="s">
        <v>176</v>
      </c>
      <c r="S44" s="3" t="s">
        <v>177</v>
      </c>
      <c r="T44" s="3" t="s">
        <v>172</v>
      </c>
      <c r="U44" s="10" t="s">
        <v>170</v>
      </c>
      <c r="V44" s="11" t="s">
        <v>212</v>
      </c>
      <c r="W44" s="10" t="s">
        <v>172</v>
      </c>
      <c r="X44" s="3"/>
      <c r="Y44" s="64"/>
      <c r="Z44" s="11"/>
    </row>
    <row r="45" spans="1:26" ht="30">
      <c r="A45" s="82" t="s">
        <v>49</v>
      </c>
      <c r="B45" s="112" t="s">
        <v>225</v>
      </c>
      <c r="C45" s="3"/>
      <c r="D45" s="3"/>
      <c r="E45" s="3"/>
      <c r="F45" s="3" t="s">
        <v>170</v>
      </c>
      <c r="G45" s="3"/>
      <c r="H45" s="82" t="s">
        <v>124</v>
      </c>
      <c r="I45" s="3" t="s">
        <v>172</v>
      </c>
      <c r="J45" s="3" t="s">
        <v>172</v>
      </c>
      <c r="K45" s="86">
        <v>5000</v>
      </c>
      <c r="L45" s="86">
        <f t="shared" si="0"/>
        <v>6050</v>
      </c>
      <c r="M45" s="86">
        <v>5000</v>
      </c>
      <c r="N45" s="3" t="s">
        <v>218</v>
      </c>
      <c r="O45" s="3" t="s">
        <v>172</v>
      </c>
      <c r="P45" s="3" t="s">
        <v>202</v>
      </c>
      <c r="Q45" s="80">
        <v>45337</v>
      </c>
      <c r="R45" s="80">
        <v>45402</v>
      </c>
      <c r="S45" s="3" t="s">
        <v>177</v>
      </c>
      <c r="T45" s="3" t="s">
        <v>172</v>
      </c>
      <c r="U45" s="10" t="s">
        <v>170</v>
      </c>
      <c r="V45" s="11" t="s">
        <v>212</v>
      </c>
      <c r="W45" s="10" t="s">
        <v>172</v>
      </c>
      <c r="X45" s="3"/>
      <c r="Y45" s="64"/>
      <c r="Z45" s="11"/>
    </row>
    <row r="46" spans="1:26" ht="30.75" thickBot="1">
      <c r="A46" s="82" t="s">
        <v>49</v>
      </c>
      <c r="B46" s="112" t="s">
        <v>226</v>
      </c>
      <c r="C46" s="3"/>
      <c r="D46" s="3"/>
      <c r="E46" s="3"/>
      <c r="F46" s="3" t="s">
        <v>170</v>
      </c>
      <c r="G46" s="3"/>
      <c r="H46" s="82" t="s">
        <v>124</v>
      </c>
      <c r="I46" s="3" t="s">
        <v>172</v>
      </c>
      <c r="J46" s="3" t="s">
        <v>172</v>
      </c>
      <c r="K46" s="86">
        <v>15000</v>
      </c>
      <c r="L46" s="86">
        <f t="shared" si="0"/>
        <v>18150</v>
      </c>
      <c r="M46" s="86">
        <v>15000</v>
      </c>
      <c r="N46" s="3" t="s">
        <v>205</v>
      </c>
      <c r="O46" s="3" t="s">
        <v>172</v>
      </c>
      <c r="P46" s="3" t="s">
        <v>202</v>
      </c>
      <c r="Q46" s="80">
        <v>45337</v>
      </c>
      <c r="R46" s="80">
        <v>45443</v>
      </c>
      <c r="S46" s="3" t="s">
        <v>177</v>
      </c>
      <c r="T46" s="3" t="s">
        <v>172</v>
      </c>
      <c r="U46" s="10" t="s">
        <v>170</v>
      </c>
      <c r="V46" s="11" t="s">
        <v>212</v>
      </c>
      <c r="W46" s="10" t="s">
        <v>172</v>
      </c>
      <c r="X46" s="3"/>
      <c r="Y46" s="64"/>
      <c r="Z46" s="11"/>
    </row>
    <row r="47" spans="1:26" ht="60.75" thickBot="1">
      <c r="A47" s="82" t="s">
        <v>49</v>
      </c>
      <c r="B47" s="114" t="s">
        <v>227</v>
      </c>
      <c r="C47" s="3"/>
      <c r="D47" s="3"/>
      <c r="E47" s="3"/>
      <c r="F47" s="3" t="s">
        <v>172</v>
      </c>
      <c r="G47" s="3"/>
      <c r="H47" s="82" t="s">
        <v>125</v>
      </c>
      <c r="I47" s="3" t="s">
        <v>172</v>
      </c>
      <c r="J47" s="3" t="s">
        <v>172</v>
      </c>
      <c r="K47" s="111">
        <v>52509.36</v>
      </c>
      <c r="L47" s="111">
        <v>63536.32</v>
      </c>
      <c r="M47" s="86">
        <f>K47</f>
        <v>52509.36</v>
      </c>
      <c r="N47" s="89" t="s">
        <v>228</v>
      </c>
      <c r="O47" s="3" t="s">
        <v>170</v>
      </c>
      <c r="P47" s="3" t="s">
        <v>229</v>
      </c>
      <c r="Q47" s="3" t="s">
        <v>230</v>
      </c>
      <c r="R47" s="115" t="s">
        <v>176</v>
      </c>
      <c r="S47" s="89" t="s">
        <v>231</v>
      </c>
      <c r="T47" s="3" t="s">
        <v>172</v>
      </c>
      <c r="U47" s="8"/>
      <c r="V47" s="11"/>
      <c r="W47" s="10" t="s">
        <v>172</v>
      </c>
      <c r="X47" s="111"/>
      <c r="Y47" s="111"/>
      <c r="Z47" s="11"/>
    </row>
    <row r="48" spans="1:26" ht="60.75" thickBot="1">
      <c r="A48" s="82" t="s">
        <v>49</v>
      </c>
      <c r="B48" s="114" t="s">
        <v>232</v>
      </c>
      <c r="C48" s="3"/>
      <c r="D48" s="3"/>
      <c r="E48" s="3"/>
      <c r="F48" s="3" t="s">
        <v>172</v>
      </c>
      <c r="G48" s="3"/>
      <c r="H48" s="82" t="s">
        <v>125</v>
      </c>
      <c r="I48" s="3" t="s">
        <v>172</v>
      </c>
      <c r="J48" s="3" t="s">
        <v>172</v>
      </c>
      <c r="K48" s="111">
        <v>34788.46</v>
      </c>
      <c r="L48" s="111">
        <v>42094.04</v>
      </c>
      <c r="M48" s="86">
        <f t="shared" ref="M48:M70" si="1">K48</f>
        <v>34788.46</v>
      </c>
      <c r="N48" s="89" t="s">
        <v>228</v>
      </c>
      <c r="O48" s="3" t="s">
        <v>170</v>
      </c>
      <c r="P48" s="3" t="s">
        <v>229</v>
      </c>
      <c r="Q48" s="3" t="s">
        <v>230</v>
      </c>
      <c r="R48" s="115" t="s">
        <v>176</v>
      </c>
      <c r="S48" s="89" t="s">
        <v>231</v>
      </c>
      <c r="T48" s="3" t="s">
        <v>172</v>
      </c>
      <c r="U48" s="8"/>
      <c r="V48" s="11"/>
      <c r="W48" s="10" t="s">
        <v>172</v>
      </c>
      <c r="X48" s="111"/>
      <c r="Y48" s="111"/>
      <c r="Z48" s="11"/>
    </row>
    <row r="49" spans="1:26" ht="60.75" thickBot="1">
      <c r="A49" s="82" t="s">
        <v>49</v>
      </c>
      <c r="B49" s="114" t="s">
        <v>233</v>
      </c>
      <c r="C49" s="3"/>
      <c r="D49" s="3"/>
      <c r="E49" s="3"/>
      <c r="F49" s="3" t="s">
        <v>170</v>
      </c>
      <c r="G49" s="3"/>
      <c r="H49" s="82" t="s">
        <v>125</v>
      </c>
      <c r="I49" s="3" t="s">
        <v>172</v>
      </c>
      <c r="J49" s="3" t="s">
        <v>172</v>
      </c>
      <c r="K49" s="111">
        <v>52665</v>
      </c>
      <c r="L49" s="111">
        <v>63724.65</v>
      </c>
      <c r="M49" s="86">
        <f t="shared" si="1"/>
        <v>52665</v>
      </c>
      <c r="N49" s="89" t="s">
        <v>228</v>
      </c>
      <c r="O49" s="3" t="s">
        <v>170</v>
      </c>
      <c r="P49" s="3" t="s">
        <v>229</v>
      </c>
      <c r="Q49" s="3" t="s">
        <v>230</v>
      </c>
      <c r="R49" s="115" t="s">
        <v>176</v>
      </c>
      <c r="S49" s="89" t="s">
        <v>231</v>
      </c>
      <c r="T49" s="3" t="s">
        <v>172</v>
      </c>
      <c r="U49" s="8" t="s">
        <v>170</v>
      </c>
      <c r="V49" s="11" t="s">
        <v>212</v>
      </c>
      <c r="W49" s="10" t="s">
        <v>172</v>
      </c>
      <c r="X49" s="111"/>
      <c r="Y49" s="111"/>
      <c r="Z49" s="11"/>
    </row>
    <row r="50" spans="1:26" ht="60.75" thickBot="1">
      <c r="A50" s="82" t="s">
        <v>49</v>
      </c>
      <c r="B50" s="114" t="s">
        <v>234</v>
      </c>
      <c r="C50" s="3"/>
      <c r="D50" s="3"/>
      <c r="E50" s="3"/>
      <c r="F50" s="3" t="s">
        <v>170</v>
      </c>
      <c r="G50" s="3"/>
      <c r="H50" s="82" t="s">
        <v>125</v>
      </c>
      <c r="I50" s="3" t="s">
        <v>172</v>
      </c>
      <c r="J50" s="3" t="s">
        <v>172</v>
      </c>
      <c r="K50" s="111">
        <v>6059.28</v>
      </c>
      <c r="L50" s="111">
        <v>7331.73</v>
      </c>
      <c r="M50" s="86">
        <f t="shared" si="1"/>
        <v>6059.28</v>
      </c>
      <c r="N50" s="89" t="s">
        <v>228</v>
      </c>
      <c r="O50" s="3" t="s">
        <v>170</v>
      </c>
      <c r="P50" s="3" t="s">
        <v>229</v>
      </c>
      <c r="Q50" s="3" t="s">
        <v>230</v>
      </c>
      <c r="R50" s="115" t="s">
        <v>176</v>
      </c>
      <c r="S50" s="89" t="s">
        <v>231</v>
      </c>
      <c r="T50" s="3" t="s">
        <v>172</v>
      </c>
      <c r="U50" s="8" t="s">
        <v>170</v>
      </c>
      <c r="V50" s="11" t="s">
        <v>212</v>
      </c>
      <c r="W50" s="10" t="s">
        <v>172</v>
      </c>
      <c r="X50" s="111"/>
      <c r="Y50" s="111"/>
      <c r="Z50" s="11"/>
    </row>
    <row r="51" spans="1:26" ht="60.75" thickBot="1">
      <c r="A51" s="82" t="s">
        <v>49</v>
      </c>
      <c r="B51" s="114" t="s">
        <v>235</v>
      </c>
      <c r="C51" s="3"/>
      <c r="D51" s="3"/>
      <c r="E51" s="3"/>
      <c r="F51" s="3" t="s">
        <v>170</v>
      </c>
      <c r="G51" s="3"/>
      <c r="H51" s="82" t="s">
        <v>125</v>
      </c>
      <c r="I51" s="3" t="s">
        <v>172</v>
      </c>
      <c r="J51" s="3" t="s">
        <v>172</v>
      </c>
      <c r="K51" s="111">
        <v>11586.88</v>
      </c>
      <c r="L51" s="111">
        <v>14020.12</v>
      </c>
      <c r="M51" s="86">
        <f t="shared" si="1"/>
        <v>11586.88</v>
      </c>
      <c r="N51" s="89" t="s">
        <v>228</v>
      </c>
      <c r="O51" s="3" t="s">
        <v>170</v>
      </c>
      <c r="P51" s="3" t="s">
        <v>229</v>
      </c>
      <c r="Q51" s="3" t="s">
        <v>230</v>
      </c>
      <c r="R51" s="115" t="s">
        <v>176</v>
      </c>
      <c r="S51" s="89" t="s">
        <v>231</v>
      </c>
      <c r="T51" s="3" t="s">
        <v>172</v>
      </c>
      <c r="U51" s="8" t="s">
        <v>170</v>
      </c>
      <c r="V51" s="11" t="s">
        <v>212</v>
      </c>
      <c r="W51" s="10" t="s">
        <v>172</v>
      </c>
      <c r="X51" s="111"/>
      <c r="Y51" s="111"/>
      <c r="Z51" s="11"/>
    </row>
    <row r="52" spans="1:26" ht="60.75" thickBot="1">
      <c r="A52" s="82" t="s">
        <v>49</v>
      </c>
      <c r="B52" s="114" t="s">
        <v>236</v>
      </c>
      <c r="C52" s="3"/>
      <c r="D52" s="3"/>
      <c r="E52" s="3"/>
      <c r="F52" s="3" t="s">
        <v>170</v>
      </c>
      <c r="G52" s="3"/>
      <c r="H52" s="82" t="s">
        <v>125</v>
      </c>
      <c r="I52" s="3" t="s">
        <v>172</v>
      </c>
      <c r="J52" s="3" t="s">
        <v>172</v>
      </c>
      <c r="K52" s="111">
        <v>5879.82</v>
      </c>
      <c r="L52" s="111">
        <v>7114.58</v>
      </c>
      <c r="M52" s="86">
        <f t="shared" si="1"/>
        <v>5879.82</v>
      </c>
      <c r="N52" s="89" t="s">
        <v>228</v>
      </c>
      <c r="O52" s="3" t="s">
        <v>170</v>
      </c>
      <c r="P52" s="3" t="s">
        <v>229</v>
      </c>
      <c r="Q52" s="3" t="s">
        <v>230</v>
      </c>
      <c r="R52" s="115" t="s">
        <v>176</v>
      </c>
      <c r="S52" s="89" t="s">
        <v>231</v>
      </c>
      <c r="T52" s="3" t="s">
        <v>172</v>
      </c>
      <c r="U52" s="8" t="s">
        <v>170</v>
      </c>
      <c r="V52" s="11" t="s">
        <v>212</v>
      </c>
      <c r="W52" s="10" t="s">
        <v>172</v>
      </c>
      <c r="X52" s="111"/>
      <c r="Y52" s="111"/>
      <c r="Z52" s="11"/>
    </row>
    <row r="53" spans="1:26" ht="30.75" thickBot="1">
      <c r="A53" s="82" t="s">
        <v>49</v>
      </c>
      <c r="B53" s="114" t="s">
        <v>237</v>
      </c>
      <c r="C53" s="3"/>
      <c r="D53" s="3"/>
      <c r="E53" s="3"/>
      <c r="F53" s="3" t="s">
        <v>170</v>
      </c>
      <c r="G53" s="3"/>
      <c r="H53" s="82" t="s">
        <v>125</v>
      </c>
      <c r="I53" s="3" t="s">
        <v>172</v>
      </c>
      <c r="J53" s="3" t="s">
        <v>172</v>
      </c>
      <c r="K53" s="111">
        <v>17566.11</v>
      </c>
      <c r="L53" s="111">
        <v>21254.99</v>
      </c>
      <c r="M53" s="86">
        <f t="shared" si="1"/>
        <v>17566.11</v>
      </c>
      <c r="N53" s="89" t="s">
        <v>175</v>
      </c>
      <c r="O53" s="3" t="s">
        <v>170</v>
      </c>
      <c r="P53" s="80">
        <v>45352</v>
      </c>
      <c r="Q53" s="80">
        <v>45444</v>
      </c>
      <c r="R53" s="115" t="s">
        <v>176</v>
      </c>
      <c r="S53" s="89" t="s">
        <v>231</v>
      </c>
      <c r="T53" s="3" t="s">
        <v>172</v>
      </c>
      <c r="U53" s="8" t="s">
        <v>170</v>
      </c>
      <c r="V53" s="11" t="s">
        <v>212</v>
      </c>
      <c r="W53" s="10" t="s">
        <v>172</v>
      </c>
      <c r="X53" s="111"/>
      <c r="Y53" s="111"/>
      <c r="Z53" s="11"/>
    </row>
    <row r="54" spans="1:26" ht="60.75" thickBot="1">
      <c r="A54" s="82" t="s">
        <v>49</v>
      </c>
      <c r="B54" s="114" t="s">
        <v>238</v>
      </c>
      <c r="C54" s="3"/>
      <c r="D54" s="3"/>
      <c r="E54" s="3"/>
      <c r="F54" s="3" t="s">
        <v>170</v>
      </c>
      <c r="G54" s="3"/>
      <c r="H54" s="82" t="s">
        <v>125</v>
      </c>
      <c r="I54" s="3" t="s">
        <v>172</v>
      </c>
      <c r="J54" s="3" t="s">
        <v>172</v>
      </c>
      <c r="K54" s="111">
        <v>9429.94</v>
      </c>
      <c r="L54" s="111">
        <v>11410.23</v>
      </c>
      <c r="M54" s="86">
        <f t="shared" si="1"/>
        <v>9429.94</v>
      </c>
      <c r="N54" s="89" t="s">
        <v>228</v>
      </c>
      <c r="O54" s="3" t="s">
        <v>170</v>
      </c>
      <c r="P54" s="3" t="s">
        <v>229</v>
      </c>
      <c r="Q54" s="3" t="s">
        <v>230</v>
      </c>
      <c r="R54" s="115" t="s">
        <v>176</v>
      </c>
      <c r="S54" s="89" t="s">
        <v>231</v>
      </c>
      <c r="T54" s="3" t="s">
        <v>172</v>
      </c>
      <c r="U54" s="8" t="s">
        <v>170</v>
      </c>
      <c r="V54" s="11" t="s">
        <v>212</v>
      </c>
      <c r="W54" s="10" t="s">
        <v>172</v>
      </c>
      <c r="X54" s="111"/>
      <c r="Y54" s="111"/>
      <c r="Z54" s="11"/>
    </row>
    <row r="55" spans="1:26" ht="60.75" thickBot="1">
      <c r="A55" s="82" t="s">
        <v>49</v>
      </c>
      <c r="B55" s="114" t="s">
        <v>239</v>
      </c>
      <c r="C55" s="3"/>
      <c r="D55" s="3"/>
      <c r="E55" s="3"/>
      <c r="F55" s="3" t="s">
        <v>170</v>
      </c>
      <c r="G55" s="3"/>
      <c r="H55" s="82" t="s">
        <v>125</v>
      </c>
      <c r="I55" s="3" t="s">
        <v>172</v>
      </c>
      <c r="J55" s="3" t="s">
        <v>172</v>
      </c>
      <c r="K55" s="111">
        <v>5625.55</v>
      </c>
      <c r="L55" s="111">
        <v>6806.92</v>
      </c>
      <c r="M55" s="86">
        <f t="shared" si="1"/>
        <v>5625.55</v>
      </c>
      <c r="N55" s="89" t="s">
        <v>228</v>
      </c>
      <c r="O55" s="3" t="s">
        <v>170</v>
      </c>
      <c r="P55" s="3" t="s">
        <v>229</v>
      </c>
      <c r="Q55" s="3" t="s">
        <v>230</v>
      </c>
      <c r="R55" s="115" t="s">
        <v>176</v>
      </c>
      <c r="S55" s="89" t="s">
        <v>231</v>
      </c>
      <c r="T55" s="3" t="s">
        <v>172</v>
      </c>
      <c r="U55" s="8" t="s">
        <v>170</v>
      </c>
      <c r="V55" s="11" t="s">
        <v>212</v>
      </c>
      <c r="W55" s="10" t="s">
        <v>172</v>
      </c>
      <c r="X55" s="111"/>
      <c r="Y55" s="111"/>
      <c r="Z55" s="11"/>
    </row>
    <row r="56" spans="1:26" ht="60.75" thickBot="1">
      <c r="A56" s="82" t="s">
        <v>49</v>
      </c>
      <c r="B56" s="114" t="s">
        <v>240</v>
      </c>
      <c r="C56" s="3"/>
      <c r="D56" s="3"/>
      <c r="E56" s="3"/>
      <c r="F56" s="3" t="s">
        <v>170</v>
      </c>
      <c r="G56" s="3"/>
      <c r="H56" s="82" t="s">
        <v>125</v>
      </c>
      <c r="I56" s="3" t="s">
        <v>172</v>
      </c>
      <c r="J56" s="3" t="s">
        <v>172</v>
      </c>
      <c r="K56" s="111">
        <v>30924.85</v>
      </c>
      <c r="L56" s="111">
        <v>37419.07</v>
      </c>
      <c r="M56" s="86">
        <f t="shared" si="1"/>
        <v>30924.85</v>
      </c>
      <c r="N56" s="89" t="s">
        <v>228</v>
      </c>
      <c r="O56" s="3" t="s">
        <v>170</v>
      </c>
      <c r="P56" s="3" t="s">
        <v>229</v>
      </c>
      <c r="Q56" s="3" t="s">
        <v>230</v>
      </c>
      <c r="R56" s="115" t="s">
        <v>176</v>
      </c>
      <c r="S56" s="89" t="s">
        <v>231</v>
      </c>
      <c r="T56" s="3" t="s">
        <v>172</v>
      </c>
      <c r="U56" s="8" t="s">
        <v>170</v>
      </c>
      <c r="V56" s="11" t="s">
        <v>212</v>
      </c>
      <c r="W56" s="10" t="s">
        <v>172</v>
      </c>
      <c r="X56" s="111"/>
      <c r="Y56" s="111"/>
      <c r="Z56" s="11"/>
    </row>
    <row r="57" spans="1:26" ht="60.75" thickBot="1">
      <c r="A57" s="82" t="s">
        <v>49</v>
      </c>
      <c r="B57" s="114" t="s">
        <v>241</v>
      </c>
      <c r="C57" s="3"/>
      <c r="D57" s="3"/>
      <c r="E57" s="3"/>
      <c r="F57" s="3" t="s">
        <v>170</v>
      </c>
      <c r="G57" s="3"/>
      <c r="H57" s="82" t="s">
        <v>125</v>
      </c>
      <c r="I57" s="3" t="s">
        <v>172</v>
      </c>
      <c r="J57" s="3" t="s">
        <v>172</v>
      </c>
      <c r="K57" s="111">
        <v>11383.43</v>
      </c>
      <c r="L57" s="111">
        <v>13773.9503</v>
      </c>
      <c r="M57" s="86">
        <f t="shared" si="1"/>
        <v>11383.43</v>
      </c>
      <c r="N57" s="89" t="s">
        <v>228</v>
      </c>
      <c r="O57" s="3" t="s">
        <v>170</v>
      </c>
      <c r="P57" s="3" t="s">
        <v>229</v>
      </c>
      <c r="Q57" s="3" t="s">
        <v>230</v>
      </c>
      <c r="R57" s="115" t="s">
        <v>176</v>
      </c>
      <c r="S57" s="89" t="s">
        <v>231</v>
      </c>
      <c r="T57" s="3" t="s">
        <v>172</v>
      </c>
      <c r="U57" s="8" t="s">
        <v>170</v>
      </c>
      <c r="V57" s="11" t="s">
        <v>212</v>
      </c>
      <c r="W57" s="10" t="s">
        <v>172</v>
      </c>
      <c r="X57" s="111"/>
      <c r="Y57" s="111"/>
      <c r="Z57" s="11"/>
    </row>
    <row r="58" spans="1:26" ht="60.75" thickBot="1">
      <c r="A58" s="116" t="s">
        <v>49</v>
      </c>
      <c r="B58" s="117" t="s">
        <v>242</v>
      </c>
      <c r="C58" s="118"/>
      <c r="D58" s="118"/>
      <c r="E58" s="118"/>
      <c r="F58" s="118" t="s">
        <v>170</v>
      </c>
      <c r="G58" s="118"/>
      <c r="H58" s="82" t="s">
        <v>125</v>
      </c>
      <c r="I58" s="3" t="s">
        <v>172</v>
      </c>
      <c r="J58" s="3" t="s">
        <v>172</v>
      </c>
      <c r="K58" s="111">
        <v>41184.449999999997</v>
      </c>
      <c r="L58" s="111">
        <v>49833.184499999996</v>
      </c>
      <c r="M58" s="86">
        <f t="shared" si="1"/>
        <v>41184.449999999997</v>
      </c>
      <c r="N58" s="89" t="s">
        <v>228</v>
      </c>
      <c r="O58" s="3" t="s">
        <v>170</v>
      </c>
      <c r="P58" s="3" t="s">
        <v>229</v>
      </c>
      <c r="Q58" s="3" t="s">
        <v>230</v>
      </c>
      <c r="R58" s="115" t="s">
        <v>176</v>
      </c>
      <c r="S58" s="89" t="s">
        <v>231</v>
      </c>
      <c r="T58" s="3" t="s">
        <v>172</v>
      </c>
      <c r="U58" s="8" t="s">
        <v>170</v>
      </c>
      <c r="V58" s="11" t="s">
        <v>212</v>
      </c>
      <c r="W58" s="10" t="s">
        <v>172</v>
      </c>
      <c r="X58" s="111"/>
      <c r="Y58" s="111"/>
      <c r="Z58" s="11"/>
    </row>
    <row r="59" spans="1:26" ht="60.75" thickBot="1">
      <c r="A59" s="82" t="s">
        <v>49</v>
      </c>
      <c r="B59" s="114" t="s">
        <v>243</v>
      </c>
      <c r="C59" s="3"/>
      <c r="D59" s="3"/>
      <c r="E59" s="3"/>
      <c r="F59" s="3" t="s">
        <v>170</v>
      </c>
      <c r="G59" s="3"/>
      <c r="H59" s="82" t="s">
        <v>125</v>
      </c>
      <c r="I59" s="3" t="s">
        <v>172</v>
      </c>
      <c r="J59" s="3" t="s">
        <v>172</v>
      </c>
      <c r="K59" s="111">
        <v>16447.650000000001</v>
      </c>
      <c r="L59" s="111">
        <v>19901.656500000001</v>
      </c>
      <c r="M59" s="86">
        <f t="shared" si="1"/>
        <v>16447.650000000001</v>
      </c>
      <c r="N59" s="89" t="s">
        <v>228</v>
      </c>
      <c r="O59" s="3" t="s">
        <v>170</v>
      </c>
      <c r="P59" s="3" t="s">
        <v>229</v>
      </c>
      <c r="Q59" s="3" t="s">
        <v>230</v>
      </c>
      <c r="R59" s="115" t="s">
        <v>176</v>
      </c>
      <c r="S59" s="89" t="s">
        <v>231</v>
      </c>
      <c r="T59" s="3" t="s">
        <v>172</v>
      </c>
      <c r="U59" s="8" t="s">
        <v>170</v>
      </c>
      <c r="V59" s="11" t="s">
        <v>212</v>
      </c>
      <c r="W59" s="10" t="s">
        <v>172</v>
      </c>
      <c r="X59" s="111"/>
      <c r="Y59" s="111"/>
      <c r="Z59" s="11"/>
    </row>
    <row r="60" spans="1:26" ht="60.75" thickBot="1">
      <c r="A60" s="82" t="s">
        <v>49</v>
      </c>
      <c r="B60" s="114" t="s">
        <v>244</v>
      </c>
      <c r="C60" s="3"/>
      <c r="D60" s="3"/>
      <c r="E60" s="3"/>
      <c r="F60" s="3" t="s">
        <v>172</v>
      </c>
      <c r="G60" s="3"/>
      <c r="H60" s="82" t="s">
        <v>125</v>
      </c>
      <c r="I60" s="3" t="s">
        <v>172</v>
      </c>
      <c r="J60" s="3" t="s">
        <v>172</v>
      </c>
      <c r="K60" s="111">
        <v>14173</v>
      </c>
      <c r="L60" s="111">
        <v>17149.330000000002</v>
      </c>
      <c r="M60" s="86">
        <f t="shared" si="1"/>
        <v>14173</v>
      </c>
      <c r="N60" s="89" t="s">
        <v>228</v>
      </c>
      <c r="O60" s="3" t="s">
        <v>170</v>
      </c>
      <c r="P60" s="3" t="s">
        <v>229</v>
      </c>
      <c r="Q60" s="3" t="s">
        <v>230</v>
      </c>
      <c r="R60" s="115" t="s">
        <v>176</v>
      </c>
      <c r="S60" s="89" t="s">
        <v>231</v>
      </c>
      <c r="T60" s="3" t="s">
        <v>172</v>
      </c>
      <c r="U60" s="8"/>
      <c r="V60" s="11"/>
      <c r="W60" s="10" t="s">
        <v>172</v>
      </c>
      <c r="X60" s="111"/>
      <c r="Y60" s="111"/>
      <c r="Z60" s="11"/>
    </row>
    <row r="61" spans="1:26" ht="60.75" thickBot="1">
      <c r="A61" s="82" t="s">
        <v>49</v>
      </c>
      <c r="B61" s="114" t="s">
        <v>245</v>
      </c>
      <c r="C61" s="3"/>
      <c r="D61" s="3"/>
      <c r="E61" s="3"/>
      <c r="F61" s="3" t="s">
        <v>170</v>
      </c>
      <c r="G61" s="3"/>
      <c r="H61" s="82" t="s">
        <v>125</v>
      </c>
      <c r="I61" s="3" t="s">
        <v>172</v>
      </c>
      <c r="J61" s="3" t="s">
        <v>172</v>
      </c>
      <c r="K61" s="119">
        <v>16430</v>
      </c>
      <c r="L61" s="120">
        <v>19880.3</v>
      </c>
      <c r="M61" s="86">
        <f t="shared" si="1"/>
        <v>16430</v>
      </c>
      <c r="N61" s="89" t="s">
        <v>228</v>
      </c>
      <c r="O61" s="3" t="s">
        <v>172</v>
      </c>
      <c r="P61" s="3" t="s">
        <v>229</v>
      </c>
      <c r="Q61" s="3" t="s">
        <v>230</v>
      </c>
      <c r="R61" s="115" t="s">
        <v>176</v>
      </c>
      <c r="S61" s="89" t="s">
        <v>231</v>
      </c>
      <c r="T61" s="3" t="s">
        <v>172</v>
      </c>
      <c r="U61" s="8" t="s">
        <v>170</v>
      </c>
      <c r="V61" s="11" t="s">
        <v>212</v>
      </c>
      <c r="W61" s="10" t="s">
        <v>172</v>
      </c>
      <c r="X61" s="119"/>
      <c r="Y61" s="120"/>
      <c r="Z61" s="11"/>
    </row>
    <row r="62" spans="1:26" ht="60.75" thickBot="1">
      <c r="A62" s="82" t="s">
        <v>49</v>
      </c>
      <c r="B62" s="114" t="s">
        <v>246</v>
      </c>
      <c r="C62" s="3"/>
      <c r="D62" s="3"/>
      <c r="E62" s="3"/>
      <c r="F62" s="3" t="s">
        <v>170</v>
      </c>
      <c r="G62" s="3"/>
      <c r="H62" s="82" t="s">
        <v>124</v>
      </c>
      <c r="I62" s="3" t="s">
        <v>172</v>
      </c>
      <c r="J62" s="3" t="s">
        <v>172</v>
      </c>
      <c r="K62" s="111">
        <v>5158</v>
      </c>
      <c r="L62" s="111">
        <v>6241.18</v>
      </c>
      <c r="M62" s="86">
        <f t="shared" si="1"/>
        <v>5158</v>
      </c>
      <c r="N62" s="89" t="s">
        <v>228</v>
      </c>
      <c r="O62" s="3" t="s">
        <v>172</v>
      </c>
      <c r="P62" s="3" t="s">
        <v>229</v>
      </c>
      <c r="Q62" s="3" t="s">
        <v>230</v>
      </c>
      <c r="R62" s="115" t="s">
        <v>176</v>
      </c>
      <c r="S62" s="89" t="s">
        <v>231</v>
      </c>
      <c r="T62" s="3" t="s">
        <v>172</v>
      </c>
      <c r="U62" s="8" t="s">
        <v>170</v>
      </c>
      <c r="V62" s="11" t="s">
        <v>212</v>
      </c>
      <c r="W62" s="10" t="s">
        <v>172</v>
      </c>
      <c r="X62" s="111"/>
      <c r="Y62" s="111"/>
      <c r="Z62" s="11"/>
    </row>
    <row r="63" spans="1:26" ht="30.75" thickBot="1">
      <c r="A63" s="82" t="s">
        <v>49</v>
      </c>
      <c r="B63" s="114" t="s">
        <v>247</v>
      </c>
      <c r="C63" s="3"/>
      <c r="D63" s="3"/>
      <c r="E63" s="3"/>
      <c r="F63" s="3" t="s">
        <v>170</v>
      </c>
      <c r="G63" s="3"/>
      <c r="H63" s="82" t="s">
        <v>124</v>
      </c>
      <c r="I63" s="3" t="s">
        <v>172</v>
      </c>
      <c r="J63" s="3" t="s">
        <v>172</v>
      </c>
      <c r="K63" s="111">
        <v>870</v>
      </c>
      <c r="L63" s="111">
        <v>1052.7</v>
      </c>
      <c r="M63" s="86">
        <f t="shared" si="1"/>
        <v>870</v>
      </c>
      <c r="N63" s="3" t="s">
        <v>218</v>
      </c>
      <c r="O63" s="3" t="s">
        <v>172</v>
      </c>
      <c r="P63" s="3" t="s">
        <v>202</v>
      </c>
      <c r="Q63" s="80">
        <v>45306</v>
      </c>
      <c r="R63" s="115" t="s">
        <v>176</v>
      </c>
      <c r="S63" s="89" t="s">
        <v>231</v>
      </c>
      <c r="T63" s="3" t="s">
        <v>172</v>
      </c>
      <c r="U63" s="8" t="s">
        <v>170</v>
      </c>
      <c r="V63" s="11" t="s">
        <v>212</v>
      </c>
      <c r="W63" s="10" t="s">
        <v>172</v>
      </c>
      <c r="X63" s="111"/>
      <c r="Y63" s="111"/>
      <c r="Z63" s="11"/>
    </row>
    <row r="64" spans="1:26" ht="60.75" thickBot="1">
      <c r="A64" s="82" t="s">
        <v>49</v>
      </c>
      <c r="B64" s="114" t="s">
        <v>248</v>
      </c>
      <c r="C64" s="3"/>
      <c r="D64" s="3"/>
      <c r="E64" s="3"/>
      <c r="F64" s="3" t="s">
        <v>172</v>
      </c>
      <c r="G64" s="3"/>
      <c r="H64" s="82" t="s">
        <v>124</v>
      </c>
      <c r="I64" s="3" t="s">
        <v>172</v>
      </c>
      <c r="J64" s="3" t="s">
        <v>172</v>
      </c>
      <c r="K64" s="111">
        <v>14936</v>
      </c>
      <c r="L64" s="111">
        <v>18072.560000000001</v>
      </c>
      <c r="M64" s="86">
        <f t="shared" si="1"/>
        <v>14936</v>
      </c>
      <c r="N64" s="89" t="s">
        <v>228</v>
      </c>
      <c r="O64" s="3" t="s">
        <v>172</v>
      </c>
      <c r="P64" s="3" t="s">
        <v>229</v>
      </c>
      <c r="Q64" s="3" t="s">
        <v>230</v>
      </c>
      <c r="R64" s="115" t="s">
        <v>176</v>
      </c>
      <c r="S64" s="89" t="s">
        <v>231</v>
      </c>
      <c r="T64" s="3" t="s">
        <v>172</v>
      </c>
      <c r="U64" s="8"/>
      <c r="V64" s="11"/>
      <c r="W64" s="10" t="s">
        <v>172</v>
      </c>
      <c r="X64" s="111"/>
      <c r="Y64" s="111"/>
      <c r="Z64" s="11"/>
    </row>
    <row r="65" spans="1:26" ht="60.75" thickBot="1">
      <c r="A65" s="82" t="s">
        <v>49</v>
      </c>
      <c r="B65" s="114" t="s">
        <v>249</v>
      </c>
      <c r="C65" s="3"/>
      <c r="D65" s="3"/>
      <c r="E65" s="3"/>
      <c r="F65" s="3" t="s">
        <v>172</v>
      </c>
      <c r="G65" s="3"/>
      <c r="H65" s="82" t="s">
        <v>124</v>
      </c>
      <c r="I65" s="3" t="s">
        <v>172</v>
      </c>
      <c r="J65" s="3" t="s">
        <v>172</v>
      </c>
      <c r="K65" s="111">
        <v>14967</v>
      </c>
      <c r="L65" s="111">
        <v>18110.07</v>
      </c>
      <c r="M65" s="86">
        <f t="shared" si="1"/>
        <v>14967</v>
      </c>
      <c r="N65" s="89" t="s">
        <v>228</v>
      </c>
      <c r="O65" s="3" t="s">
        <v>172</v>
      </c>
      <c r="P65" s="3" t="s">
        <v>229</v>
      </c>
      <c r="Q65" s="3" t="s">
        <v>230</v>
      </c>
      <c r="R65" s="115" t="s">
        <v>176</v>
      </c>
      <c r="S65" s="89" t="s">
        <v>231</v>
      </c>
      <c r="T65" s="3" t="s">
        <v>172</v>
      </c>
      <c r="U65" s="8"/>
      <c r="V65" s="11"/>
      <c r="W65" s="10" t="s">
        <v>172</v>
      </c>
      <c r="X65" s="111"/>
      <c r="Y65" s="111"/>
      <c r="Z65" s="11"/>
    </row>
    <row r="66" spans="1:26" ht="60.75" thickBot="1">
      <c r="A66" s="82" t="s">
        <v>49</v>
      </c>
      <c r="B66" s="114" t="s">
        <v>250</v>
      </c>
      <c r="C66" s="3"/>
      <c r="D66" s="3"/>
      <c r="E66" s="3"/>
      <c r="F66" s="3" t="s">
        <v>172</v>
      </c>
      <c r="G66" s="3"/>
      <c r="H66" s="82" t="s">
        <v>124</v>
      </c>
      <c r="I66" s="3" t="s">
        <v>172</v>
      </c>
      <c r="J66" s="3" t="s">
        <v>172</v>
      </c>
      <c r="K66" s="111">
        <v>9500</v>
      </c>
      <c r="L66" s="111">
        <v>11495</v>
      </c>
      <c r="M66" s="86">
        <f t="shared" si="1"/>
        <v>9500</v>
      </c>
      <c r="N66" s="89" t="s">
        <v>228</v>
      </c>
      <c r="O66" s="3" t="s">
        <v>172</v>
      </c>
      <c r="P66" s="3" t="s">
        <v>229</v>
      </c>
      <c r="Q66" s="3" t="s">
        <v>230</v>
      </c>
      <c r="R66" s="115" t="s">
        <v>176</v>
      </c>
      <c r="S66" s="89" t="s">
        <v>231</v>
      </c>
      <c r="T66" s="3" t="s">
        <v>172</v>
      </c>
      <c r="U66" s="8"/>
      <c r="V66" s="11"/>
      <c r="W66" s="10" t="s">
        <v>172</v>
      </c>
      <c r="X66" s="111"/>
      <c r="Y66" s="111"/>
      <c r="Z66" s="11"/>
    </row>
    <row r="67" spans="1:26" ht="60.75" thickBot="1">
      <c r="A67" s="82" t="s">
        <v>49</v>
      </c>
      <c r="B67" s="114" t="s">
        <v>251</v>
      </c>
      <c r="C67" s="3"/>
      <c r="D67" s="3"/>
      <c r="E67" s="3"/>
      <c r="F67" s="3" t="s">
        <v>170</v>
      </c>
      <c r="G67" s="3"/>
      <c r="H67" s="82" t="s">
        <v>124</v>
      </c>
      <c r="I67" s="3" t="s">
        <v>172</v>
      </c>
      <c r="J67" s="3" t="s">
        <v>172</v>
      </c>
      <c r="K67" s="121">
        <v>8213.8799999999992</v>
      </c>
      <c r="L67" s="122">
        <v>9938.7900000000009</v>
      </c>
      <c r="M67" s="86">
        <f t="shared" si="1"/>
        <v>8213.8799999999992</v>
      </c>
      <c r="N67" s="89" t="s">
        <v>228</v>
      </c>
      <c r="O67" s="3" t="s">
        <v>172</v>
      </c>
      <c r="P67" s="3" t="s">
        <v>229</v>
      </c>
      <c r="Q67" s="3" t="s">
        <v>230</v>
      </c>
      <c r="R67" s="115" t="s">
        <v>176</v>
      </c>
      <c r="S67" s="89" t="s">
        <v>231</v>
      </c>
      <c r="T67" s="3" t="s">
        <v>172</v>
      </c>
      <c r="U67" s="8" t="s">
        <v>170</v>
      </c>
      <c r="V67" s="11" t="s">
        <v>212</v>
      </c>
      <c r="W67" s="10" t="s">
        <v>172</v>
      </c>
      <c r="X67" s="121"/>
      <c r="Y67" s="122"/>
      <c r="Z67" s="11"/>
    </row>
    <row r="68" spans="1:26" ht="60.75" thickBot="1">
      <c r="A68" s="82" t="s">
        <v>49</v>
      </c>
      <c r="B68" s="114" t="s">
        <v>252</v>
      </c>
      <c r="C68" s="3"/>
      <c r="D68" s="3"/>
      <c r="E68" s="3"/>
      <c r="F68" s="3" t="s">
        <v>172</v>
      </c>
      <c r="G68" s="3"/>
      <c r="H68" s="3" t="s">
        <v>125</v>
      </c>
      <c r="I68" s="3" t="s">
        <v>172</v>
      </c>
      <c r="J68" s="3" t="s">
        <v>172</v>
      </c>
      <c r="K68" s="111">
        <v>81136.94</v>
      </c>
      <c r="L68" s="111">
        <v>98175.72</v>
      </c>
      <c r="M68" s="86">
        <f t="shared" si="1"/>
        <v>81136.94</v>
      </c>
      <c r="N68" s="89" t="s">
        <v>228</v>
      </c>
      <c r="O68" s="3" t="s">
        <v>172</v>
      </c>
      <c r="P68" s="3" t="s">
        <v>229</v>
      </c>
      <c r="Q68" s="3" t="s">
        <v>230</v>
      </c>
      <c r="R68" s="115" t="s">
        <v>176</v>
      </c>
      <c r="S68" s="89" t="s">
        <v>231</v>
      </c>
      <c r="T68" s="3" t="s">
        <v>172</v>
      </c>
      <c r="U68" s="8"/>
      <c r="V68" s="11"/>
      <c r="W68" s="10" t="s">
        <v>172</v>
      </c>
      <c r="X68" s="111"/>
      <c r="Y68" s="111"/>
      <c r="Z68" s="11"/>
    </row>
    <row r="69" spans="1:26" ht="60.75" thickBot="1">
      <c r="A69" s="82" t="s">
        <v>49</v>
      </c>
      <c r="B69" s="114" t="s">
        <v>253</v>
      </c>
      <c r="C69" s="3"/>
      <c r="D69" s="3"/>
      <c r="E69" s="3"/>
      <c r="F69" s="3" t="s">
        <v>172</v>
      </c>
      <c r="G69" s="3"/>
      <c r="H69" s="3" t="s">
        <v>125</v>
      </c>
      <c r="I69" s="3" t="s">
        <v>172</v>
      </c>
      <c r="J69" s="3" t="s">
        <v>172</v>
      </c>
      <c r="K69" s="111">
        <v>13230</v>
      </c>
      <c r="L69" s="111">
        <v>16044.6</v>
      </c>
      <c r="M69" s="86">
        <f t="shared" si="1"/>
        <v>13230</v>
      </c>
      <c r="N69" s="89" t="s">
        <v>228</v>
      </c>
      <c r="O69" s="3" t="s">
        <v>172</v>
      </c>
      <c r="P69" s="3" t="s">
        <v>229</v>
      </c>
      <c r="Q69" s="3" t="s">
        <v>230</v>
      </c>
      <c r="R69" s="115" t="s">
        <v>176</v>
      </c>
      <c r="S69" s="89" t="s">
        <v>231</v>
      </c>
      <c r="T69" s="3" t="s">
        <v>172</v>
      </c>
      <c r="U69" s="8"/>
      <c r="V69" s="11"/>
      <c r="W69" s="10" t="s">
        <v>172</v>
      </c>
      <c r="X69" s="111"/>
      <c r="Y69" s="111"/>
      <c r="Z69" s="11"/>
    </row>
    <row r="70" spans="1:26" ht="60">
      <c r="A70" s="82" t="s">
        <v>49</v>
      </c>
      <c r="B70" s="117" t="s">
        <v>254</v>
      </c>
      <c r="C70" s="3"/>
      <c r="D70" s="3"/>
      <c r="E70" s="3"/>
      <c r="F70" s="3" t="s">
        <v>172</v>
      </c>
      <c r="G70" s="3"/>
      <c r="H70" s="3" t="s">
        <v>125</v>
      </c>
      <c r="I70" s="3" t="s">
        <v>172</v>
      </c>
      <c r="J70" s="3" t="s">
        <v>172</v>
      </c>
      <c r="K70" s="111">
        <v>36504</v>
      </c>
      <c r="L70" s="111">
        <v>44169.84</v>
      </c>
      <c r="M70" s="86">
        <f t="shared" si="1"/>
        <v>36504</v>
      </c>
      <c r="N70" s="89" t="s">
        <v>228</v>
      </c>
      <c r="O70" s="3" t="s">
        <v>172</v>
      </c>
      <c r="P70" s="3" t="s">
        <v>229</v>
      </c>
      <c r="Q70" s="3" t="s">
        <v>230</v>
      </c>
      <c r="R70" s="115" t="s">
        <v>176</v>
      </c>
      <c r="S70" s="89" t="s">
        <v>231</v>
      </c>
      <c r="T70" s="3" t="s">
        <v>172</v>
      </c>
      <c r="U70" s="8" t="s">
        <v>170</v>
      </c>
      <c r="V70" s="11" t="s">
        <v>212</v>
      </c>
      <c r="W70" s="10" t="s">
        <v>172</v>
      </c>
      <c r="X70" s="111"/>
      <c r="Y70" s="111"/>
      <c r="Z70" s="11"/>
    </row>
    <row r="71" spans="1:26">
      <c r="A71" s="123" t="s">
        <v>49</v>
      </c>
      <c r="B71" s="124" t="s">
        <v>255</v>
      </c>
      <c r="C71" s="125"/>
      <c r="D71" s="125"/>
      <c r="E71" s="125"/>
      <c r="F71" s="125" t="s">
        <v>172</v>
      </c>
      <c r="G71" s="125"/>
      <c r="H71" s="125" t="s">
        <v>125</v>
      </c>
      <c r="I71" s="125" t="s">
        <v>170</v>
      </c>
      <c r="J71" s="125" t="s">
        <v>172</v>
      </c>
      <c r="K71" s="126">
        <v>599000</v>
      </c>
      <c r="L71" s="126">
        <v>622960</v>
      </c>
      <c r="M71" s="127">
        <f>K71*1.2</f>
        <v>718800</v>
      </c>
      <c r="N71" s="125" t="s">
        <v>256</v>
      </c>
      <c r="O71" s="128" t="s">
        <v>172</v>
      </c>
      <c r="P71" s="125" t="s">
        <v>202</v>
      </c>
      <c r="Q71" s="129">
        <v>45444</v>
      </c>
      <c r="R71" s="130">
        <v>45657</v>
      </c>
      <c r="S71" s="125" t="s">
        <v>191</v>
      </c>
      <c r="T71" s="125" t="s">
        <v>172</v>
      </c>
      <c r="U71" s="125" t="s">
        <v>172</v>
      </c>
      <c r="V71" s="125" t="s">
        <v>257</v>
      </c>
      <c r="W71" s="131" t="s">
        <v>172</v>
      </c>
      <c r="X71" s="126"/>
      <c r="Y71" s="126"/>
      <c r="Z71" s="132"/>
    </row>
    <row r="72" spans="1:26">
      <c r="A72" s="123" t="s">
        <v>49</v>
      </c>
      <c r="B72" s="124" t="s">
        <v>258</v>
      </c>
      <c r="C72" s="125"/>
      <c r="D72" s="125"/>
      <c r="E72" s="125"/>
      <c r="F72" s="125" t="s">
        <v>172</v>
      </c>
      <c r="G72" s="125"/>
      <c r="H72" s="125" t="s">
        <v>125</v>
      </c>
      <c r="I72" s="125" t="s">
        <v>170</v>
      </c>
      <c r="J72" s="125" t="s">
        <v>172</v>
      </c>
      <c r="K72" s="126">
        <v>256400</v>
      </c>
      <c r="L72" s="126">
        <v>266656</v>
      </c>
      <c r="M72" s="127">
        <f t="shared" ref="M72:M94" si="2">K72*1.2</f>
        <v>307680</v>
      </c>
      <c r="N72" s="125" t="s">
        <v>256</v>
      </c>
      <c r="O72" s="128" t="s">
        <v>172</v>
      </c>
      <c r="P72" s="125" t="s">
        <v>202</v>
      </c>
      <c r="Q72" s="129">
        <v>45444</v>
      </c>
      <c r="R72" s="130">
        <v>45657</v>
      </c>
      <c r="S72" s="125" t="s">
        <v>191</v>
      </c>
      <c r="T72" s="125" t="s">
        <v>172</v>
      </c>
      <c r="U72" s="125" t="s">
        <v>172</v>
      </c>
      <c r="V72" s="125" t="s">
        <v>257</v>
      </c>
      <c r="W72" s="131" t="s">
        <v>172</v>
      </c>
      <c r="X72" s="126"/>
      <c r="Y72" s="126"/>
      <c r="Z72" s="132"/>
    </row>
    <row r="73" spans="1:26">
      <c r="A73" s="123" t="s">
        <v>49</v>
      </c>
      <c r="B73" s="124" t="s">
        <v>259</v>
      </c>
      <c r="C73" s="125"/>
      <c r="D73" s="125"/>
      <c r="E73" s="125"/>
      <c r="F73" s="125" t="s">
        <v>172</v>
      </c>
      <c r="G73" s="125"/>
      <c r="H73" s="125" t="s">
        <v>125</v>
      </c>
      <c r="I73" s="125" t="s">
        <v>172</v>
      </c>
      <c r="J73" s="125" t="s">
        <v>172</v>
      </c>
      <c r="K73" s="126">
        <v>4760</v>
      </c>
      <c r="L73" s="126">
        <v>4950.4000000000005</v>
      </c>
      <c r="M73" s="127">
        <f t="shared" si="2"/>
        <v>5712</v>
      </c>
      <c r="N73" s="125" t="s">
        <v>256</v>
      </c>
      <c r="O73" s="128" t="s">
        <v>172</v>
      </c>
      <c r="P73" s="125" t="s">
        <v>202</v>
      </c>
      <c r="Q73" s="129">
        <v>45444</v>
      </c>
      <c r="R73" s="130">
        <v>45657</v>
      </c>
      <c r="S73" s="125" t="s">
        <v>191</v>
      </c>
      <c r="T73" s="125" t="s">
        <v>172</v>
      </c>
      <c r="U73" s="125" t="s">
        <v>172</v>
      </c>
      <c r="V73" s="125" t="s">
        <v>257</v>
      </c>
      <c r="W73" s="131" t="s">
        <v>172</v>
      </c>
      <c r="X73" s="126"/>
      <c r="Y73" s="126"/>
      <c r="Z73" s="132"/>
    </row>
    <row r="74" spans="1:26">
      <c r="A74" s="123" t="s">
        <v>49</v>
      </c>
      <c r="B74" s="124" t="s">
        <v>260</v>
      </c>
      <c r="C74" s="125"/>
      <c r="D74" s="125"/>
      <c r="E74" s="125"/>
      <c r="F74" s="125" t="s">
        <v>172</v>
      </c>
      <c r="G74" s="125"/>
      <c r="H74" s="125" t="s">
        <v>125</v>
      </c>
      <c r="I74" s="125" t="s">
        <v>172</v>
      </c>
      <c r="J74" s="125" t="s">
        <v>172</v>
      </c>
      <c r="K74" s="126">
        <v>179400</v>
      </c>
      <c r="L74" s="126">
        <v>186576</v>
      </c>
      <c r="M74" s="127">
        <f t="shared" si="2"/>
        <v>215280</v>
      </c>
      <c r="N74" s="125" t="s">
        <v>256</v>
      </c>
      <c r="O74" s="128" t="s">
        <v>172</v>
      </c>
      <c r="P74" s="125" t="s">
        <v>202</v>
      </c>
      <c r="Q74" s="129">
        <v>45414</v>
      </c>
      <c r="R74" s="130">
        <v>45657</v>
      </c>
      <c r="S74" s="125" t="s">
        <v>191</v>
      </c>
      <c r="T74" s="125" t="s">
        <v>172</v>
      </c>
      <c r="U74" s="125" t="s">
        <v>172</v>
      </c>
      <c r="V74" s="125" t="s">
        <v>257</v>
      </c>
      <c r="W74" s="131" t="s">
        <v>172</v>
      </c>
      <c r="X74" s="126"/>
      <c r="Y74" s="126"/>
      <c r="Z74" s="132"/>
    </row>
    <row r="75" spans="1:26">
      <c r="A75" s="123" t="s">
        <v>49</v>
      </c>
      <c r="B75" s="124" t="s">
        <v>261</v>
      </c>
      <c r="C75" s="125"/>
      <c r="D75" s="125"/>
      <c r="E75" s="125"/>
      <c r="F75" s="125" t="s">
        <v>172</v>
      </c>
      <c r="G75" s="125"/>
      <c r="H75" s="125" t="s">
        <v>125</v>
      </c>
      <c r="I75" s="125" t="s">
        <v>172</v>
      </c>
      <c r="J75" s="125" t="s">
        <v>172</v>
      </c>
      <c r="K75" s="126">
        <v>167700</v>
      </c>
      <c r="L75" s="126">
        <v>174408</v>
      </c>
      <c r="M75" s="127">
        <f t="shared" si="2"/>
        <v>201240</v>
      </c>
      <c r="N75" s="125" t="s">
        <v>256</v>
      </c>
      <c r="O75" s="128" t="s">
        <v>172</v>
      </c>
      <c r="P75" s="125" t="s">
        <v>202</v>
      </c>
      <c r="Q75" s="129">
        <v>45444</v>
      </c>
      <c r="R75" s="130">
        <v>45657</v>
      </c>
      <c r="S75" s="125" t="s">
        <v>191</v>
      </c>
      <c r="T75" s="125" t="s">
        <v>172</v>
      </c>
      <c r="U75" s="125" t="s">
        <v>172</v>
      </c>
      <c r="V75" s="125" t="s">
        <v>257</v>
      </c>
      <c r="W75" s="131" t="s">
        <v>172</v>
      </c>
      <c r="X75" s="126"/>
      <c r="Y75" s="126"/>
      <c r="Z75" s="132"/>
    </row>
    <row r="76" spans="1:26">
      <c r="A76" s="123" t="s">
        <v>49</v>
      </c>
      <c r="B76" s="124" t="s">
        <v>262</v>
      </c>
      <c r="C76" s="125"/>
      <c r="D76" s="125"/>
      <c r="E76" s="125"/>
      <c r="F76" s="125" t="s">
        <v>172</v>
      </c>
      <c r="G76" s="125"/>
      <c r="H76" s="125" t="s">
        <v>125</v>
      </c>
      <c r="I76" s="125" t="s">
        <v>172</v>
      </c>
      <c r="J76" s="125" t="s">
        <v>172</v>
      </c>
      <c r="K76" s="126">
        <v>19740</v>
      </c>
      <c r="L76" s="126">
        <v>20529.600000000002</v>
      </c>
      <c r="M76" s="127">
        <f t="shared" si="2"/>
        <v>23688</v>
      </c>
      <c r="N76" s="125" t="s">
        <v>256</v>
      </c>
      <c r="O76" s="128" t="s">
        <v>172</v>
      </c>
      <c r="P76" s="125" t="s">
        <v>202</v>
      </c>
      <c r="Q76" s="129">
        <v>45444</v>
      </c>
      <c r="R76" s="130">
        <v>45657</v>
      </c>
      <c r="S76" s="125" t="s">
        <v>191</v>
      </c>
      <c r="T76" s="125" t="s">
        <v>172</v>
      </c>
      <c r="U76" s="125" t="s">
        <v>172</v>
      </c>
      <c r="V76" s="125" t="s">
        <v>257</v>
      </c>
      <c r="W76" s="131" t="s">
        <v>172</v>
      </c>
      <c r="X76" s="126"/>
      <c r="Y76" s="126"/>
      <c r="Z76" s="132"/>
    </row>
    <row r="77" spans="1:26">
      <c r="A77" s="123" t="s">
        <v>49</v>
      </c>
      <c r="B77" s="124" t="s">
        <v>263</v>
      </c>
      <c r="C77" s="125"/>
      <c r="D77" s="125"/>
      <c r="E77" s="125"/>
      <c r="F77" s="125" t="s">
        <v>172</v>
      </c>
      <c r="G77" s="125"/>
      <c r="H77" s="125" t="s">
        <v>125</v>
      </c>
      <c r="I77" s="125" t="s">
        <v>172</v>
      </c>
      <c r="J77" s="125" t="s">
        <v>172</v>
      </c>
      <c r="K77" s="126">
        <v>64440</v>
      </c>
      <c r="L77" s="126">
        <v>67017.600000000006</v>
      </c>
      <c r="M77" s="127">
        <f t="shared" si="2"/>
        <v>77328</v>
      </c>
      <c r="N77" s="125" t="s">
        <v>256</v>
      </c>
      <c r="O77" s="128" t="s">
        <v>172</v>
      </c>
      <c r="P77" s="125" t="s">
        <v>202</v>
      </c>
      <c r="Q77" s="129">
        <v>45444</v>
      </c>
      <c r="R77" s="130">
        <v>45657</v>
      </c>
      <c r="S77" s="125" t="s">
        <v>191</v>
      </c>
      <c r="T77" s="125" t="s">
        <v>172</v>
      </c>
      <c r="U77" s="125" t="s">
        <v>172</v>
      </c>
      <c r="V77" s="125" t="s">
        <v>257</v>
      </c>
      <c r="W77" s="131" t="s">
        <v>172</v>
      </c>
      <c r="X77" s="126"/>
      <c r="Y77" s="126"/>
      <c r="Z77" s="132"/>
    </row>
    <row r="78" spans="1:26">
      <c r="A78" s="123" t="s">
        <v>49</v>
      </c>
      <c r="B78" s="124" t="s">
        <v>264</v>
      </c>
      <c r="C78" s="125"/>
      <c r="D78" s="125"/>
      <c r="E78" s="125"/>
      <c r="F78" s="125" t="s">
        <v>172</v>
      </c>
      <c r="G78" s="125"/>
      <c r="H78" s="125" t="s">
        <v>125</v>
      </c>
      <c r="I78" s="125" t="s">
        <v>170</v>
      </c>
      <c r="J78" s="125" t="s">
        <v>172</v>
      </c>
      <c r="K78" s="126">
        <v>273240</v>
      </c>
      <c r="L78" s="126">
        <v>284169.60000000003</v>
      </c>
      <c r="M78" s="127">
        <f t="shared" si="2"/>
        <v>327888</v>
      </c>
      <c r="N78" s="125" t="s">
        <v>256</v>
      </c>
      <c r="O78" s="128" t="s">
        <v>172</v>
      </c>
      <c r="P78" s="125" t="s">
        <v>202</v>
      </c>
      <c r="Q78" s="129">
        <v>45414</v>
      </c>
      <c r="R78" s="130">
        <v>45657</v>
      </c>
      <c r="S78" s="125" t="s">
        <v>191</v>
      </c>
      <c r="T78" s="125" t="s">
        <v>172</v>
      </c>
      <c r="U78" s="125" t="s">
        <v>172</v>
      </c>
      <c r="V78" s="125" t="s">
        <v>257</v>
      </c>
      <c r="W78" s="131" t="s">
        <v>172</v>
      </c>
      <c r="X78" s="126"/>
      <c r="Y78" s="126"/>
      <c r="Z78" s="132"/>
    </row>
    <row r="79" spans="1:26">
      <c r="A79" s="123" t="s">
        <v>49</v>
      </c>
      <c r="B79" s="124" t="s">
        <v>265</v>
      </c>
      <c r="C79" s="125"/>
      <c r="D79" s="125"/>
      <c r="E79" s="125"/>
      <c r="F79" s="125" t="s">
        <v>172</v>
      </c>
      <c r="G79" s="125"/>
      <c r="H79" s="125" t="s">
        <v>125</v>
      </c>
      <c r="I79" s="125" t="s">
        <v>172</v>
      </c>
      <c r="J79" s="125" t="s">
        <v>172</v>
      </c>
      <c r="K79" s="126">
        <v>75000</v>
      </c>
      <c r="L79" s="126">
        <v>78000</v>
      </c>
      <c r="M79" s="127">
        <f t="shared" si="2"/>
        <v>90000</v>
      </c>
      <c r="N79" s="125" t="s">
        <v>256</v>
      </c>
      <c r="O79" s="128" t="s">
        <v>172</v>
      </c>
      <c r="P79" s="125" t="s">
        <v>202</v>
      </c>
      <c r="Q79" s="129">
        <v>45414</v>
      </c>
      <c r="R79" s="130">
        <v>45657</v>
      </c>
      <c r="S79" s="125" t="s">
        <v>191</v>
      </c>
      <c r="T79" s="125" t="s">
        <v>172</v>
      </c>
      <c r="U79" s="125" t="s">
        <v>172</v>
      </c>
      <c r="V79" s="125" t="s">
        <v>257</v>
      </c>
      <c r="W79" s="131" t="s">
        <v>172</v>
      </c>
      <c r="X79" s="126"/>
      <c r="Y79" s="126"/>
      <c r="Z79" s="132"/>
    </row>
    <row r="80" spans="1:26">
      <c r="A80" s="123" t="s">
        <v>49</v>
      </c>
      <c r="B80" s="124" t="s">
        <v>266</v>
      </c>
      <c r="C80" s="125"/>
      <c r="D80" s="125"/>
      <c r="E80" s="125"/>
      <c r="F80" s="125" t="s">
        <v>172</v>
      </c>
      <c r="G80" s="125"/>
      <c r="H80" s="125" t="s">
        <v>125</v>
      </c>
      <c r="I80" s="125" t="s">
        <v>172</v>
      </c>
      <c r="J80" s="125" t="s">
        <v>172</v>
      </c>
      <c r="K80" s="126">
        <v>145000</v>
      </c>
      <c r="L80" s="126">
        <v>150800</v>
      </c>
      <c r="M80" s="127">
        <f t="shared" si="2"/>
        <v>174000</v>
      </c>
      <c r="N80" s="125" t="s">
        <v>256</v>
      </c>
      <c r="O80" s="128" t="s">
        <v>172</v>
      </c>
      <c r="P80" s="125" t="s">
        <v>202</v>
      </c>
      <c r="Q80" s="129">
        <v>45444</v>
      </c>
      <c r="R80" s="130">
        <v>45657</v>
      </c>
      <c r="S80" s="125" t="s">
        <v>191</v>
      </c>
      <c r="T80" s="125" t="s">
        <v>172</v>
      </c>
      <c r="U80" s="125" t="s">
        <v>172</v>
      </c>
      <c r="V80" s="125" t="s">
        <v>257</v>
      </c>
      <c r="W80" s="131" t="s">
        <v>172</v>
      </c>
      <c r="X80" s="126"/>
      <c r="Y80" s="126"/>
      <c r="Z80" s="132"/>
    </row>
    <row r="81" spans="1:26">
      <c r="A81" s="123" t="s">
        <v>49</v>
      </c>
      <c r="B81" s="124" t="s">
        <v>267</v>
      </c>
      <c r="C81" s="125"/>
      <c r="D81" s="125"/>
      <c r="E81" s="125"/>
      <c r="F81" s="125" t="s">
        <v>172</v>
      </c>
      <c r="G81" s="125"/>
      <c r="H81" s="125" t="s">
        <v>125</v>
      </c>
      <c r="I81" s="125" t="s">
        <v>170</v>
      </c>
      <c r="J81" s="125" t="s">
        <v>172</v>
      </c>
      <c r="K81" s="126">
        <v>230560</v>
      </c>
      <c r="L81" s="126">
        <v>239782.40000000002</v>
      </c>
      <c r="M81" s="127">
        <f t="shared" si="2"/>
        <v>276672</v>
      </c>
      <c r="N81" s="125" t="s">
        <v>256</v>
      </c>
      <c r="O81" s="128" t="s">
        <v>172</v>
      </c>
      <c r="P81" s="125" t="s">
        <v>202</v>
      </c>
      <c r="Q81" s="129">
        <v>45444</v>
      </c>
      <c r="R81" s="130">
        <v>45657</v>
      </c>
      <c r="S81" s="125" t="s">
        <v>191</v>
      </c>
      <c r="T81" s="125" t="s">
        <v>172</v>
      </c>
      <c r="U81" s="125" t="s">
        <v>172</v>
      </c>
      <c r="V81" s="125" t="s">
        <v>257</v>
      </c>
      <c r="W81" s="131" t="s">
        <v>172</v>
      </c>
      <c r="X81" s="126"/>
      <c r="Y81" s="126"/>
      <c r="Z81" s="132"/>
    </row>
    <row r="82" spans="1:26">
      <c r="A82" s="123" t="s">
        <v>49</v>
      </c>
      <c r="B82" s="124" t="s">
        <v>268</v>
      </c>
      <c r="C82" s="125"/>
      <c r="D82" s="125"/>
      <c r="E82" s="125"/>
      <c r="F82" s="125" t="s">
        <v>172</v>
      </c>
      <c r="G82" s="125"/>
      <c r="H82" s="125" t="s">
        <v>125</v>
      </c>
      <c r="I82" s="125" t="s">
        <v>170</v>
      </c>
      <c r="J82" s="125" t="s">
        <v>172</v>
      </c>
      <c r="K82" s="126">
        <v>292500</v>
      </c>
      <c r="L82" s="126">
        <v>304200</v>
      </c>
      <c r="M82" s="127">
        <f t="shared" si="2"/>
        <v>351000</v>
      </c>
      <c r="N82" s="125" t="s">
        <v>256</v>
      </c>
      <c r="O82" s="128" t="s">
        <v>172</v>
      </c>
      <c r="P82" s="125" t="s">
        <v>202</v>
      </c>
      <c r="Q82" s="129">
        <v>45414</v>
      </c>
      <c r="R82" s="130">
        <v>45657</v>
      </c>
      <c r="S82" s="125" t="s">
        <v>191</v>
      </c>
      <c r="T82" s="125" t="s">
        <v>172</v>
      </c>
      <c r="U82" s="125" t="s">
        <v>172</v>
      </c>
      <c r="V82" s="125" t="s">
        <v>257</v>
      </c>
      <c r="W82" s="131" t="s">
        <v>172</v>
      </c>
      <c r="X82" s="126"/>
      <c r="Y82" s="126"/>
      <c r="Z82" s="132"/>
    </row>
    <row r="83" spans="1:26">
      <c r="A83" s="123" t="s">
        <v>49</v>
      </c>
      <c r="B83" s="124" t="s">
        <v>269</v>
      </c>
      <c r="C83" s="125"/>
      <c r="D83" s="125"/>
      <c r="E83" s="125"/>
      <c r="F83" s="125" t="s">
        <v>172</v>
      </c>
      <c r="G83" s="125"/>
      <c r="H83" s="125" t="s">
        <v>125</v>
      </c>
      <c r="I83" s="125" t="s">
        <v>170</v>
      </c>
      <c r="J83" s="125" t="s">
        <v>172</v>
      </c>
      <c r="K83" s="126">
        <v>440400.00000000006</v>
      </c>
      <c r="L83" s="126">
        <v>458016.00000000006</v>
      </c>
      <c r="M83" s="127">
        <f t="shared" si="2"/>
        <v>528480</v>
      </c>
      <c r="N83" s="125" t="s">
        <v>256</v>
      </c>
      <c r="O83" s="128" t="s">
        <v>172</v>
      </c>
      <c r="P83" s="125" t="s">
        <v>202</v>
      </c>
      <c r="Q83" s="129">
        <v>45414</v>
      </c>
      <c r="R83" s="130">
        <v>45657</v>
      </c>
      <c r="S83" s="125" t="s">
        <v>191</v>
      </c>
      <c r="T83" s="125" t="s">
        <v>172</v>
      </c>
      <c r="U83" s="125" t="s">
        <v>172</v>
      </c>
      <c r="V83" s="125" t="s">
        <v>257</v>
      </c>
      <c r="W83" s="131" t="s">
        <v>172</v>
      </c>
      <c r="X83" s="126"/>
      <c r="Y83" s="126"/>
      <c r="Z83" s="132"/>
    </row>
    <row r="84" spans="1:26">
      <c r="A84" s="123" t="s">
        <v>49</v>
      </c>
      <c r="B84" s="124" t="s">
        <v>270</v>
      </c>
      <c r="C84" s="125"/>
      <c r="D84" s="125"/>
      <c r="E84" s="125"/>
      <c r="F84" s="125" t="s">
        <v>172</v>
      </c>
      <c r="G84" s="125"/>
      <c r="H84" s="125" t="s">
        <v>125</v>
      </c>
      <c r="I84" s="125" t="s">
        <v>170</v>
      </c>
      <c r="J84" s="125" t="s">
        <v>172</v>
      </c>
      <c r="K84" s="126">
        <v>170000</v>
      </c>
      <c r="L84" s="126">
        <v>176800</v>
      </c>
      <c r="M84" s="127">
        <f t="shared" si="2"/>
        <v>204000</v>
      </c>
      <c r="N84" s="125" t="s">
        <v>256</v>
      </c>
      <c r="O84" s="128" t="s">
        <v>172</v>
      </c>
      <c r="P84" s="125" t="s">
        <v>202</v>
      </c>
      <c r="Q84" s="129">
        <v>45474</v>
      </c>
      <c r="R84" s="130">
        <v>45657</v>
      </c>
      <c r="S84" s="125" t="s">
        <v>191</v>
      </c>
      <c r="T84" s="125" t="s">
        <v>172</v>
      </c>
      <c r="U84" s="125" t="s">
        <v>172</v>
      </c>
      <c r="V84" s="125" t="s">
        <v>257</v>
      </c>
      <c r="W84" s="131" t="s">
        <v>172</v>
      </c>
      <c r="X84" s="126"/>
      <c r="Y84" s="126"/>
      <c r="Z84" s="132"/>
    </row>
    <row r="85" spans="1:26">
      <c r="A85" s="123" t="s">
        <v>49</v>
      </c>
      <c r="B85" s="124" t="s">
        <v>271</v>
      </c>
      <c r="C85" s="125"/>
      <c r="D85" s="125"/>
      <c r="E85" s="125"/>
      <c r="F85" s="125" t="s">
        <v>172</v>
      </c>
      <c r="G85" s="125"/>
      <c r="H85" s="125" t="s">
        <v>125</v>
      </c>
      <c r="I85" s="125" t="s">
        <v>170</v>
      </c>
      <c r="J85" s="125" t="s">
        <v>172</v>
      </c>
      <c r="K85" s="126">
        <v>710599.99999999988</v>
      </c>
      <c r="L85" s="126">
        <v>739024</v>
      </c>
      <c r="M85" s="127">
        <f t="shared" si="2"/>
        <v>852719.99999999988</v>
      </c>
      <c r="N85" s="125" t="s">
        <v>256</v>
      </c>
      <c r="O85" s="128" t="s">
        <v>172</v>
      </c>
      <c r="P85" s="125" t="s">
        <v>202</v>
      </c>
      <c r="Q85" s="129">
        <v>45474</v>
      </c>
      <c r="R85" s="130">
        <v>45657</v>
      </c>
      <c r="S85" s="125" t="s">
        <v>191</v>
      </c>
      <c r="T85" s="125" t="s">
        <v>172</v>
      </c>
      <c r="U85" s="125" t="s">
        <v>172</v>
      </c>
      <c r="V85" s="125" t="s">
        <v>257</v>
      </c>
      <c r="W85" s="131" t="s">
        <v>172</v>
      </c>
      <c r="X85" s="126"/>
      <c r="Y85" s="126"/>
      <c r="Z85" s="132"/>
    </row>
    <row r="86" spans="1:26">
      <c r="A86" s="123" t="s">
        <v>49</v>
      </c>
      <c r="B86" s="124" t="s">
        <v>272</v>
      </c>
      <c r="C86" s="125"/>
      <c r="D86" s="125"/>
      <c r="E86" s="125"/>
      <c r="F86" s="125" t="s">
        <v>172</v>
      </c>
      <c r="G86" s="125"/>
      <c r="H86" s="125" t="s">
        <v>125</v>
      </c>
      <c r="I86" s="125" t="s">
        <v>170</v>
      </c>
      <c r="J86" s="125" t="s">
        <v>172</v>
      </c>
      <c r="K86" s="126">
        <v>1450000</v>
      </c>
      <c r="L86" s="126">
        <v>1508000</v>
      </c>
      <c r="M86" s="127">
        <f t="shared" si="2"/>
        <v>1740000</v>
      </c>
      <c r="N86" s="125" t="s">
        <v>256</v>
      </c>
      <c r="O86" s="128" t="s">
        <v>172</v>
      </c>
      <c r="P86" s="125" t="s">
        <v>202</v>
      </c>
      <c r="Q86" s="129">
        <v>45414</v>
      </c>
      <c r="R86" s="130">
        <v>45657</v>
      </c>
      <c r="S86" s="125" t="s">
        <v>191</v>
      </c>
      <c r="T86" s="125" t="s">
        <v>172</v>
      </c>
      <c r="U86" s="125" t="s">
        <v>172</v>
      </c>
      <c r="V86" s="125" t="s">
        <v>257</v>
      </c>
      <c r="W86" s="131" t="s">
        <v>172</v>
      </c>
      <c r="X86" s="126"/>
      <c r="Y86" s="126"/>
      <c r="Z86" s="132"/>
    </row>
    <row r="87" spans="1:26">
      <c r="A87" s="123" t="s">
        <v>49</v>
      </c>
      <c r="B87" s="124" t="s">
        <v>273</v>
      </c>
      <c r="C87" s="125"/>
      <c r="D87" s="125"/>
      <c r="E87" s="125"/>
      <c r="F87" s="125" t="s">
        <v>172</v>
      </c>
      <c r="G87" s="125"/>
      <c r="H87" s="125" t="s">
        <v>125</v>
      </c>
      <c r="I87" s="125" t="s">
        <v>170</v>
      </c>
      <c r="J87" s="125" t="s">
        <v>172</v>
      </c>
      <c r="K87" s="126">
        <v>1430000</v>
      </c>
      <c r="L87" s="126">
        <v>1487200.0000000002</v>
      </c>
      <c r="M87" s="127">
        <f t="shared" si="2"/>
        <v>1716000</v>
      </c>
      <c r="N87" s="125" t="s">
        <v>256</v>
      </c>
      <c r="O87" s="128" t="s">
        <v>172</v>
      </c>
      <c r="P87" s="125" t="s">
        <v>202</v>
      </c>
      <c r="Q87" s="129">
        <v>45414</v>
      </c>
      <c r="R87" s="130">
        <v>45657</v>
      </c>
      <c r="S87" s="125" t="s">
        <v>191</v>
      </c>
      <c r="T87" s="125" t="s">
        <v>172</v>
      </c>
      <c r="U87" s="125" t="s">
        <v>172</v>
      </c>
      <c r="V87" s="125" t="s">
        <v>257</v>
      </c>
      <c r="W87" s="131" t="s">
        <v>172</v>
      </c>
      <c r="X87" s="126"/>
      <c r="Y87" s="126"/>
      <c r="Z87" s="132"/>
    </row>
    <row r="88" spans="1:26" ht="45">
      <c r="A88" s="123" t="s">
        <v>49</v>
      </c>
      <c r="B88" s="124" t="s">
        <v>274</v>
      </c>
      <c r="C88" s="125"/>
      <c r="D88" s="125"/>
      <c r="E88" s="125"/>
      <c r="F88" s="125" t="s">
        <v>172</v>
      </c>
      <c r="G88" s="125"/>
      <c r="H88" s="125" t="s">
        <v>125</v>
      </c>
      <c r="I88" s="125" t="s">
        <v>170</v>
      </c>
      <c r="J88" s="125" t="s">
        <v>172</v>
      </c>
      <c r="K88" s="126">
        <v>1575000</v>
      </c>
      <c r="L88" s="126">
        <v>1638000.0000000002</v>
      </c>
      <c r="M88" s="127">
        <f t="shared" si="2"/>
        <v>1890000</v>
      </c>
      <c r="N88" s="133" t="s">
        <v>275</v>
      </c>
      <c r="O88" s="125" t="s">
        <v>172</v>
      </c>
      <c r="P88" s="125" t="s">
        <v>202</v>
      </c>
      <c r="Q88" s="129">
        <v>45474</v>
      </c>
      <c r="R88" s="130">
        <v>45657</v>
      </c>
      <c r="S88" s="125" t="s">
        <v>191</v>
      </c>
      <c r="T88" s="125" t="s">
        <v>172</v>
      </c>
      <c r="U88" s="125" t="s">
        <v>172</v>
      </c>
      <c r="V88" s="125" t="s">
        <v>257</v>
      </c>
      <c r="W88" s="131" t="s">
        <v>172</v>
      </c>
      <c r="X88" s="126"/>
      <c r="Y88" s="126"/>
      <c r="Z88" s="132"/>
    </row>
    <row r="89" spans="1:26">
      <c r="A89" s="123" t="s">
        <v>49</v>
      </c>
      <c r="B89" s="124" t="s">
        <v>276</v>
      </c>
      <c r="C89" s="125"/>
      <c r="D89" s="125"/>
      <c r="E89" s="125"/>
      <c r="F89" s="125" t="s">
        <v>172</v>
      </c>
      <c r="G89" s="125"/>
      <c r="H89" s="125" t="s">
        <v>125</v>
      </c>
      <c r="I89" s="125" t="s">
        <v>172</v>
      </c>
      <c r="J89" s="125" t="s">
        <v>172</v>
      </c>
      <c r="K89" s="126">
        <v>29300</v>
      </c>
      <c r="L89" s="126">
        <v>30472</v>
      </c>
      <c r="M89" s="127">
        <f t="shared" si="2"/>
        <v>35160</v>
      </c>
      <c r="N89" s="133" t="s">
        <v>277</v>
      </c>
      <c r="O89" s="125" t="s">
        <v>172</v>
      </c>
      <c r="P89" s="134" t="s">
        <v>278</v>
      </c>
      <c r="Q89" s="129">
        <v>45474</v>
      </c>
      <c r="R89" s="130">
        <v>45657</v>
      </c>
      <c r="S89" s="125" t="s">
        <v>191</v>
      </c>
      <c r="T89" s="125" t="s">
        <v>172</v>
      </c>
      <c r="U89" s="125" t="s">
        <v>172</v>
      </c>
      <c r="V89" s="125" t="s">
        <v>257</v>
      </c>
      <c r="W89" s="131" t="s">
        <v>172</v>
      </c>
      <c r="X89" s="126"/>
      <c r="Y89" s="126"/>
      <c r="Z89" s="132"/>
    </row>
    <row r="90" spans="1:26" ht="45">
      <c r="A90" s="123" t="s">
        <v>49</v>
      </c>
      <c r="B90" s="124" t="s">
        <v>279</v>
      </c>
      <c r="C90" s="125"/>
      <c r="D90" s="125"/>
      <c r="E90" s="125"/>
      <c r="F90" s="125" t="s">
        <v>172</v>
      </c>
      <c r="G90" s="125"/>
      <c r="H90" s="125" t="s">
        <v>125</v>
      </c>
      <c r="I90" s="125" t="s">
        <v>172</v>
      </c>
      <c r="J90" s="125" t="s">
        <v>172</v>
      </c>
      <c r="K90" s="126">
        <v>57500</v>
      </c>
      <c r="L90" s="126">
        <v>59800.000000000007</v>
      </c>
      <c r="M90" s="127">
        <f>K90*2.2</f>
        <v>126500.00000000001</v>
      </c>
      <c r="N90" s="133" t="s">
        <v>275</v>
      </c>
      <c r="O90" s="125" t="s">
        <v>172</v>
      </c>
      <c r="P90" s="125" t="s">
        <v>202</v>
      </c>
      <c r="Q90" s="129">
        <v>45474</v>
      </c>
      <c r="R90" s="135" t="s">
        <v>280</v>
      </c>
      <c r="S90" s="125" t="s">
        <v>191</v>
      </c>
      <c r="T90" s="125" t="s">
        <v>172</v>
      </c>
      <c r="U90" s="125" t="s">
        <v>172</v>
      </c>
      <c r="V90" s="125" t="s">
        <v>257</v>
      </c>
      <c r="W90" s="131" t="s">
        <v>172</v>
      </c>
      <c r="X90" s="126"/>
      <c r="Y90" s="126"/>
      <c r="Z90" s="132"/>
    </row>
    <row r="91" spans="1:26">
      <c r="A91" s="123" t="s">
        <v>49</v>
      </c>
      <c r="B91" s="124" t="s">
        <v>281</v>
      </c>
      <c r="C91" s="125"/>
      <c r="D91" s="125"/>
      <c r="E91" s="125"/>
      <c r="F91" s="125" t="s">
        <v>172</v>
      </c>
      <c r="G91" s="125"/>
      <c r="H91" s="125" t="s">
        <v>125</v>
      </c>
      <c r="I91" s="125" t="s">
        <v>172</v>
      </c>
      <c r="J91" s="125" t="s">
        <v>172</v>
      </c>
      <c r="K91" s="126">
        <v>18000</v>
      </c>
      <c r="L91" s="126">
        <v>18720</v>
      </c>
      <c r="M91" s="127">
        <f t="shared" si="2"/>
        <v>21600</v>
      </c>
      <c r="N91" s="133" t="s">
        <v>277</v>
      </c>
      <c r="O91" s="125" t="s">
        <v>172</v>
      </c>
      <c r="P91" s="134" t="s">
        <v>278</v>
      </c>
      <c r="Q91" s="129">
        <v>45474</v>
      </c>
      <c r="R91" s="130">
        <v>45657</v>
      </c>
      <c r="S91" s="125" t="s">
        <v>191</v>
      </c>
      <c r="T91" s="125" t="s">
        <v>172</v>
      </c>
      <c r="U91" s="125" t="s">
        <v>172</v>
      </c>
      <c r="V91" s="125" t="s">
        <v>257</v>
      </c>
      <c r="W91" s="131" t="s">
        <v>172</v>
      </c>
      <c r="X91" s="126"/>
      <c r="Y91" s="126"/>
      <c r="Z91" s="132"/>
    </row>
    <row r="92" spans="1:26" ht="45">
      <c r="A92" s="123" t="s">
        <v>49</v>
      </c>
      <c r="B92" s="124" t="s">
        <v>282</v>
      </c>
      <c r="C92" s="125"/>
      <c r="D92" s="125"/>
      <c r="E92" s="125"/>
      <c r="F92" s="125" t="s">
        <v>172</v>
      </c>
      <c r="G92" s="125"/>
      <c r="H92" s="125" t="s">
        <v>125</v>
      </c>
      <c r="I92" s="125" t="s">
        <v>170</v>
      </c>
      <c r="J92" s="125" t="s">
        <v>172</v>
      </c>
      <c r="K92" s="126">
        <v>4810000</v>
      </c>
      <c r="L92" s="126">
        <v>5002400</v>
      </c>
      <c r="M92" s="127">
        <f>K92*2.2</f>
        <v>10582000</v>
      </c>
      <c r="N92" s="133" t="s">
        <v>275</v>
      </c>
      <c r="O92" s="125" t="s">
        <v>172</v>
      </c>
      <c r="P92" s="125" t="s">
        <v>202</v>
      </c>
      <c r="Q92" s="129">
        <v>45444</v>
      </c>
      <c r="R92" s="135" t="s">
        <v>280</v>
      </c>
      <c r="S92" s="125" t="s">
        <v>191</v>
      </c>
      <c r="T92" s="125" t="s">
        <v>172</v>
      </c>
      <c r="U92" s="125" t="s">
        <v>172</v>
      </c>
      <c r="V92" s="125" t="s">
        <v>257</v>
      </c>
      <c r="W92" s="131" t="s">
        <v>172</v>
      </c>
      <c r="X92" s="126"/>
      <c r="Y92" s="126"/>
      <c r="Z92" s="132"/>
    </row>
    <row r="93" spans="1:26" ht="45">
      <c r="A93" s="123" t="s">
        <v>49</v>
      </c>
      <c r="B93" s="124" t="s">
        <v>283</v>
      </c>
      <c r="C93" s="125"/>
      <c r="D93" s="125"/>
      <c r="E93" s="125"/>
      <c r="F93" s="125" t="s">
        <v>172</v>
      </c>
      <c r="G93" s="125"/>
      <c r="H93" s="125" t="s">
        <v>125</v>
      </c>
      <c r="I93" s="125" t="s">
        <v>170</v>
      </c>
      <c r="J93" s="125" t="s">
        <v>172</v>
      </c>
      <c r="K93" s="126">
        <v>2616000</v>
      </c>
      <c r="L93" s="126">
        <v>2516592</v>
      </c>
      <c r="M93" s="127">
        <f>K93*2.2</f>
        <v>5755200</v>
      </c>
      <c r="N93" s="133" t="s">
        <v>275</v>
      </c>
      <c r="O93" s="125" t="s">
        <v>172</v>
      </c>
      <c r="P93" s="125" t="s">
        <v>202</v>
      </c>
      <c r="Q93" s="129">
        <v>45474</v>
      </c>
      <c r="R93" s="135" t="s">
        <v>280</v>
      </c>
      <c r="S93" s="125" t="s">
        <v>191</v>
      </c>
      <c r="T93" s="125" t="s">
        <v>172</v>
      </c>
      <c r="U93" s="125" t="s">
        <v>172</v>
      </c>
      <c r="V93" s="125" t="s">
        <v>257</v>
      </c>
      <c r="W93" s="131" t="s">
        <v>172</v>
      </c>
      <c r="X93" s="126"/>
      <c r="Y93" s="126"/>
      <c r="Z93" s="132"/>
    </row>
    <row r="94" spans="1:26">
      <c r="A94" s="123" t="s">
        <v>49</v>
      </c>
      <c r="B94" s="124" t="s">
        <v>284</v>
      </c>
      <c r="C94" s="125"/>
      <c r="D94" s="125"/>
      <c r="E94" s="125"/>
      <c r="F94" s="125" t="s">
        <v>172</v>
      </c>
      <c r="G94" s="125"/>
      <c r="H94" s="125" t="s">
        <v>125</v>
      </c>
      <c r="I94" s="125" t="s">
        <v>172</v>
      </c>
      <c r="J94" s="125" t="s">
        <v>172</v>
      </c>
      <c r="K94" s="126">
        <v>58282</v>
      </c>
      <c r="L94" s="126">
        <v>60613.279999999999</v>
      </c>
      <c r="M94" s="127">
        <f t="shared" si="2"/>
        <v>69938.399999999994</v>
      </c>
      <c r="N94" s="133" t="s">
        <v>277</v>
      </c>
      <c r="O94" s="125" t="s">
        <v>172</v>
      </c>
      <c r="P94" s="134" t="s">
        <v>285</v>
      </c>
      <c r="Q94" s="129">
        <v>45337</v>
      </c>
      <c r="R94" s="136">
        <v>45412</v>
      </c>
      <c r="S94" s="125" t="s">
        <v>191</v>
      </c>
      <c r="T94" s="125" t="s">
        <v>172</v>
      </c>
      <c r="U94" s="125" t="s">
        <v>172</v>
      </c>
      <c r="V94" s="125" t="s">
        <v>257</v>
      </c>
      <c r="W94" s="131" t="s">
        <v>172</v>
      </c>
      <c r="X94" s="126"/>
      <c r="Y94" s="126"/>
      <c r="Z94" s="132"/>
    </row>
    <row r="95" spans="1:26" ht="45">
      <c r="A95" s="123" t="s">
        <v>49</v>
      </c>
      <c r="B95" s="124" t="s">
        <v>286</v>
      </c>
      <c r="C95" s="125"/>
      <c r="D95" s="125"/>
      <c r="E95" s="125"/>
      <c r="F95" s="125" t="s">
        <v>172</v>
      </c>
      <c r="G95" s="125"/>
      <c r="H95" s="125" t="s">
        <v>125</v>
      </c>
      <c r="I95" s="125" t="s">
        <v>170</v>
      </c>
      <c r="J95" s="125" t="s">
        <v>172</v>
      </c>
      <c r="K95" s="126">
        <v>627000</v>
      </c>
      <c r="L95" s="126">
        <v>652080</v>
      </c>
      <c r="M95" s="127">
        <v>2508000</v>
      </c>
      <c r="N95" s="133" t="s">
        <v>275</v>
      </c>
      <c r="O95" s="125" t="s">
        <v>172</v>
      </c>
      <c r="P95" s="133" t="s">
        <v>287</v>
      </c>
      <c r="Q95" s="129" t="s">
        <v>288</v>
      </c>
      <c r="R95" s="136">
        <v>45473</v>
      </c>
      <c r="S95" s="125" t="s">
        <v>191</v>
      </c>
      <c r="T95" s="125" t="s">
        <v>172</v>
      </c>
      <c r="U95" s="125" t="s">
        <v>172</v>
      </c>
      <c r="V95" s="125" t="s">
        <v>257</v>
      </c>
      <c r="W95" s="131" t="s">
        <v>172</v>
      </c>
      <c r="X95" s="126"/>
      <c r="Y95" s="126"/>
      <c r="Z95" s="132"/>
    </row>
    <row r="96" spans="1:26" ht="45">
      <c r="A96" s="137" t="s">
        <v>49</v>
      </c>
      <c r="B96" s="124" t="s">
        <v>289</v>
      </c>
      <c r="C96" s="138"/>
      <c r="D96" s="138"/>
      <c r="E96" s="138"/>
      <c r="F96" s="138" t="s">
        <v>172</v>
      </c>
      <c r="G96" s="138"/>
      <c r="H96" s="138" t="s">
        <v>125</v>
      </c>
      <c r="I96" s="138" t="s">
        <v>170</v>
      </c>
      <c r="J96" s="138" t="s">
        <v>172</v>
      </c>
      <c r="K96" s="139">
        <v>1776500</v>
      </c>
      <c r="L96" s="139">
        <v>1847560</v>
      </c>
      <c r="M96" s="127">
        <f>K96*1.2+K95</f>
        <v>2758800</v>
      </c>
      <c r="N96" s="140" t="s">
        <v>275</v>
      </c>
      <c r="O96" s="138" t="s">
        <v>172</v>
      </c>
      <c r="P96" s="125" t="s">
        <v>202</v>
      </c>
      <c r="Q96" s="141">
        <v>45536</v>
      </c>
      <c r="R96" s="130">
        <v>45657</v>
      </c>
      <c r="S96" s="138" t="s">
        <v>191</v>
      </c>
      <c r="T96" s="138" t="s">
        <v>172</v>
      </c>
      <c r="U96" s="138" t="s">
        <v>172</v>
      </c>
      <c r="V96" s="138" t="s">
        <v>257</v>
      </c>
      <c r="W96" s="131" t="s">
        <v>172</v>
      </c>
      <c r="X96" s="126"/>
      <c r="Y96" s="126"/>
      <c r="Z96" s="132"/>
    </row>
    <row r="97" spans="1:26">
      <c r="A97" s="142" t="s">
        <v>49</v>
      </c>
      <c r="B97" s="143" t="s">
        <v>290</v>
      </c>
      <c r="C97" s="144"/>
      <c r="D97" s="144"/>
      <c r="E97" s="144"/>
      <c r="F97" s="145" t="s">
        <v>172</v>
      </c>
      <c r="G97" s="144"/>
      <c r="H97" s="144" t="s">
        <v>125</v>
      </c>
      <c r="I97" s="144" t="s">
        <v>172</v>
      </c>
      <c r="J97" s="144" t="s">
        <v>172</v>
      </c>
      <c r="K97" s="146">
        <f>L97/1.04</f>
        <v>378.2</v>
      </c>
      <c r="L97" s="147">
        <v>393.32799999999997</v>
      </c>
      <c r="M97" s="146">
        <f>K97</f>
        <v>378.2</v>
      </c>
      <c r="N97" s="144" t="s">
        <v>291</v>
      </c>
      <c r="O97" s="144" t="s">
        <v>172</v>
      </c>
      <c r="P97" s="144" t="s">
        <v>202</v>
      </c>
      <c r="Q97" s="144"/>
      <c r="R97" s="144"/>
      <c r="S97" s="145" t="s">
        <v>191</v>
      </c>
      <c r="T97" s="145" t="s">
        <v>172</v>
      </c>
      <c r="U97" s="145" t="s">
        <v>172</v>
      </c>
      <c r="V97" s="145" t="s">
        <v>257</v>
      </c>
      <c r="W97" s="148" t="s">
        <v>172</v>
      </c>
      <c r="X97" s="147"/>
      <c r="Y97" s="147"/>
      <c r="Z97" s="149"/>
    </row>
    <row r="98" spans="1:26">
      <c r="A98" s="142" t="s">
        <v>49</v>
      </c>
      <c r="B98" s="143" t="s">
        <v>284</v>
      </c>
      <c r="C98" s="144"/>
      <c r="D98" s="144"/>
      <c r="E98" s="144"/>
      <c r="F98" s="145" t="s">
        <v>172</v>
      </c>
      <c r="G98" s="144"/>
      <c r="H98" s="144" t="s">
        <v>125</v>
      </c>
      <c r="I98" s="144" t="s">
        <v>172</v>
      </c>
      <c r="J98" s="144" t="s">
        <v>172</v>
      </c>
      <c r="K98" s="146">
        <f t="shared" ref="K98:K111" si="3">L98/1.04</f>
        <v>554.96</v>
      </c>
      <c r="L98" s="147">
        <v>577.15840000000003</v>
      </c>
      <c r="M98" s="146">
        <f t="shared" ref="M98:M111" si="4">K98</f>
        <v>554.96</v>
      </c>
      <c r="N98" s="144" t="s">
        <v>291</v>
      </c>
      <c r="O98" s="144" t="s">
        <v>172</v>
      </c>
      <c r="P98" s="144" t="s">
        <v>202</v>
      </c>
      <c r="Q98" s="144"/>
      <c r="R98" s="144"/>
      <c r="S98" s="145" t="s">
        <v>191</v>
      </c>
      <c r="T98" s="145" t="s">
        <v>172</v>
      </c>
      <c r="U98" s="145" t="s">
        <v>172</v>
      </c>
      <c r="V98" s="145" t="s">
        <v>257</v>
      </c>
      <c r="W98" s="148" t="s">
        <v>172</v>
      </c>
      <c r="X98" s="147"/>
      <c r="Y98" s="147"/>
      <c r="Z98" s="149"/>
    </row>
    <row r="99" spans="1:26">
      <c r="A99" s="142" t="s">
        <v>49</v>
      </c>
      <c r="B99" s="143" t="s">
        <v>292</v>
      </c>
      <c r="C99" s="144"/>
      <c r="D99" s="144"/>
      <c r="E99" s="144"/>
      <c r="F99" s="145" t="s">
        <v>172</v>
      </c>
      <c r="G99" s="144"/>
      <c r="H99" s="144" t="s">
        <v>125</v>
      </c>
      <c r="I99" s="144" t="s">
        <v>172</v>
      </c>
      <c r="J99" s="144" t="s">
        <v>172</v>
      </c>
      <c r="K99" s="146">
        <f t="shared" si="3"/>
        <v>1630.9615384615383</v>
      </c>
      <c r="L99" s="147">
        <v>1696.2</v>
      </c>
      <c r="M99" s="146">
        <f t="shared" si="4"/>
        <v>1630.9615384615383</v>
      </c>
      <c r="N99" s="144" t="s">
        <v>291</v>
      </c>
      <c r="O99" s="144" t="s">
        <v>172</v>
      </c>
      <c r="P99" s="144" t="s">
        <v>202</v>
      </c>
      <c r="Q99" s="144"/>
      <c r="R99" s="144"/>
      <c r="S99" s="145" t="s">
        <v>191</v>
      </c>
      <c r="T99" s="145" t="s">
        <v>172</v>
      </c>
      <c r="U99" s="145" t="s">
        <v>172</v>
      </c>
      <c r="V99" s="145" t="s">
        <v>257</v>
      </c>
      <c r="W99" s="148" t="s">
        <v>172</v>
      </c>
      <c r="X99" s="147"/>
      <c r="Y99" s="147"/>
      <c r="Z99" s="149"/>
    </row>
    <row r="100" spans="1:26">
      <c r="A100" s="142" t="s">
        <v>49</v>
      </c>
      <c r="B100" s="143" t="s">
        <v>293</v>
      </c>
      <c r="C100" s="144"/>
      <c r="D100" s="144"/>
      <c r="E100" s="144"/>
      <c r="F100" s="145" t="s">
        <v>172</v>
      </c>
      <c r="G100" s="144"/>
      <c r="H100" s="144" t="s">
        <v>125</v>
      </c>
      <c r="I100" s="144" t="s">
        <v>172</v>
      </c>
      <c r="J100" s="144" t="s">
        <v>172</v>
      </c>
      <c r="K100" s="146">
        <f t="shared" si="3"/>
        <v>1335.6000000000001</v>
      </c>
      <c r="L100" s="147">
        <v>1389.0240000000001</v>
      </c>
      <c r="M100" s="146">
        <f t="shared" si="4"/>
        <v>1335.6000000000001</v>
      </c>
      <c r="N100" s="144" t="s">
        <v>291</v>
      </c>
      <c r="O100" s="144" t="s">
        <v>172</v>
      </c>
      <c r="P100" s="144" t="s">
        <v>202</v>
      </c>
      <c r="Q100" s="144"/>
      <c r="R100" s="144"/>
      <c r="S100" s="145" t="s">
        <v>191</v>
      </c>
      <c r="T100" s="145" t="s">
        <v>172</v>
      </c>
      <c r="U100" s="145" t="s">
        <v>172</v>
      </c>
      <c r="V100" s="145" t="s">
        <v>257</v>
      </c>
      <c r="W100" s="148" t="s">
        <v>172</v>
      </c>
      <c r="X100" s="147"/>
      <c r="Y100" s="147"/>
      <c r="Z100" s="149"/>
    </row>
    <row r="101" spans="1:26">
      <c r="A101" s="142" t="s">
        <v>49</v>
      </c>
      <c r="B101" s="143" t="s">
        <v>294</v>
      </c>
      <c r="C101" s="144"/>
      <c r="D101" s="144"/>
      <c r="E101" s="144"/>
      <c r="F101" s="145" t="s">
        <v>172</v>
      </c>
      <c r="G101" s="144"/>
      <c r="H101" s="144" t="s">
        <v>125</v>
      </c>
      <c r="I101" s="144" t="s">
        <v>172</v>
      </c>
      <c r="J101" s="144" t="s">
        <v>172</v>
      </c>
      <c r="K101" s="146">
        <f t="shared" si="3"/>
        <v>3876</v>
      </c>
      <c r="L101" s="147">
        <v>4031.04</v>
      </c>
      <c r="M101" s="146">
        <f t="shared" si="4"/>
        <v>3876</v>
      </c>
      <c r="N101" s="144" t="s">
        <v>291</v>
      </c>
      <c r="O101" s="144" t="s">
        <v>172</v>
      </c>
      <c r="P101" s="144" t="s">
        <v>202</v>
      </c>
      <c r="Q101" s="144"/>
      <c r="R101" s="144"/>
      <c r="S101" s="145" t="s">
        <v>191</v>
      </c>
      <c r="T101" s="145" t="s">
        <v>172</v>
      </c>
      <c r="U101" s="145" t="s">
        <v>172</v>
      </c>
      <c r="V101" s="145" t="s">
        <v>257</v>
      </c>
      <c r="W101" s="148" t="s">
        <v>172</v>
      </c>
      <c r="X101" s="147"/>
      <c r="Y101" s="147"/>
      <c r="Z101" s="149"/>
    </row>
    <row r="102" spans="1:26">
      <c r="A102" s="142" t="s">
        <v>49</v>
      </c>
      <c r="B102" s="143" t="s">
        <v>295</v>
      </c>
      <c r="C102" s="144"/>
      <c r="D102" s="144"/>
      <c r="E102" s="144"/>
      <c r="F102" s="145" t="s">
        <v>172</v>
      </c>
      <c r="G102" s="144"/>
      <c r="H102" s="144" t="s">
        <v>125</v>
      </c>
      <c r="I102" s="144" t="s">
        <v>172</v>
      </c>
      <c r="J102" s="144" t="s">
        <v>172</v>
      </c>
      <c r="K102" s="146">
        <f t="shared" si="3"/>
        <v>360</v>
      </c>
      <c r="L102" s="147">
        <v>374.40000000000003</v>
      </c>
      <c r="M102" s="146">
        <f t="shared" si="4"/>
        <v>360</v>
      </c>
      <c r="N102" s="144" t="s">
        <v>291</v>
      </c>
      <c r="O102" s="144" t="s">
        <v>172</v>
      </c>
      <c r="P102" s="144" t="s">
        <v>202</v>
      </c>
      <c r="Q102" s="144"/>
      <c r="R102" s="144"/>
      <c r="S102" s="145" t="s">
        <v>191</v>
      </c>
      <c r="T102" s="145" t="s">
        <v>172</v>
      </c>
      <c r="U102" s="145" t="s">
        <v>172</v>
      </c>
      <c r="V102" s="145" t="s">
        <v>257</v>
      </c>
      <c r="W102" s="148" t="s">
        <v>172</v>
      </c>
      <c r="X102" s="147"/>
      <c r="Y102" s="147"/>
      <c r="Z102" s="149"/>
    </row>
    <row r="103" spans="1:26">
      <c r="A103" s="142" t="s">
        <v>49</v>
      </c>
      <c r="B103" s="150" t="s">
        <v>296</v>
      </c>
      <c r="C103" s="144"/>
      <c r="D103" s="144"/>
      <c r="E103" s="144"/>
      <c r="F103" s="145" t="s">
        <v>172</v>
      </c>
      <c r="G103" s="144"/>
      <c r="H103" s="144" t="s">
        <v>125</v>
      </c>
      <c r="I103" s="144" t="s">
        <v>172</v>
      </c>
      <c r="J103" s="144" t="s">
        <v>172</v>
      </c>
      <c r="K103" s="146">
        <f t="shared" si="3"/>
        <v>11000.000000000002</v>
      </c>
      <c r="L103" s="146">
        <v>11440.000000000002</v>
      </c>
      <c r="M103" s="146">
        <f t="shared" si="4"/>
        <v>11000.000000000002</v>
      </c>
      <c r="N103" s="144" t="s">
        <v>291</v>
      </c>
      <c r="O103" s="144" t="s">
        <v>172</v>
      </c>
      <c r="P103" s="144" t="s">
        <v>202</v>
      </c>
      <c r="Q103" s="144"/>
      <c r="R103" s="144"/>
      <c r="S103" s="145" t="s">
        <v>191</v>
      </c>
      <c r="T103" s="145" t="s">
        <v>172</v>
      </c>
      <c r="U103" s="145" t="s">
        <v>172</v>
      </c>
      <c r="V103" s="145" t="s">
        <v>257</v>
      </c>
      <c r="W103" s="148" t="s">
        <v>172</v>
      </c>
      <c r="X103" s="147"/>
      <c r="Y103" s="147"/>
      <c r="Z103" s="149"/>
    </row>
    <row r="104" spans="1:26">
      <c r="A104" s="142" t="s">
        <v>49</v>
      </c>
      <c r="B104" s="150" t="s">
        <v>297</v>
      </c>
      <c r="C104" s="144"/>
      <c r="D104" s="144"/>
      <c r="E104" s="144"/>
      <c r="F104" s="145" t="s">
        <v>172</v>
      </c>
      <c r="G104" s="144"/>
      <c r="H104" s="144" t="s">
        <v>125</v>
      </c>
      <c r="I104" s="144" t="s">
        <v>172</v>
      </c>
      <c r="J104" s="144" t="s">
        <v>172</v>
      </c>
      <c r="K104" s="146">
        <f t="shared" si="3"/>
        <v>13188</v>
      </c>
      <c r="L104" s="146">
        <v>13715.52</v>
      </c>
      <c r="M104" s="146">
        <f t="shared" si="4"/>
        <v>13188</v>
      </c>
      <c r="N104" s="144" t="s">
        <v>291</v>
      </c>
      <c r="O104" s="144" t="s">
        <v>172</v>
      </c>
      <c r="P104" s="144" t="s">
        <v>202</v>
      </c>
      <c r="Q104" s="144"/>
      <c r="R104" s="144"/>
      <c r="S104" s="145" t="s">
        <v>191</v>
      </c>
      <c r="T104" s="145" t="s">
        <v>172</v>
      </c>
      <c r="U104" s="145" t="s">
        <v>172</v>
      </c>
      <c r="V104" s="145" t="s">
        <v>257</v>
      </c>
      <c r="W104" s="148" t="s">
        <v>172</v>
      </c>
      <c r="X104" s="147"/>
      <c r="Y104" s="147"/>
      <c r="Z104" s="149"/>
    </row>
    <row r="105" spans="1:26">
      <c r="A105" s="142" t="s">
        <v>49</v>
      </c>
      <c r="B105" s="143" t="s">
        <v>298</v>
      </c>
      <c r="C105" s="144"/>
      <c r="D105" s="144"/>
      <c r="E105" s="144"/>
      <c r="F105" s="145" t="s">
        <v>172</v>
      </c>
      <c r="G105" s="144"/>
      <c r="H105" s="144" t="s">
        <v>125</v>
      </c>
      <c r="I105" s="144" t="s">
        <v>172</v>
      </c>
      <c r="J105" s="144" t="s">
        <v>172</v>
      </c>
      <c r="K105" s="146">
        <f t="shared" si="3"/>
        <v>2350</v>
      </c>
      <c r="L105" s="146">
        <v>2444</v>
      </c>
      <c r="M105" s="146">
        <f t="shared" si="4"/>
        <v>2350</v>
      </c>
      <c r="N105" s="144" t="s">
        <v>291</v>
      </c>
      <c r="O105" s="144" t="s">
        <v>172</v>
      </c>
      <c r="P105" s="144" t="s">
        <v>202</v>
      </c>
      <c r="Q105" s="144"/>
      <c r="R105" s="144"/>
      <c r="S105" s="145" t="s">
        <v>191</v>
      </c>
      <c r="T105" s="145" t="s">
        <v>172</v>
      </c>
      <c r="U105" s="145" t="s">
        <v>172</v>
      </c>
      <c r="V105" s="145" t="s">
        <v>257</v>
      </c>
      <c r="W105" s="148" t="s">
        <v>172</v>
      </c>
      <c r="X105" s="147"/>
      <c r="Y105" s="147"/>
      <c r="Z105" s="149"/>
    </row>
    <row r="106" spans="1:26">
      <c r="A106" s="142" t="s">
        <v>49</v>
      </c>
      <c r="B106" s="143" t="s">
        <v>299</v>
      </c>
      <c r="C106" s="144"/>
      <c r="D106" s="144"/>
      <c r="E106" s="144"/>
      <c r="F106" s="145" t="s">
        <v>172</v>
      </c>
      <c r="G106" s="144"/>
      <c r="H106" s="144" t="s">
        <v>125</v>
      </c>
      <c r="I106" s="144" t="s">
        <v>172</v>
      </c>
      <c r="J106" s="144" t="s">
        <v>172</v>
      </c>
      <c r="K106" s="146">
        <f t="shared" si="3"/>
        <v>22912.000000000004</v>
      </c>
      <c r="L106" s="146">
        <v>23828.480000000003</v>
      </c>
      <c r="M106" s="146">
        <f t="shared" si="4"/>
        <v>22912.000000000004</v>
      </c>
      <c r="N106" s="144" t="s">
        <v>291</v>
      </c>
      <c r="O106" s="144" t="s">
        <v>172</v>
      </c>
      <c r="P106" s="144" t="s">
        <v>202</v>
      </c>
      <c r="Q106" s="144"/>
      <c r="R106" s="144"/>
      <c r="S106" s="145" t="s">
        <v>191</v>
      </c>
      <c r="T106" s="145" t="s">
        <v>172</v>
      </c>
      <c r="U106" s="145" t="s">
        <v>172</v>
      </c>
      <c r="V106" s="145" t="s">
        <v>257</v>
      </c>
      <c r="W106" s="148" t="s">
        <v>172</v>
      </c>
      <c r="X106" s="147"/>
      <c r="Y106" s="147"/>
      <c r="Z106" s="149"/>
    </row>
    <row r="107" spans="1:26">
      <c r="A107" s="142" t="s">
        <v>49</v>
      </c>
      <c r="B107" s="143" t="s">
        <v>292</v>
      </c>
      <c r="C107" s="144"/>
      <c r="D107" s="144"/>
      <c r="E107" s="144"/>
      <c r="F107" s="145" t="s">
        <v>172</v>
      </c>
      <c r="G107" s="144"/>
      <c r="H107" s="144" t="s">
        <v>125</v>
      </c>
      <c r="I107" s="144" t="s">
        <v>172</v>
      </c>
      <c r="J107" s="144" t="s">
        <v>172</v>
      </c>
      <c r="K107" s="146">
        <f t="shared" si="3"/>
        <v>8816</v>
      </c>
      <c r="L107" s="146">
        <v>9168.6400000000012</v>
      </c>
      <c r="M107" s="146">
        <f t="shared" si="4"/>
        <v>8816</v>
      </c>
      <c r="N107" s="144" t="s">
        <v>291</v>
      </c>
      <c r="O107" s="144" t="s">
        <v>172</v>
      </c>
      <c r="P107" s="144" t="s">
        <v>202</v>
      </c>
      <c r="Q107" s="144"/>
      <c r="R107" s="144"/>
      <c r="S107" s="145" t="s">
        <v>191</v>
      </c>
      <c r="T107" s="145" t="s">
        <v>172</v>
      </c>
      <c r="U107" s="145" t="s">
        <v>172</v>
      </c>
      <c r="V107" s="145" t="s">
        <v>257</v>
      </c>
      <c r="W107" s="148" t="s">
        <v>172</v>
      </c>
      <c r="X107" s="147"/>
      <c r="Y107" s="147"/>
      <c r="Z107" s="149"/>
    </row>
    <row r="108" spans="1:26">
      <c r="A108" s="142" t="s">
        <v>49</v>
      </c>
      <c r="B108" s="143" t="s">
        <v>294</v>
      </c>
      <c r="C108" s="144"/>
      <c r="D108" s="144"/>
      <c r="E108" s="144"/>
      <c r="F108" s="145" t="s">
        <v>172</v>
      </c>
      <c r="G108" s="144"/>
      <c r="H108" s="144" t="s">
        <v>125</v>
      </c>
      <c r="I108" s="144" t="s">
        <v>172</v>
      </c>
      <c r="J108" s="144" t="s">
        <v>172</v>
      </c>
      <c r="K108" s="146">
        <f t="shared" si="3"/>
        <v>3229.9999999999995</v>
      </c>
      <c r="L108" s="146">
        <v>3359.2</v>
      </c>
      <c r="M108" s="146">
        <f t="shared" si="4"/>
        <v>3229.9999999999995</v>
      </c>
      <c r="N108" s="144" t="s">
        <v>291</v>
      </c>
      <c r="O108" s="144" t="s">
        <v>172</v>
      </c>
      <c r="P108" s="144" t="s">
        <v>202</v>
      </c>
      <c r="Q108" s="144"/>
      <c r="R108" s="144"/>
      <c r="S108" s="145" t="s">
        <v>191</v>
      </c>
      <c r="T108" s="145" t="s">
        <v>172</v>
      </c>
      <c r="U108" s="145" t="s">
        <v>172</v>
      </c>
      <c r="V108" s="145" t="s">
        <v>257</v>
      </c>
      <c r="W108" s="148" t="s">
        <v>172</v>
      </c>
      <c r="X108" s="147"/>
      <c r="Y108" s="147"/>
      <c r="Z108" s="149"/>
    </row>
    <row r="109" spans="1:26">
      <c r="A109" s="142" t="s">
        <v>49</v>
      </c>
      <c r="B109" s="143" t="s">
        <v>295</v>
      </c>
      <c r="C109" s="144"/>
      <c r="D109" s="144"/>
      <c r="E109" s="144"/>
      <c r="F109" s="145" t="s">
        <v>172</v>
      </c>
      <c r="G109" s="144"/>
      <c r="H109" s="144" t="s">
        <v>125</v>
      </c>
      <c r="I109" s="144" t="s">
        <v>172</v>
      </c>
      <c r="J109" s="144" t="s">
        <v>172</v>
      </c>
      <c r="K109" s="146">
        <f t="shared" si="3"/>
        <v>6000.0000000000009</v>
      </c>
      <c r="L109" s="146">
        <v>6240.0000000000009</v>
      </c>
      <c r="M109" s="146">
        <f t="shared" si="4"/>
        <v>6000.0000000000009</v>
      </c>
      <c r="N109" s="144" t="s">
        <v>291</v>
      </c>
      <c r="O109" s="144" t="s">
        <v>172</v>
      </c>
      <c r="P109" s="144" t="s">
        <v>202</v>
      </c>
      <c r="Q109" s="144"/>
      <c r="R109" s="144"/>
      <c r="S109" s="145" t="s">
        <v>191</v>
      </c>
      <c r="T109" s="145" t="s">
        <v>172</v>
      </c>
      <c r="U109" s="145" t="s">
        <v>172</v>
      </c>
      <c r="V109" s="145" t="s">
        <v>257</v>
      </c>
      <c r="W109" s="148" t="s">
        <v>172</v>
      </c>
      <c r="X109" s="147"/>
      <c r="Y109" s="147"/>
      <c r="Z109" s="149"/>
    </row>
    <row r="110" spans="1:26">
      <c r="A110" s="142" t="s">
        <v>49</v>
      </c>
      <c r="B110" s="143" t="s">
        <v>293</v>
      </c>
      <c r="C110" s="144"/>
      <c r="D110" s="144"/>
      <c r="E110" s="144"/>
      <c r="F110" s="145" t="s">
        <v>172</v>
      </c>
      <c r="G110" s="144"/>
      <c r="H110" s="144" t="s">
        <v>125</v>
      </c>
      <c r="I110" s="144" t="s">
        <v>172</v>
      </c>
      <c r="J110" s="144" t="s">
        <v>172</v>
      </c>
      <c r="K110" s="146">
        <f t="shared" si="3"/>
        <v>4452</v>
      </c>
      <c r="L110" s="146">
        <v>4630.08</v>
      </c>
      <c r="M110" s="146">
        <f t="shared" si="4"/>
        <v>4452</v>
      </c>
      <c r="N110" s="144" t="s">
        <v>291</v>
      </c>
      <c r="O110" s="144" t="s">
        <v>172</v>
      </c>
      <c r="P110" s="144" t="s">
        <v>202</v>
      </c>
      <c r="Q110" s="144"/>
      <c r="R110" s="144"/>
      <c r="S110" s="145" t="s">
        <v>191</v>
      </c>
      <c r="T110" s="145" t="s">
        <v>172</v>
      </c>
      <c r="U110" s="145" t="s">
        <v>172</v>
      </c>
      <c r="V110" s="145" t="s">
        <v>257</v>
      </c>
      <c r="W110" s="148" t="s">
        <v>172</v>
      </c>
      <c r="X110" s="147"/>
      <c r="Y110" s="147"/>
      <c r="Z110" s="149"/>
    </row>
    <row r="111" spans="1:26" ht="15.75" thickBot="1">
      <c r="A111" s="142" t="s">
        <v>49</v>
      </c>
      <c r="B111" s="151" t="s">
        <v>300</v>
      </c>
      <c r="C111" s="144"/>
      <c r="D111" s="144"/>
      <c r="E111" s="144"/>
      <c r="F111" s="144" t="s">
        <v>172</v>
      </c>
      <c r="G111" s="144"/>
      <c r="H111" s="144" t="s">
        <v>125</v>
      </c>
      <c r="I111" s="144" t="s">
        <v>172</v>
      </c>
      <c r="J111" s="144" t="s">
        <v>172</v>
      </c>
      <c r="K111" s="146">
        <f t="shared" si="3"/>
        <v>26670.000000000004</v>
      </c>
      <c r="L111" s="146">
        <v>27736.800000000003</v>
      </c>
      <c r="M111" s="146">
        <f t="shared" si="4"/>
        <v>26670.000000000004</v>
      </c>
      <c r="N111" s="144" t="s">
        <v>291</v>
      </c>
      <c r="O111" s="144" t="s">
        <v>172</v>
      </c>
      <c r="P111" s="144" t="s">
        <v>202</v>
      </c>
      <c r="Q111" s="144"/>
      <c r="R111" s="144"/>
      <c r="S111" s="144" t="s">
        <v>191</v>
      </c>
      <c r="T111" s="144" t="s">
        <v>172</v>
      </c>
      <c r="U111" s="144" t="s">
        <v>172</v>
      </c>
      <c r="V111" s="144" t="s">
        <v>257</v>
      </c>
      <c r="W111" s="148" t="s">
        <v>172</v>
      </c>
      <c r="X111" s="147"/>
      <c r="Y111" s="147"/>
      <c r="Z111" s="149"/>
    </row>
    <row r="112" spans="1:26" ht="45.75" thickBot="1">
      <c r="A112" s="2" t="s">
        <v>49</v>
      </c>
      <c r="B112" s="43" t="s">
        <v>301</v>
      </c>
      <c r="C112" s="8"/>
      <c r="D112" s="2"/>
      <c r="E112" s="2"/>
      <c r="F112" s="2"/>
      <c r="G112" s="9"/>
      <c r="H112" s="36" t="s">
        <v>124</v>
      </c>
      <c r="I112" s="2"/>
      <c r="J112" s="2" t="s">
        <v>302</v>
      </c>
      <c r="K112" s="154">
        <v>6855613.2199999997</v>
      </c>
      <c r="L112" s="2"/>
      <c r="M112" s="155">
        <f>+K112</f>
        <v>6855613.2199999997</v>
      </c>
      <c r="N112" s="3" t="s">
        <v>303</v>
      </c>
      <c r="O112" s="2"/>
      <c r="P112" s="2"/>
      <c r="Q112" s="2"/>
      <c r="R112" s="2"/>
      <c r="S112" s="6" t="s">
        <v>316</v>
      </c>
      <c r="T112" s="7" t="s">
        <v>172</v>
      </c>
      <c r="U112" s="8" t="s">
        <v>172</v>
      </c>
      <c r="V112" s="156" t="s">
        <v>304</v>
      </c>
      <c r="W112" s="8" t="s">
        <v>172</v>
      </c>
      <c r="X112" s="2"/>
      <c r="Y112" s="6"/>
      <c r="Z112" s="9"/>
    </row>
    <row r="113" spans="1:26" ht="45">
      <c r="A113" s="3" t="s">
        <v>49</v>
      </c>
      <c r="B113" s="43" t="s">
        <v>305</v>
      </c>
      <c r="C113" s="10"/>
      <c r="D113" s="3"/>
      <c r="E113" s="3"/>
      <c r="F113" s="3"/>
      <c r="G113" s="11"/>
      <c r="H113" s="37" t="s">
        <v>124</v>
      </c>
      <c r="I113" s="3"/>
      <c r="J113" s="3" t="s">
        <v>302</v>
      </c>
      <c r="K113" s="157">
        <v>952048.44</v>
      </c>
      <c r="L113" s="3"/>
      <c r="M113" s="157">
        <f>952048.44*4</f>
        <v>3808193.76</v>
      </c>
      <c r="N113" s="3" t="s">
        <v>303</v>
      </c>
      <c r="O113" s="3"/>
      <c r="P113" s="3"/>
      <c r="Q113" s="3"/>
      <c r="R113" s="3"/>
      <c r="S113" s="7" t="s">
        <v>316</v>
      </c>
      <c r="T113" s="7" t="s">
        <v>172</v>
      </c>
      <c r="U113" s="10" t="s">
        <v>172</v>
      </c>
      <c r="V113" s="88" t="s">
        <v>304</v>
      </c>
      <c r="W113" s="10" t="s">
        <v>172</v>
      </c>
      <c r="X113" s="3"/>
      <c r="Y113" s="7"/>
      <c r="Z113" s="11"/>
    </row>
    <row r="114" spans="1:26" ht="60">
      <c r="A114" s="3" t="s">
        <v>49</v>
      </c>
      <c r="B114" s="50" t="s">
        <v>306</v>
      </c>
      <c r="C114" s="10"/>
      <c r="D114" s="3"/>
      <c r="E114" s="3"/>
      <c r="F114" s="3"/>
      <c r="G114" s="11"/>
      <c r="H114" s="37" t="s">
        <v>124</v>
      </c>
      <c r="I114" s="3"/>
      <c r="J114" s="3" t="s">
        <v>302</v>
      </c>
      <c r="K114" s="158">
        <v>845152.8</v>
      </c>
      <c r="L114" s="3"/>
      <c r="M114" s="157">
        <f>+K114*4</f>
        <v>3380611.2</v>
      </c>
      <c r="N114" s="3" t="s">
        <v>303</v>
      </c>
      <c r="O114" s="3"/>
      <c r="P114" s="3"/>
      <c r="Q114" s="3"/>
      <c r="R114" s="3"/>
      <c r="S114" s="7" t="s">
        <v>316</v>
      </c>
      <c r="T114" s="7" t="s">
        <v>172</v>
      </c>
      <c r="U114" s="10" t="s">
        <v>172</v>
      </c>
      <c r="V114" s="88" t="s">
        <v>304</v>
      </c>
      <c r="W114" s="10" t="s">
        <v>172</v>
      </c>
      <c r="X114" s="3"/>
      <c r="Y114" s="7"/>
      <c r="Z114" s="11"/>
    </row>
    <row r="115" spans="1:26" ht="45">
      <c r="A115" s="3" t="s">
        <v>49</v>
      </c>
      <c r="B115" s="50" t="s">
        <v>307</v>
      </c>
      <c r="C115" s="10"/>
      <c r="D115" s="3"/>
      <c r="E115" s="3"/>
      <c r="F115" s="3"/>
      <c r="G115" s="11"/>
      <c r="H115" s="37" t="s">
        <v>124</v>
      </c>
      <c r="I115" s="3"/>
      <c r="J115" s="3" t="s">
        <v>302</v>
      </c>
      <c r="K115" s="158">
        <v>4600921.68</v>
      </c>
      <c r="L115" s="3"/>
      <c r="M115" s="158">
        <v>4600921.68</v>
      </c>
      <c r="N115" s="3" t="s">
        <v>303</v>
      </c>
      <c r="O115" s="3"/>
      <c r="P115" s="3"/>
      <c r="Q115" s="3"/>
      <c r="R115" s="3"/>
      <c r="S115" s="7" t="s">
        <v>316</v>
      </c>
      <c r="T115" s="7" t="s">
        <v>172</v>
      </c>
      <c r="U115" s="10" t="s">
        <v>172</v>
      </c>
      <c r="V115" s="88" t="s">
        <v>304</v>
      </c>
      <c r="W115" s="10" t="s">
        <v>172</v>
      </c>
      <c r="X115" s="3"/>
      <c r="Y115" s="7"/>
      <c r="Z115" s="11"/>
    </row>
    <row r="116" spans="1:26" ht="60">
      <c r="A116" s="3" t="s">
        <v>49</v>
      </c>
      <c r="B116" s="50" t="s">
        <v>308</v>
      </c>
      <c r="C116" s="10"/>
      <c r="D116" s="3"/>
      <c r="E116" s="3"/>
      <c r="F116" s="3"/>
      <c r="G116" s="11"/>
      <c r="H116" s="37" t="s">
        <v>124</v>
      </c>
      <c r="I116" s="3"/>
      <c r="J116" s="3" t="s">
        <v>172</v>
      </c>
      <c r="K116" s="158">
        <f>186365.52/12*10</f>
        <v>155304.59999999998</v>
      </c>
      <c r="L116" s="3"/>
      <c r="M116" s="158">
        <f>186365.52/12*10</f>
        <v>155304.59999999998</v>
      </c>
      <c r="N116" s="3" t="s">
        <v>309</v>
      </c>
      <c r="O116" s="3"/>
      <c r="P116" s="3"/>
      <c r="Q116" s="3"/>
      <c r="R116" s="3"/>
      <c r="S116" s="7" t="s">
        <v>316</v>
      </c>
      <c r="T116" s="7" t="s">
        <v>172</v>
      </c>
      <c r="U116" s="10" t="s">
        <v>302</v>
      </c>
      <c r="V116" s="88" t="s">
        <v>310</v>
      </c>
      <c r="W116" s="10" t="s">
        <v>172</v>
      </c>
      <c r="X116" s="3"/>
      <c r="Y116" s="7"/>
      <c r="Z116" s="11"/>
    </row>
    <row r="117" spans="1:26" ht="60">
      <c r="A117" s="3" t="s">
        <v>49</v>
      </c>
      <c r="B117" s="50" t="s">
        <v>311</v>
      </c>
      <c r="C117" s="10"/>
      <c r="D117" s="3"/>
      <c r="E117" s="3"/>
      <c r="F117" s="3"/>
      <c r="G117" s="11"/>
      <c r="H117" s="37" t="s">
        <v>124</v>
      </c>
      <c r="I117" s="3"/>
      <c r="J117" s="3" t="s">
        <v>302</v>
      </c>
      <c r="K117" s="158">
        <v>1584234.72</v>
      </c>
      <c r="L117" s="3"/>
      <c r="M117" s="158">
        <f>+K117/365*202+K117</f>
        <v>2460989.2773698629</v>
      </c>
      <c r="N117" s="3" t="s">
        <v>312</v>
      </c>
      <c r="O117" s="3"/>
      <c r="P117" s="3"/>
      <c r="Q117" s="3"/>
      <c r="R117" s="3"/>
      <c r="S117" s="7" t="s">
        <v>316</v>
      </c>
      <c r="T117" s="7" t="s">
        <v>172</v>
      </c>
      <c r="U117" s="10" t="s">
        <v>302</v>
      </c>
      <c r="V117" s="159" t="s">
        <v>310</v>
      </c>
      <c r="W117" s="10" t="s">
        <v>172</v>
      </c>
      <c r="X117" s="3"/>
      <c r="Y117" s="7"/>
      <c r="Z117" s="11"/>
    </row>
    <row r="118" spans="1:26" ht="45">
      <c r="A118" s="3" t="s">
        <v>49</v>
      </c>
      <c r="B118" s="50" t="s">
        <v>313</v>
      </c>
      <c r="C118" s="10"/>
      <c r="D118" s="3"/>
      <c r="E118" s="3"/>
      <c r="F118" s="3"/>
      <c r="G118" s="11"/>
      <c r="H118" s="37" t="s">
        <v>124</v>
      </c>
      <c r="I118" s="3"/>
      <c r="J118" s="3" t="s">
        <v>302</v>
      </c>
      <c r="K118" s="158">
        <v>930489.23</v>
      </c>
      <c r="L118" s="3"/>
      <c r="M118" s="158">
        <f>+K118*4</f>
        <v>3721956.92</v>
      </c>
      <c r="N118" s="3" t="s">
        <v>303</v>
      </c>
      <c r="O118" s="3"/>
      <c r="P118" s="3"/>
      <c r="Q118" s="3"/>
      <c r="R118" s="3"/>
      <c r="S118" s="7" t="s">
        <v>316</v>
      </c>
      <c r="T118" s="7" t="s">
        <v>172</v>
      </c>
      <c r="U118" s="10" t="s">
        <v>172</v>
      </c>
      <c r="V118" s="88" t="s">
        <v>304</v>
      </c>
      <c r="W118" s="10" t="s">
        <v>172</v>
      </c>
      <c r="X118" s="3"/>
      <c r="Y118" s="7"/>
      <c r="Z118" s="11"/>
    </row>
    <row r="119" spans="1:26" ht="60.75" thickBot="1">
      <c r="A119" s="3" t="s">
        <v>49</v>
      </c>
      <c r="B119" s="50" t="s">
        <v>314</v>
      </c>
      <c r="C119" s="10"/>
      <c r="D119" s="3"/>
      <c r="E119" s="3"/>
      <c r="F119" s="3"/>
      <c r="G119" s="11"/>
      <c r="H119" s="37" t="s">
        <v>121</v>
      </c>
      <c r="I119" s="3"/>
      <c r="J119" s="3" t="s">
        <v>172</v>
      </c>
      <c r="K119" s="158">
        <v>125961</v>
      </c>
      <c r="L119" s="3"/>
      <c r="M119" s="158">
        <v>125961</v>
      </c>
      <c r="N119" s="3" t="s">
        <v>315</v>
      </c>
      <c r="O119" s="3"/>
      <c r="P119" s="3"/>
      <c r="Q119" s="3"/>
      <c r="R119" s="3"/>
      <c r="S119" s="7" t="s">
        <v>316</v>
      </c>
      <c r="T119" s="7" t="s">
        <v>172</v>
      </c>
      <c r="U119" s="10" t="s">
        <v>302</v>
      </c>
      <c r="V119" s="159" t="s">
        <v>310</v>
      </c>
      <c r="W119" s="10" t="s">
        <v>172</v>
      </c>
      <c r="X119" s="3"/>
      <c r="Y119" s="7"/>
      <c r="Z119" s="11"/>
    </row>
    <row r="120" spans="1:26" ht="150.75" thickBot="1">
      <c r="A120" s="2" t="s">
        <v>49</v>
      </c>
      <c r="B120" s="43" t="s">
        <v>317</v>
      </c>
      <c r="C120" s="160" t="s">
        <v>318</v>
      </c>
      <c r="D120" s="2"/>
      <c r="E120" s="2"/>
      <c r="F120" s="2"/>
      <c r="G120" s="9"/>
      <c r="H120" s="36" t="s">
        <v>124</v>
      </c>
      <c r="I120" s="161" t="s">
        <v>170</v>
      </c>
      <c r="J120" s="161" t="s">
        <v>170</v>
      </c>
      <c r="K120" s="162">
        <v>1943986.47</v>
      </c>
      <c r="L120" s="162">
        <f>+K120*1.21</f>
        <v>2352223.6286999998</v>
      </c>
      <c r="M120" s="162">
        <f>+L120*2</f>
        <v>4704447.2573999995</v>
      </c>
      <c r="N120" s="161" t="s">
        <v>319</v>
      </c>
      <c r="O120" s="161" t="s">
        <v>170</v>
      </c>
      <c r="P120" s="163">
        <v>45381</v>
      </c>
      <c r="Q120" s="163">
        <v>45536</v>
      </c>
      <c r="R120" s="161" t="s">
        <v>320</v>
      </c>
      <c r="S120" s="43" t="s">
        <v>322</v>
      </c>
      <c r="T120" s="164" t="s">
        <v>172</v>
      </c>
      <c r="U120" s="165" t="s">
        <v>172</v>
      </c>
      <c r="V120" s="156" t="s">
        <v>321</v>
      </c>
      <c r="W120" s="165" t="s">
        <v>172</v>
      </c>
      <c r="X120" s="2"/>
      <c r="Y120" s="6"/>
      <c r="Z120" s="9"/>
    </row>
    <row r="121" spans="1:26" ht="30.75" thickBot="1">
      <c r="A121" s="2" t="s">
        <v>49</v>
      </c>
      <c r="B121" s="166" t="s">
        <v>323</v>
      </c>
      <c r="C121" s="8"/>
      <c r="D121" s="2"/>
      <c r="E121" s="2"/>
      <c r="F121" s="2"/>
      <c r="G121" s="9"/>
      <c r="H121" s="36" t="s">
        <v>124</v>
      </c>
      <c r="I121" s="2"/>
      <c r="J121" s="2" t="s">
        <v>172</v>
      </c>
      <c r="K121" s="2"/>
      <c r="L121" s="167">
        <v>15000</v>
      </c>
      <c r="M121" s="2"/>
      <c r="N121" s="2"/>
      <c r="O121" s="2" t="s">
        <v>172</v>
      </c>
      <c r="P121" s="168">
        <v>45352</v>
      </c>
      <c r="Q121" s="168">
        <v>45444</v>
      </c>
      <c r="R121" s="2" t="s">
        <v>324</v>
      </c>
      <c r="S121" s="43" t="s">
        <v>325</v>
      </c>
      <c r="T121" s="6" t="s">
        <v>172</v>
      </c>
      <c r="U121" s="8"/>
      <c r="V121" s="9"/>
      <c r="W121" s="8"/>
      <c r="X121" s="2"/>
      <c r="Y121" s="6"/>
      <c r="Z121" s="9"/>
    </row>
    <row r="122" spans="1:26" ht="30.75" thickBot="1">
      <c r="A122" s="2" t="s">
        <v>49</v>
      </c>
      <c r="B122" s="50" t="s">
        <v>326</v>
      </c>
      <c r="C122" s="10"/>
      <c r="D122" s="3"/>
      <c r="E122" s="3"/>
      <c r="F122" s="3"/>
      <c r="G122" s="11"/>
      <c r="H122" s="37" t="s">
        <v>124</v>
      </c>
      <c r="I122" s="3"/>
      <c r="J122" s="3" t="s">
        <v>172</v>
      </c>
      <c r="K122" s="3"/>
      <c r="L122" s="169">
        <v>10000</v>
      </c>
      <c r="M122" s="3"/>
      <c r="N122" s="3"/>
      <c r="O122" s="2" t="s">
        <v>172</v>
      </c>
      <c r="P122" s="80">
        <v>45352</v>
      </c>
      <c r="Q122" s="168">
        <v>45444</v>
      </c>
      <c r="R122" s="3"/>
      <c r="S122" s="43" t="s">
        <v>325</v>
      </c>
      <c r="T122" s="6" t="s">
        <v>172</v>
      </c>
      <c r="U122" s="10"/>
      <c r="V122" s="11"/>
      <c r="W122" s="10"/>
      <c r="X122" s="3"/>
      <c r="Y122" s="7"/>
      <c r="Z122" s="11"/>
    </row>
    <row r="123" spans="1:26" ht="30.75" thickBot="1">
      <c r="A123" s="2" t="s">
        <v>49</v>
      </c>
      <c r="B123" s="50" t="s">
        <v>327</v>
      </c>
      <c r="C123" s="10"/>
      <c r="D123" s="3"/>
      <c r="E123" s="3"/>
      <c r="F123" s="3"/>
      <c r="G123" s="11"/>
      <c r="H123" s="37" t="s">
        <v>124</v>
      </c>
      <c r="I123" s="3"/>
      <c r="J123" s="3" t="s">
        <v>172</v>
      </c>
      <c r="K123" s="3"/>
      <c r="L123" s="169">
        <v>10000</v>
      </c>
      <c r="M123" s="3"/>
      <c r="N123" s="3"/>
      <c r="O123" s="2" t="s">
        <v>172</v>
      </c>
      <c r="P123" s="80">
        <v>45413</v>
      </c>
      <c r="Q123" s="80">
        <v>45536</v>
      </c>
      <c r="R123" s="3"/>
      <c r="S123" s="43" t="s">
        <v>325</v>
      </c>
      <c r="T123" s="6" t="s">
        <v>172</v>
      </c>
      <c r="U123" s="10"/>
      <c r="V123" s="11"/>
      <c r="W123" s="10"/>
      <c r="X123" s="3"/>
      <c r="Y123" s="7"/>
      <c r="Z123" s="11"/>
    </row>
    <row r="124" spans="1:26" ht="45.75" thickBot="1">
      <c r="A124" s="2" t="s">
        <v>49</v>
      </c>
      <c r="B124" s="50" t="s">
        <v>328</v>
      </c>
      <c r="C124" s="10"/>
      <c r="D124" s="3"/>
      <c r="E124" s="3"/>
      <c r="F124" s="3"/>
      <c r="G124" s="11"/>
      <c r="H124" s="37" t="s">
        <v>124</v>
      </c>
      <c r="I124" s="3"/>
      <c r="J124" s="3" t="s">
        <v>172</v>
      </c>
      <c r="K124" s="3"/>
      <c r="L124" s="169">
        <v>60000</v>
      </c>
      <c r="M124" s="3"/>
      <c r="N124" s="3"/>
      <c r="O124" s="2" t="s">
        <v>172</v>
      </c>
      <c r="P124" s="80">
        <v>45352</v>
      </c>
      <c r="Q124" s="80">
        <v>45536</v>
      </c>
      <c r="R124" s="3"/>
      <c r="S124" s="43" t="s">
        <v>325</v>
      </c>
      <c r="T124" s="6" t="s">
        <v>172</v>
      </c>
      <c r="U124" s="10"/>
      <c r="V124" s="11"/>
      <c r="W124" s="10"/>
      <c r="X124" s="3"/>
      <c r="Y124" s="7"/>
      <c r="Z124" s="11"/>
    </row>
    <row r="125" spans="1:26" ht="30.75" thickBot="1">
      <c r="A125" s="2" t="s">
        <v>49</v>
      </c>
      <c r="B125" s="50" t="s">
        <v>329</v>
      </c>
      <c r="C125" s="10"/>
      <c r="D125" s="3"/>
      <c r="E125" s="3"/>
      <c r="F125" s="3"/>
      <c r="G125" s="11"/>
      <c r="H125" s="37" t="s">
        <v>124</v>
      </c>
      <c r="I125" s="3"/>
      <c r="J125" s="3" t="s">
        <v>172</v>
      </c>
      <c r="K125" s="3"/>
      <c r="L125" s="169">
        <v>74385.960000000006</v>
      </c>
      <c r="M125" s="3"/>
      <c r="N125" s="3"/>
      <c r="O125" s="170" t="s">
        <v>172</v>
      </c>
      <c r="P125" s="80">
        <v>45352</v>
      </c>
      <c r="Q125" s="80">
        <v>45536</v>
      </c>
      <c r="R125" s="3"/>
      <c r="S125" s="43" t="s">
        <v>325</v>
      </c>
      <c r="T125" s="6" t="s">
        <v>172</v>
      </c>
      <c r="U125" s="10"/>
      <c r="V125" s="11"/>
      <c r="W125" s="10"/>
      <c r="X125" s="3"/>
      <c r="Y125" s="7"/>
      <c r="Z125" s="11"/>
    </row>
    <row r="126" spans="1:26" ht="30">
      <c r="A126" s="2" t="s">
        <v>49</v>
      </c>
      <c r="B126" s="50" t="s">
        <v>330</v>
      </c>
      <c r="C126" s="10"/>
      <c r="D126" s="3"/>
      <c r="E126" s="3"/>
      <c r="F126" s="3"/>
      <c r="G126" s="11"/>
      <c r="H126" s="37" t="s">
        <v>124</v>
      </c>
      <c r="I126" s="3"/>
      <c r="J126" s="3" t="s">
        <v>172</v>
      </c>
      <c r="K126" s="3"/>
      <c r="L126" s="169">
        <v>30000</v>
      </c>
      <c r="M126" s="3"/>
      <c r="N126" s="3"/>
      <c r="O126" s="170" t="s">
        <v>172</v>
      </c>
      <c r="P126" s="80">
        <v>45352</v>
      </c>
      <c r="Q126" s="80">
        <v>45536</v>
      </c>
      <c r="R126" s="3"/>
      <c r="S126" s="43" t="s">
        <v>325</v>
      </c>
      <c r="T126" s="6" t="s">
        <v>172</v>
      </c>
      <c r="U126" s="10"/>
      <c r="V126" s="11"/>
      <c r="W126" s="10"/>
      <c r="X126" s="3"/>
      <c r="Y126" s="7"/>
      <c r="Z126" s="11"/>
    </row>
    <row r="127" spans="1:26" ht="45.75" thickBot="1">
      <c r="A127" s="10" t="s">
        <v>49</v>
      </c>
      <c r="B127" s="89" t="s">
        <v>335</v>
      </c>
      <c r="C127" s="3"/>
      <c r="D127" s="3"/>
      <c r="E127" s="3"/>
      <c r="F127" s="3"/>
      <c r="G127" s="3"/>
      <c r="H127" s="3" t="s">
        <v>124</v>
      </c>
      <c r="I127" s="3"/>
      <c r="J127" s="3" t="s">
        <v>172</v>
      </c>
      <c r="K127" s="3"/>
      <c r="L127" s="169">
        <v>30000</v>
      </c>
      <c r="M127" s="3"/>
      <c r="N127" s="3"/>
      <c r="O127" s="3" t="s">
        <v>172</v>
      </c>
      <c r="P127" s="80">
        <v>45413</v>
      </c>
      <c r="Q127" s="80">
        <v>45536</v>
      </c>
      <c r="R127" s="3"/>
      <c r="S127" s="89" t="s">
        <v>325</v>
      </c>
      <c r="T127" s="11" t="s">
        <v>172</v>
      </c>
      <c r="U127" s="10"/>
      <c r="V127" s="11"/>
      <c r="W127" s="10"/>
      <c r="X127" s="3"/>
      <c r="Y127" s="7"/>
      <c r="Z127" s="11"/>
    </row>
    <row r="128" spans="1:26" ht="30.75" thickBot="1">
      <c r="A128" s="2" t="s">
        <v>49</v>
      </c>
      <c r="B128" s="50" t="s">
        <v>331</v>
      </c>
      <c r="C128" s="10"/>
      <c r="D128" s="3"/>
      <c r="E128" s="3"/>
      <c r="F128" s="3"/>
      <c r="G128" s="11"/>
      <c r="H128" s="37" t="s">
        <v>124</v>
      </c>
      <c r="I128" s="3"/>
      <c r="J128" s="3" t="s">
        <v>172</v>
      </c>
      <c r="K128" s="3"/>
      <c r="L128" s="169">
        <v>15000</v>
      </c>
      <c r="M128" s="3"/>
      <c r="N128" s="3"/>
      <c r="O128" s="170" t="s">
        <v>172</v>
      </c>
      <c r="P128" s="80">
        <v>45413</v>
      </c>
      <c r="Q128" s="80">
        <v>45536</v>
      </c>
      <c r="R128" s="3"/>
      <c r="S128" s="43" t="s">
        <v>325</v>
      </c>
      <c r="T128" s="6" t="s">
        <v>172</v>
      </c>
      <c r="U128" s="10"/>
      <c r="V128" s="11"/>
      <c r="W128" s="10"/>
      <c r="X128" s="3"/>
      <c r="Y128" s="7"/>
      <c r="Z128" s="11"/>
    </row>
    <row r="129" spans="1:26" s="181" customFormat="1" ht="30.75" thickBot="1">
      <c r="A129" s="2" t="s">
        <v>49</v>
      </c>
      <c r="B129" s="50" t="s">
        <v>332</v>
      </c>
      <c r="C129" s="10"/>
      <c r="D129" s="3"/>
      <c r="E129" s="3"/>
      <c r="F129" s="3"/>
      <c r="G129" s="11"/>
      <c r="H129" s="37" t="s">
        <v>124</v>
      </c>
      <c r="I129" s="3"/>
      <c r="J129" s="3" t="s">
        <v>172</v>
      </c>
      <c r="K129" s="3"/>
      <c r="L129" s="169">
        <v>40000</v>
      </c>
      <c r="M129" s="3"/>
      <c r="N129" s="3"/>
      <c r="O129" s="170" t="s">
        <v>172</v>
      </c>
      <c r="P129" s="80">
        <v>45383</v>
      </c>
      <c r="Q129" s="80">
        <v>45566</v>
      </c>
      <c r="R129" s="3"/>
      <c r="S129" s="43" t="s">
        <v>325</v>
      </c>
      <c r="T129" s="171" t="s">
        <v>172</v>
      </c>
      <c r="U129" s="174"/>
      <c r="V129" s="176"/>
      <c r="W129" s="174"/>
      <c r="X129" s="175"/>
      <c r="Y129" s="180"/>
      <c r="Z129" s="176"/>
    </row>
    <row r="130" spans="1:26" ht="45">
      <c r="A130" s="172" t="s">
        <v>49</v>
      </c>
      <c r="B130" s="173" t="s">
        <v>333</v>
      </c>
      <c r="C130" s="174"/>
      <c r="D130" s="175"/>
      <c r="E130" s="175"/>
      <c r="F130" s="175"/>
      <c r="G130" s="176"/>
      <c r="H130" s="177" t="s">
        <v>124</v>
      </c>
      <c r="I130" s="175"/>
      <c r="J130" s="175"/>
      <c r="K130" s="175"/>
      <c r="L130" s="178">
        <v>400000</v>
      </c>
      <c r="M130" s="175"/>
      <c r="N130" s="175"/>
      <c r="O130" s="175"/>
      <c r="P130" s="175"/>
      <c r="Q130" s="175"/>
      <c r="R130" s="175"/>
      <c r="S130" s="179" t="s">
        <v>325</v>
      </c>
      <c r="T130" s="173" t="s">
        <v>334</v>
      </c>
    </row>
    <row r="131" spans="1:26">
      <c r="A131" s="182"/>
    </row>
  </sheetData>
  <mergeCells count="4">
    <mergeCell ref="A1:B1"/>
    <mergeCell ref="W2:Z2"/>
    <mergeCell ref="U2:V2"/>
    <mergeCell ref="C2:G2"/>
  </mergeCells>
  <dataValidations count="2">
    <dataValidation type="list" allowBlank="1" showInputMessage="1" showErrorMessage="1" sqref="Z4:Z15 Z17:Z18 Z112:Z129">
      <formula1>"Centro Especial de Empleo,Empresa de Inserción"</formula1>
    </dataValidation>
    <dataValidation type="list" allowBlank="1" showInputMessage="1" showErrorMessage="1" sqref="Z19:Z111">
      <formula1>"Centro Especial de Empleo,Empresa de Inserción"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Hoja1!$A$1:$A$92</xm:f>
          </x14:formula1>
          <xm:sqref>A4 A11:A16</xm:sqref>
        </x14:dataValidation>
        <x14:dataValidation type="list" allowBlank="1" showInputMessage="1" showErrorMessage="1">
          <x14:formula1>
            <xm:f>Hoja1!$B$1:$B$11</xm:f>
          </x14:formula1>
          <xm:sqref>H4</xm:sqref>
        </x14:dataValidation>
        <x14:dataValidation type="list" allowBlank="1" showInputMessage="1" showErrorMessage="1">
          <x14:formula1>
            <xm:f>'C:\Users\BLATOR~1\AppData\Local\Temp\pid-8812\[Previsión Contratos 2024.xlsx]Hoja1'!#REF!</xm:f>
          </x14:formula1>
          <xm:sqref>H5:H10</xm:sqref>
        </x14:dataValidation>
        <x14:dataValidation type="list" allowBlank="1" showInputMessage="1" showErrorMessage="1">
          <x14:formula1>
            <xm:f>'[Sº ESTRATEGIAS DE SALUD Y FORMACIÓN_Previsión Contratos 2024 (1).xlsx]Hoja1'!#REF!</xm:f>
          </x14:formula1>
          <xm:sqref>H17:H18 A17:A18</xm:sqref>
        </x14:dataValidation>
        <x14:dataValidation type="list" allowBlank="1" showInputMessage="1" showErrorMessage="1">
          <x14:formula1>
            <xm:f>'[Previsión de Contratos 2024 DGSP.xlsx]Hoja1'!#REF!</xm:f>
          </x14:formula1>
          <x14:formula2>
            <xm:f>0</xm:f>
          </x14:formula2>
          <xm:sqref>H19:H67 A19:A111</xm:sqref>
        </x14:dataValidation>
        <x14:dataValidation type="list" allowBlank="1" showInputMessage="1" showErrorMessage="1">
          <x14:formula1>
            <xm:f>'C:\Users\BLATOR~1\AppData\Local\Temp\pid-8812\[Previsión de Contratos SALUD MENTAL 2024.xlsx]Hoja1'!#REF!</xm:f>
          </x14:formula1>
          <xm:sqref>H112:H119 A112:A119</xm:sqref>
        </x14:dataValidation>
        <x14:dataValidation type="list" allowBlank="1" showInputMessage="1" showErrorMessage="1">
          <x14:formula1>
            <xm:f>'[240131 DGSD - Previsión Contratos 2024.xlsx]Hoja1'!#REF!</xm:f>
          </x14:formula1>
          <xm:sqref>H120 A120</xm:sqref>
        </x14:dataValidation>
        <x14:dataValidation type="list" allowBlank="1" showInputMessage="1" showErrorMessage="1">
          <x14:formula1>
            <xm:f>'C:\Users\BLATOR~1\AppData\Local\Temp\pid-8812\[Plan de contratación 2024 DGCyH.xlsx]Hoja1'!#REF!</xm:f>
          </x14:formula1>
          <xm:sqref>H128:H130 H121:H126 A121:A126 A128:A130</xm:sqref>
        </x14:dataValidation>
        <x14:dataValidation type="list" allowBlank="1" showInputMessage="1" showErrorMessage="1">
          <x14:formula1>
            <xm:f>'[Plan de contratación 2024 DGCyH v.2.xlsx]Hoja1'!#REF!</xm:f>
          </x14:formula1>
          <xm:sqref>H127</xm:sqref>
        </x14:dataValidation>
        <x14:dataValidation type="list" allowBlank="1" showInputMessage="1" showErrorMessage="1">
          <x14:formula1>
            <xm:f>'[Plan de contratación 2024 DGCyH v.2.xlsx]Hoja1'!#REF!</xm:f>
          </x14:formula1>
          <xm:sqref>A127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A27" sqref="A27"/>
    </sheetView>
  </sheetViews>
  <sheetFormatPr baseColWidth="10" defaultRowHeight="1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>
      <c r="A1" s="190" t="s">
        <v>21</v>
      </c>
      <c r="B1" s="190"/>
      <c r="C1" s="12"/>
    </row>
    <row r="2" spans="1:11" s="15" customFormat="1" ht="45" customHeight="1" thickBot="1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4" t="s">
        <v>16</v>
      </c>
      <c r="K2" s="4" t="s">
        <v>17</v>
      </c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A3:A21</xm:sqref>
        </x14:dataValidation>
        <x14:dataValidation type="list" allowBlank="1" showInputMessage="1" showErrorMessage="1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2:D94"/>
  <sheetViews>
    <sheetView workbookViewId="0">
      <selection activeCell="C31" sqref="C31"/>
    </sheetView>
  </sheetViews>
  <sheetFormatPr baseColWidth="10" defaultRowHeight="15"/>
  <cols>
    <col min="1" max="1" width="52.28515625" bestFit="1" customWidth="1"/>
    <col min="2" max="2" width="17.140625" bestFit="1" customWidth="1"/>
    <col min="3" max="3" width="17.28515625" customWidth="1"/>
  </cols>
  <sheetData>
    <row r="2" spans="1:2">
      <c r="A2" s="16" t="s">
        <v>26</v>
      </c>
      <c r="B2" s="33" t="s">
        <v>121</v>
      </c>
    </row>
    <row r="3" spans="1:2">
      <c r="A3" s="31" t="s">
        <v>27</v>
      </c>
      <c r="B3" s="33" t="s">
        <v>124</v>
      </c>
    </row>
    <row r="4" spans="1:2">
      <c r="A4" s="18" t="s">
        <v>28</v>
      </c>
      <c r="B4" s="33" t="s">
        <v>125</v>
      </c>
    </row>
    <row r="5" spans="1:2">
      <c r="A5" s="18" t="s">
        <v>29</v>
      </c>
      <c r="B5" s="33" t="s">
        <v>119</v>
      </c>
    </row>
    <row r="6" spans="1:2">
      <c r="A6" s="18" t="s">
        <v>30</v>
      </c>
      <c r="B6" s="33" t="s">
        <v>118</v>
      </c>
    </row>
    <row r="7" spans="1:2">
      <c r="A7" s="19" t="s">
        <v>31</v>
      </c>
      <c r="B7" s="32" t="s">
        <v>117</v>
      </c>
    </row>
    <row r="8" spans="1:2">
      <c r="A8" s="17" t="s">
        <v>32</v>
      </c>
      <c r="B8" s="33" t="s">
        <v>123</v>
      </c>
    </row>
    <row r="9" spans="1:2">
      <c r="A9" s="19" t="s">
        <v>33</v>
      </c>
      <c r="B9" s="34" t="s">
        <v>120</v>
      </c>
    </row>
    <row r="10" spans="1:2">
      <c r="A10" s="18" t="s">
        <v>34</v>
      </c>
      <c r="B10" s="33" t="s">
        <v>122</v>
      </c>
    </row>
    <row r="11" spans="1:2">
      <c r="A11" s="18" t="s">
        <v>35</v>
      </c>
      <c r="B11" s="33" t="s">
        <v>126</v>
      </c>
    </row>
    <row r="12" spans="1:2">
      <c r="A12" s="20" t="s">
        <v>36</v>
      </c>
    </row>
    <row r="13" spans="1:2">
      <c r="A13" s="21" t="s">
        <v>37</v>
      </c>
    </row>
    <row r="14" spans="1:2">
      <c r="A14" s="21" t="s">
        <v>38</v>
      </c>
    </row>
    <row r="15" spans="1:2">
      <c r="A15" s="16" t="s">
        <v>39</v>
      </c>
    </row>
    <row r="16" spans="1:2">
      <c r="A16" s="22" t="s">
        <v>40</v>
      </c>
    </row>
    <row r="17" spans="1:1">
      <c r="A17" s="22" t="s">
        <v>41</v>
      </c>
    </row>
    <row r="18" spans="1:1">
      <c r="A18" s="16" t="s">
        <v>42</v>
      </c>
    </row>
    <row r="19" spans="1:1">
      <c r="A19" s="22" t="s">
        <v>43</v>
      </c>
    </row>
    <row r="20" spans="1:1">
      <c r="A20" s="16" t="s">
        <v>44</v>
      </c>
    </row>
    <row r="21" spans="1:1">
      <c r="A21" s="22" t="s">
        <v>45</v>
      </c>
    </row>
    <row r="22" spans="1:1">
      <c r="A22" s="23" t="s">
        <v>46</v>
      </c>
    </row>
    <row r="23" spans="1:1">
      <c r="A23" s="18" t="s">
        <v>47</v>
      </c>
    </row>
    <row r="24" spans="1:1">
      <c r="A24" s="24" t="s">
        <v>109</v>
      </c>
    </row>
    <row r="25" spans="1:1">
      <c r="A25" s="24" t="s">
        <v>114</v>
      </c>
    </row>
    <row r="26" spans="1:1">
      <c r="A26" s="24" t="s">
        <v>115</v>
      </c>
    </row>
    <row r="27" spans="1:1">
      <c r="A27" s="24" t="s">
        <v>112</v>
      </c>
    </row>
    <row r="28" spans="1:1">
      <c r="A28" s="24" t="s">
        <v>113</v>
      </c>
    </row>
    <row r="29" spans="1:1">
      <c r="A29" s="24" t="s">
        <v>111</v>
      </c>
    </row>
    <row r="30" spans="1:1">
      <c r="A30" s="24" t="s">
        <v>48</v>
      </c>
    </row>
    <row r="31" spans="1:1">
      <c r="A31" s="24" t="s">
        <v>116</v>
      </c>
    </row>
    <row r="32" spans="1:1">
      <c r="A32" s="30" t="s">
        <v>110</v>
      </c>
    </row>
    <row r="33" spans="1:1">
      <c r="A33" s="30" t="s">
        <v>49</v>
      </c>
    </row>
    <row r="34" spans="1:1">
      <c r="A34" s="18" t="s">
        <v>50</v>
      </c>
    </row>
    <row r="35" spans="1:1">
      <c r="A35" s="24" t="s">
        <v>51</v>
      </c>
    </row>
    <row r="36" spans="1:1">
      <c r="A36" s="25" t="s">
        <v>52</v>
      </c>
    </row>
    <row r="37" spans="1:1">
      <c r="A37" s="26" t="s">
        <v>53</v>
      </c>
    </row>
    <row r="38" spans="1:1">
      <c r="A38" s="25" t="s">
        <v>54</v>
      </c>
    </row>
    <row r="39" spans="1:1">
      <c r="A39" s="26" t="s">
        <v>55</v>
      </c>
    </row>
    <row r="40" spans="1:1">
      <c r="A40" s="25" t="s">
        <v>56</v>
      </c>
    </row>
    <row r="41" spans="1:1">
      <c r="A41" s="27" t="s">
        <v>57</v>
      </c>
    </row>
    <row r="42" spans="1:1">
      <c r="A42" s="26" t="s">
        <v>58</v>
      </c>
    </row>
    <row r="43" spans="1:1">
      <c r="A43" s="25" t="s">
        <v>59</v>
      </c>
    </row>
    <row r="44" spans="1:1">
      <c r="A44" s="25" t="s">
        <v>60</v>
      </c>
    </row>
    <row r="45" spans="1:1">
      <c r="A45" s="25" t="s">
        <v>61</v>
      </c>
    </row>
    <row r="46" spans="1:1">
      <c r="A46" s="25" t="s">
        <v>62</v>
      </c>
    </row>
    <row r="47" spans="1:1">
      <c r="A47" s="25" t="s">
        <v>63</v>
      </c>
    </row>
    <row r="48" spans="1:1">
      <c r="A48" s="26" t="s">
        <v>64</v>
      </c>
    </row>
    <row r="49" spans="1:4">
      <c r="A49" s="26" t="s">
        <v>65</v>
      </c>
    </row>
    <row r="50" spans="1:4">
      <c r="A50" s="25" t="s">
        <v>66</v>
      </c>
    </row>
    <row r="51" spans="1:4">
      <c r="A51" s="26" t="s">
        <v>67</v>
      </c>
    </row>
    <row r="52" spans="1:4">
      <c r="A52" s="26" t="s">
        <v>68</v>
      </c>
    </row>
    <row r="53" spans="1:4">
      <c r="A53" s="25" t="s">
        <v>69</v>
      </c>
    </row>
    <row r="54" spans="1:4">
      <c r="A54" s="25" t="s">
        <v>70</v>
      </c>
    </row>
    <row r="55" spans="1:4">
      <c r="A55" s="26" t="s">
        <v>71</v>
      </c>
    </row>
    <row r="56" spans="1:4">
      <c r="A56" s="25" t="s">
        <v>72</v>
      </c>
    </row>
    <row r="57" spans="1:4">
      <c r="A57" s="18" t="s">
        <v>73</v>
      </c>
    </row>
    <row r="58" spans="1:4">
      <c r="A58" s="18" t="s">
        <v>74</v>
      </c>
    </row>
    <row r="59" spans="1:4">
      <c r="A59" s="24" t="s">
        <v>75</v>
      </c>
    </row>
    <row r="60" spans="1:4">
      <c r="A60" s="19" t="s">
        <v>76</v>
      </c>
      <c r="C60" s="33"/>
    </row>
    <row r="61" spans="1:4">
      <c r="A61" s="28" t="s">
        <v>77</v>
      </c>
      <c r="C61" s="33"/>
    </row>
    <row r="62" spans="1:4">
      <c r="A62" s="17" t="s">
        <v>78</v>
      </c>
      <c r="C62" s="33"/>
    </row>
    <row r="63" spans="1:4">
      <c r="A63" s="19" t="s">
        <v>79</v>
      </c>
      <c r="C63" s="33"/>
    </row>
    <row r="64" spans="1:4">
      <c r="A64" s="28" t="s">
        <v>80</v>
      </c>
      <c r="C64" s="33"/>
      <c r="D64" s="33"/>
    </row>
    <row r="65" spans="1:3">
      <c r="A65" s="28" t="s">
        <v>81</v>
      </c>
      <c r="C65" s="32"/>
    </row>
    <row r="66" spans="1:3">
      <c r="A66" s="28" t="s">
        <v>82</v>
      </c>
      <c r="C66" s="33"/>
    </row>
    <row r="67" spans="1:3">
      <c r="A67" s="19" t="s">
        <v>83</v>
      </c>
      <c r="C67" s="34"/>
    </row>
    <row r="68" spans="1:3">
      <c r="A68" s="17" t="s">
        <v>84</v>
      </c>
      <c r="C68" s="33"/>
    </row>
    <row r="69" spans="1:3">
      <c r="A69" s="18" t="s">
        <v>85</v>
      </c>
      <c r="C69" s="33"/>
    </row>
    <row r="70" spans="1:3">
      <c r="A70" s="18" t="s">
        <v>86</v>
      </c>
    </row>
    <row r="71" spans="1:3">
      <c r="A71" s="18" t="s">
        <v>87</v>
      </c>
    </row>
    <row r="72" spans="1:3">
      <c r="A72" s="21" t="s">
        <v>88</v>
      </c>
    </row>
    <row r="73" spans="1:3">
      <c r="A73" s="18" t="s">
        <v>89</v>
      </c>
    </row>
    <row r="74" spans="1:3">
      <c r="A74" s="18" t="s">
        <v>90</v>
      </c>
    </row>
    <row r="75" spans="1:3">
      <c r="A75" s="28" t="s">
        <v>91</v>
      </c>
    </row>
    <row r="76" spans="1:3">
      <c r="A76" s="28" t="s">
        <v>92</v>
      </c>
    </row>
    <row r="77" spans="1:3">
      <c r="A77" s="28" t="s">
        <v>93</v>
      </c>
    </row>
    <row r="78" spans="1:3">
      <c r="A78" s="28" t="s">
        <v>94</v>
      </c>
    </row>
    <row r="79" spans="1:3">
      <c r="A79" s="28" t="s">
        <v>95</v>
      </c>
    </row>
    <row r="80" spans="1:3">
      <c r="A80" s="28" t="s">
        <v>96</v>
      </c>
    </row>
    <row r="81" spans="1:1">
      <c r="A81" s="28" t="s">
        <v>97</v>
      </c>
    </row>
    <row r="82" spans="1:1">
      <c r="A82" s="28" t="s">
        <v>98</v>
      </c>
    </row>
    <row r="83" spans="1:1">
      <c r="A83" s="28" t="s">
        <v>99</v>
      </c>
    </row>
    <row r="84" spans="1:1">
      <c r="A84" s="28" t="s">
        <v>100</v>
      </c>
    </row>
    <row r="85" spans="1:1">
      <c r="A85" s="28" t="s">
        <v>101</v>
      </c>
    </row>
    <row r="86" spans="1:1">
      <c r="A86" s="18" t="s">
        <v>102</v>
      </c>
    </row>
    <row r="87" spans="1:1">
      <c r="A87" s="18" t="s">
        <v>103</v>
      </c>
    </row>
    <row r="88" spans="1:1">
      <c r="A88" s="18" t="s">
        <v>104</v>
      </c>
    </row>
    <row r="89" spans="1:1">
      <c r="A89" s="18" t="s">
        <v>105</v>
      </c>
    </row>
    <row r="90" spans="1:1">
      <c r="A90" s="18" t="s">
        <v>106</v>
      </c>
    </row>
    <row r="91" spans="1:1">
      <c r="A91" s="18" t="s">
        <v>107</v>
      </c>
    </row>
    <row r="92" spans="1:1">
      <c r="A92" s="18" t="s">
        <v>108</v>
      </c>
    </row>
    <row r="93" spans="1:1">
      <c r="A93" s="3"/>
    </row>
    <row r="94" spans="1:1">
      <c r="A94" s="29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Previsión de contratación del Departamento de Sanidad para el año 2024</dc:title>
  <dc:creator>DGA</dc:creator>
  <cp:lastModifiedBy>Usuario</cp:lastModifiedBy>
  <cp:lastPrinted>2023-12-19T09:45:02Z</cp:lastPrinted>
  <dcterms:created xsi:type="dcterms:W3CDTF">2023-12-04T08:32:29Z</dcterms:created>
  <dcterms:modified xsi:type="dcterms:W3CDTF">2024-03-12T12:47:05Z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CAT Previsión Contratos 2024-1.xlsx</vt:lpwstr>
  </property>
</Properties>
</file>