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"/>
    </mc:Choice>
  </mc:AlternateContent>
  <bookViews>
    <workbookView xWindow="0" yWindow="0" windowWidth="28800" windowHeight="12450"/>
  </bookViews>
  <sheets>
    <sheet name="Plan anual contratos_2025" sheetId="7" r:id="rId1"/>
    <sheet name="Previsión Reservados 2025" sheetId="9" r:id="rId2"/>
    <sheet name="Previsión Encargos_2025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'Plan anual contratos_2025'!$A$3:$AB$429</definedName>
    <definedName name="_xlnm._FilterDatabase" localSheetId="1" hidden="1">'Previsión Reservados 2025'!$2:$31</definedName>
    <definedName name="_xlnm.Print_Area" localSheetId="0">'Plan anual contratos_2025'!$A$1:$AB$409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3" i="9" l="1"/>
  <c r="XFD9" i="9"/>
  <c r="XFD12" i="9"/>
  <c r="XFD11" i="9"/>
  <c r="XFD13" i="9"/>
  <c r="XFD14" i="9"/>
  <c r="XFD16" i="9"/>
  <c r="XFD17" i="9"/>
  <c r="XFD18" i="9"/>
  <c r="XFD19" i="9"/>
  <c r="XFD20" i="9"/>
  <c r="XFD21" i="9"/>
  <c r="XFD22" i="9"/>
  <c r="XFD23" i="9"/>
  <c r="XFD24" i="9"/>
  <c r="XFD25" i="9"/>
  <c r="XFD26" i="9"/>
  <c r="XFD27" i="9"/>
  <c r="XFD28" i="9"/>
  <c r="XFD29" i="9"/>
  <c r="G10" i="9"/>
  <c r="J10" i="9" s="1"/>
  <c r="K10" i="9" s="1"/>
  <c r="H10" i="9" l="1"/>
  <c r="I10" i="9"/>
  <c r="N152" i="7"/>
  <c r="N151" i="7"/>
  <c r="N150" i="7"/>
  <c r="N149" i="7"/>
  <c r="N148" i="7"/>
  <c r="N147" i="7"/>
  <c r="N146" i="7"/>
  <c r="N145" i="7"/>
  <c r="N144" i="7"/>
  <c r="N143" i="7"/>
  <c r="N142" i="7"/>
  <c r="N140" i="7"/>
  <c r="N137" i="7"/>
  <c r="XFD10" i="9" l="1"/>
  <c r="XFD15" i="9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4" i="7"/>
  <c r="O15" i="7"/>
  <c r="O12" i="7"/>
  <c r="N242" i="7" l="1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O197" i="7"/>
  <c r="O189" i="7"/>
  <c r="N189" i="7"/>
  <c r="O188" i="7"/>
  <c r="N188" i="7"/>
  <c r="N187" i="7"/>
  <c r="M186" i="7"/>
  <c r="O186" i="7" s="1"/>
  <c r="O185" i="7"/>
  <c r="N185" i="7"/>
  <c r="M184" i="7"/>
  <c r="N184" i="7" s="1"/>
  <c r="M183" i="7"/>
  <c r="O183" i="7" s="1"/>
  <c r="M182" i="7"/>
  <c r="O182" i="7" s="1"/>
  <c r="O181" i="7"/>
  <c r="N181" i="7"/>
  <c r="O180" i="7"/>
  <c r="N180" i="7"/>
  <c r="M179" i="7"/>
  <c r="O179" i="7" s="1"/>
  <c r="M178" i="7"/>
  <c r="O178" i="7" s="1"/>
  <c r="M176" i="7"/>
  <c r="N176" i="7" s="1"/>
  <c r="M175" i="7"/>
  <c r="O175" i="7" s="1"/>
  <c r="M174" i="7"/>
  <c r="O174" i="7" s="1"/>
  <c r="M173" i="7"/>
  <c r="O173" i="7" s="1"/>
  <c r="O172" i="7"/>
  <c r="N172" i="7"/>
  <c r="O171" i="7"/>
  <c r="N171" i="7"/>
  <c r="O170" i="7"/>
  <c r="N170" i="7"/>
  <c r="O169" i="7"/>
  <c r="N169" i="7"/>
  <c r="O168" i="7"/>
  <c r="N168" i="7"/>
  <c r="O167" i="7"/>
  <c r="N167" i="7"/>
  <c r="O166" i="7"/>
  <c r="N166" i="7"/>
  <c r="O165" i="7"/>
  <c r="N165" i="7"/>
  <c r="O164" i="7"/>
  <c r="N164" i="7"/>
  <c r="O163" i="7"/>
  <c r="N163" i="7"/>
  <c r="O162" i="7"/>
  <c r="N162" i="7"/>
  <c r="O161" i="7"/>
  <c r="N161" i="7"/>
  <c r="O160" i="7"/>
  <c r="N160" i="7"/>
  <c r="O159" i="7"/>
  <c r="N159" i="7"/>
  <c r="O158" i="7"/>
  <c r="N158" i="7"/>
  <c r="O157" i="7"/>
  <c r="N157" i="7"/>
  <c r="O156" i="7"/>
  <c r="N156" i="7"/>
  <c r="O155" i="7"/>
  <c r="N155" i="7"/>
  <c r="O154" i="7"/>
  <c r="N154" i="7"/>
  <c r="O153" i="7"/>
  <c r="N153" i="7"/>
  <c r="M406" i="7"/>
  <c r="M404" i="7"/>
  <c r="O403" i="7"/>
  <c r="N403" i="7"/>
  <c r="M402" i="7"/>
  <c r="M401" i="7"/>
  <c r="M400" i="7"/>
  <c r="M399" i="7"/>
  <c r="O397" i="7"/>
  <c r="M397" i="7"/>
  <c r="M396" i="7"/>
  <c r="M395" i="7"/>
  <c r="O394" i="7"/>
  <c r="M394" i="7"/>
  <c r="M391" i="7"/>
  <c r="M390" i="7"/>
  <c r="M389" i="7"/>
  <c r="N387" i="7"/>
  <c r="M386" i="7"/>
  <c r="M385" i="7"/>
  <c r="O382" i="7"/>
  <c r="M382" i="7"/>
  <c r="O381" i="7"/>
  <c r="M380" i="7"/>
  <c r="O380" i="7" s="1"/>
  <c r="M379" i="7"/>
  <c r="O379" i="7" s="1"/>
  <c r="M378" i="7"/>
  <c r="O378" i="7" s="1"/>
  <c r="N409" i="7"/>
  <c r="M429" i="7"/>
  <c r="O429" i="7" s="1"/>
  <c r="M428" i="7"/>
  <c r="O428" i="7" s="1"/>
  <c r="M427" i="7"/>
  <c r="O427" i="7" s="1"/>
  <c r="M426" i="7"/>
  <c r="O426" i="7" s="1"/>
  <c r="M425" i="7"/>
  <c r="O425" i="7" s="1"/>
  <c r="M424" i="7"/>
  <c r="O424" i="7" s="1"/>
  <c r="N423" i="7"/>
  <c r="M423" i="7" s="1"/>
  <c r="O423" i="7" s="1"/>
  <c r="M422" i="7"/>
  <c r="O422" i="7" s="1"/>
  <c r="M421" i="7"/>
  <c r="O421" i="7" s="1"/>
  <c r="M420" i="7"/>
  <c r="O420" i="7" s="1"/>
  <c r="M419" i="7"/>
  <c r="O419" i="7" s="1"/>
  <c r="M418" i="7"/>
  <c r="O418" i="7" s="1"/>
  <c r="M417" i="7"/>
  <c r="O417" i="7" s="1"/>
  <c r="M416" i="7"/>
  <c r="O416" i="7" s="1"/>
  <c r="M415" i="7"/>
  <c r="O415" i="7" s="1"/>
  <c r="M414" i="7"/>
  <c r="O414" i="7" s="1"/>
  <c r="M413" i="7"/>
  <c r="O413" i="7" s="1"/>
  <c r="M412" i="7"/>
  <c r="O412" i="7" s="1"/>
  <c r="M411" i="7"/>
  <c r="O411" i="7" s="1"/>
  <c r="M410" i="7"/>
  <c r="O410" i="7" s="1"/>
  <c r="O184" i="7" l="1"/>
  <c r="N173" i="7"/>
  <c r="N182" i="7"/>
  <c r="N174" i="7"/>
  <c r="N175" i="7"/>
  <c r="N178" i="7"/>
  <c r="O176" i="7"/>
  <c r="N183" i="7"/>
  <c r="N186" i="7"/>
  <c r="N179" i="7"/>
  <c r="F4" i="1" l="1"/>
</calcChain>
</file>

<file path=xl/comments1.xml><?xml version="1.0" encoding="utf-8"?>
<comments xmlns="http://schemas.openxmlformats.org/spreadsheetml/2006/main">
  <authors>
    <author>SALUD</author>
  </authors>
  <commentList>
    <comment ref="O289" authorId="0" shapeId="0">
      <text>
        <r>
          <rPr>
            <sz val="9"/>
            <color indexed="81"/>
            <rFont val="Tahoma"/>
            <family val="2"/>
          </rPr>
          <t xml:space="preserve">canon estimaado
</t>
        </r>
      </text>
    </comment>
  </commentList>
</comments>
</file>

<file path=xl/sharedStrings.xml><?xml version="1.0" encoding="utf-8"?>
<sst xmlns="http://schemas.openxmlformats.org/spreadsheetml/2006/main" count="5864" uniqueCount="1039">
  <si>
    <t>ÓRGANO DE CONTRATACIÓN</t>
  </si>
  <si>
    <t>TIPO CONTRACTUAL</t>
  </si>
  <si>
    <t>FECHA ESTIMADA DE INICIO DE EJECUCIÓN</t>
  </si>
  <si>
    <t>PLAZO DE EJECUCIÓN PREVISTO</t>
  </si>
  <si>
    <t>UNIDAD DESTINATARIA</t>
  </si>
  <si>
    <t>Departamento de Sanidad</t>
  </si>
  <si>
    <t>Servicio Aragonés de Salud (SALUD) - 061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</si>
  <si>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</si>
  <si>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</si>
  <si>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</si>
  <si>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</si>
  <si>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</si>
  <si>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</si>
  <si>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III</t>
  </si>
  <si>
    <t>Servicio Aragonés de Salud (SALUD) - Servicios Centrales</t>
  </si>
  <si>
    <t>Concesión de servicios</t>
  </si>
  <si>
    <t>Concesión de obras</t>
  </si>
  <si>
    <t>Mixto</t>
  </si>
  <si>
    <t>Obras</t>
  </si>
  <si>
    <t>Servicios</t>
  </si>
  <si>
    <t>Suministros</t>
  </si>
  <si>
    <t>OBJETO DEL ENCARGO</t>
  </si>
  <si>
    <t>RAZÓN SOCIAL DEL MEDIO PROPIO</t>
  </si>
  <si>
    <t>PREVISIÓN DE ENCARGOS A MEDIOS PROPIOS PARA EL AÑO 2025</t>
  </si>
  <si>
    <t>IMPORTE DE ADJUDICACIÓN (IVA EXCLUIDO)</t>
  </si>
  <si>
    <t>IMPORTE DE ADJUDICACIÓN (IVA INCLUIDO)</t>
  </si>
  <si>
    <t>PROGRAMA ECONÓMICO</t>
  </si>
  <si>
    <t>CPV</t>
  </si>
  <si>
    <t>G/52050/ 4121/ 609000/ 91002</t>
  </si>
  <si>
    <t>Encargo a AST para mantenimiento de aplicaciones, interoperabilidad, cuadros de mando y aplicaciones móviles</t>
  </si>
  <si>
    <t>72267100-0</t>
  </si>
  <si>
    <t>1 año</t>
  </si>
  <si>
    <t>Servicio Aragonés de Salud</t>
  </si>
  <si>
    <t>ARAGONESA DE SERVICIOS TELEMÁTICOS</t>
  </si>
  <si>
    <t>NO</t>
  </si>
  <si>
    <t>Suministro de componentes sanguíneos y tejidos humanos al hospital “Obispo Polanco"</t>
  </si>
  <si>
    <t>EXENTO</t>
  </si>
  <si>
    <t>HOSPITAL O.POLANCO</t>
  </si>
  <si>
    <t>BANCO DE SANGRE Y TEJIDOS DE ARAGÓN</t>
  </si>
  <si>
    <t>PREVISIÓN DE CONTRATACIÓN PARA EL AÑO 2025</t>
  </si>
  <si>
    <t>OBJETIVOS ESTRATÉGICOS INCORPORADOS</t>
  </si>
  <si>
    <t>¿Considera el contrato apropiado a la estructura de una PYME o un profesional AUTÓNOMO?</t>
  </si>
  <si>
    <t>¿Es un contrato RESERVADO a un Centro Especial de Empleo o una Empresa de Inserción Social?</t>
  </si>
  <si>
    <t>OBJETO DEL CONTRATO</t>
  </si>
  <si>
    <t>MEDIDAS SOCIALES</t>
  </si>
  <si>
    <t>CARÁCTER  MEDIOAMBIENTAL</t>
  </si>
  <si>
    <t>DE INNOVACIÓN</t>
  </si>
  <si>
    <t>PARTICIPACIÓN DE PYME's</t>
  </si>
  <si>
    <t>OTROS</t>
  </si>
  <si>
    <t>SUJETO A REGULACIÓN ARMONIZADA (SI/NO)</t>
  </si>
  <si>
    <t>CONTRATO PLURIANUAL (SI/NO)</t>
  </si>
  <si>
    <t>IMPORTE DE LICITACIÓN IVA EXCLUIDO</t>
  </si>
  <si>
    <t>IMPORTE DE LICITACIÓN IVA INCLUIDO</t>
  </si>
  <si>
    <t>VALOR ESTIMADO DEL CONTRATO</t>
  </si>
  <si>
    <t>PROCEDIMIENTO DE ADJUDICACIÓN PREVISTO</t>
  </si>
  <si>
    <t>DIVISIÓN EN LOTES (SI/NO)</t>
  </si>
  <si>
    <t>FECHA ESTIMADA DEL ANUNCIO DE LICITACIÓN</t>
  </si>
  <si>
    <t xml:space="preserve">FINANCIACIÓN CON FONDOS NEXT GENERATION </t>
  </si>
  <si>
    <t>SI/NO</t>
  </si>
  <si>
    <t>Justificación</t>
  </si>
  <si>
    <t>IMPORTE RESERVADO EN ANUALIDAD 2025 (IVA EXCLUIDO)</t>
  </si>
  <si>
    <t>IMPORTE RESERVADO EN ANUALIDAD 2026 (IVA EXCLUIDO)</t>
  </si>
  <si>
    <t>TIPO DE ADJUDICATARIO (seleccionar)</t>
  </si>
  <si>
    <t>ESTADO TRAMITACIÓN EXPTE.</t>
  </si>
  <si>
    <t>IMPORTE DE ADJUDICACIÓN (IVA excluido)</t>
  </si>
  <si>
    <t>Servicio Aragonés de Salud (SALUD) - Servicios Centrales-Obras</t>
  </si>
  <si>
    <t>NHT - Bunker ( Obra +Dirección )</t>
  </si>
  <si>
    <t>45215100-8, 71240000-2</t>
  </si>
  <si>
    <t>Si</t>
  </si>
  <si>
    <t>No</t>
  </si>
  <si>
    <t>SI</t>
  </si>
  <si>
    <t>Abierto</t>
  </si>
  <si>
    <t>10 meses</t>
  </si>
  <si>
    <t>Nuevo Hospital Teruel</t>
  </si>
  <si>
    <t xml:space="preserve">por su cuantía económica y clasificación </t>
  </si>
  <si>
    <t>NHT - 54 Habitaciones individuales (Proyecto)</t>
  </si>
  <si>
    <t>71242000-6</t>
  </si>
  <si>
    <t>Abierto SIMPLIFICADO</t>
  </si>
  <si>
    <t>5 meses</t>
  </si>
  <si>
    <t>H. Ernest Lluch - Rehabilitación Energética (Proyecto)</t>
  </si>
  <si>
    <t>Hospital Ernest Lluch</t>
  </si>
  <si>
    <t>H. Ernest Lluch - Reforma y Ampliación Urgencias ( Obra+ Dirección )</t>
  </si>
  <si>
    <t>25 meses</t>
  </si>
  <si>
    <t>H. Royo Villanova - Reforma y ampliación (Proyecto )</t>
  </si>
  <si>
    <t>Hospital Royo Villanova</t>
  </si>
  <si>
    <t>H. Royo Villanova - H. Día Oncológico ( Obra+ Dirección )</t>
  </si>
  <si>
    <t>4 meses</t>
  </si>
  <si>
    <t>H.U.M.S. - Reforma Farmacia (Proyecto)</t>
  </si>
  <si>
    <t>Hospital Miguel Servet</t>
  </si>
  <si>
    <t>H.U.M.S. - Reforma Farmacia ( Obra+Dirección )</t>
  </si>
  <si>
    <t>12 meses</t>
  </si>
  <si>
    <t>H. Barbastro - Rehabilitación Energética (Proyecto)</t>
  </si>
  <si>
    <t>FEDER</t>
  </si>
  <si>
    <t>5 Meses</t>
  </si>
  <si>
    <t>Hospital Barbastro</t>
  </si>
  <si>
    <t>CME Grande Covian - Rehabilitación Energética (Proyecto)</t>
  </si>
  <si>
    <t>CME Grande Covián</t>
  </si>
  <si>
    <t>C.S. Caspe - Reforma y Ampliación (Proyecto)</t>
  </si>
  <si>
    <t>CS Caspe</t>
  </si>
  <si>
    <t>C.S. Calaceite - Reforma (Proyecto)</t>
  </si>
  <si>
    <t>CS Calaceite</t>
  </si>
  <si>
    <t>C.S. Fuentes Norte - Rehabilitación Energética ( Obra+ Dirección)</t>
  </si>
  <si>
    <t>11 meses</t>
  </si>
  <si>
    <t>CS Fuentes Norte</t>
  </si>
  <si>
    <t>C.S. Casetas - Rehabilitación Energética ( Obra+Dirección )</t>
  </si>
  <si>
    <t>8 meses</t>
  </si>
  <si>
    <t>CS Casetas</t>
  </si>
  <si>
    <t>C.S. Miralbueno - Rehabilitación Energética (Obra+Dirección )</t>
  </si>
  <si>
    <t>CS Miralbueno</t>
  </si>
  <si>
    <t>C.S. Amparo Poch, C.S. Fraga, C.S. Ensanche (Teruel), C.S. Alcañiz y C.S. Borja- Proyecto Fotovoltaica</t>
  </si>
  <si>
    <t>CS Varios</t>
  </si>
  <si>
    <t>H. San Jorge y H. Sagrado Corazón de Jesús (Huesca) - Proyecto Fotovoltaico</t>
  </si>
  <si>
    <t>Hospital San Jorge y Sagrado Corazón</t>
  </si>
  <si>
    <t>Nuevo C.S. Cuarte de Huerva (Proyecto)</t>
  </si>
  <si>
    <t>3 meses</t>
  </si>
  <si>
    <t>CS Cuarte de Huerva (nuevo)</t>
  </si>
  <si>
    <t>Nuevo C.S. Utebo (Proyecto)</t>
  </si>
  <si>
    <t>CS Utebo (nuevo)</t>
  </si>
  <si>
    <t>Nuevo C.S. Zuera (Proyecto)</t>
  </si>
  <si>
    <t>CS Zuera (nuevo)</t>
  </si>
  <si>
    <t>Servicio Aragonés de Salud (SALUD) - Servicios Centrales- Gestión Económica</t>
  </si>
  <si>
    <t>G/52010/4121/216000/91002</t>
  </si>
  <si>
    <t>Acuerdo marco para el desarrollo, soporte y mantenimiento de aplicaciones propias e integraciones con destino al Servicio Aragonés de Salud
Lote 1: Aplicaciones corportivas
Lote 2: Integraciones
Lote 3: Desarrollos en nube híbrida e Inteligencia Artificial</t>
  </si>
  <si>
    <t>72000000-5</t>
  </si>
  <si>
    <t>si</t>
  </si>
  <si>
    <t>Lote 1: 742.000,00 € (anual)
Lote 2: 530.000,00 € (anual)
Lote 3: 300.000,00 € (anual)</t>
  </si>
  <si>
    <t>1.902.000,12 € (anual)</t>
  </si>
  <si>
    <t>1.585.000,00 € (anual)</t>
  </si>
  <si>
    <t>Acuerdo Marco</t>
  </si>
  <si>
    <t>4 años</t>
  </si>
  <si>
    <t>Servicio Aragonés de Salud (SALUD) - Servicios Centrales-Gestión Económica</t>
  </si>
  <si>
    <t>Mantenimiento de Gcitas</t>
  </si>
  <si>
    <t>no</t>
  </si>
  <si>
    <t>abierto</t>
  </si>
  <si>
    <t>G/52010/4121/221003/91001</t>
  </si>
  <si>
    <t>COMBUSTIBLE VEHÍCULOS</t>
  </si>
  <si>
    <t>09132000-3 y 7</t>
  </si>
  <si>
    <t xml:space="preserve">Contrato derivado </t>
  </si>
  <si>
    <t>No  hay anuncio</t>
  </si>
  <si>
    <t>Gerencia Salud</t>
  </si>
  <si>
    <t>G/52010/4121/221000/91002</t>
  </si>
  <si>
    <t>SUMINISTRO ELÉCTRICO SS.CC.</t>
  </si>
  <si>
    <t>09310000-5</t>
  </si>
  <si>
    <t>G/52010/4121/222001/91002.</t>
  </si>
  <si>
    <t>SUMINISTRO ELÉCTRICO (PLAZA)</t>
  </si>
  <si>
    <t>Edificio Plaza</t>
  </si>
  <si>
    <t>SERVICIOS POSTALES</t>
  </si>
  <si>
    <t>6 meses</t>
  </si>
  <si>
    <t>G/52010/4121/222000/91002</t>
  </si>
  <si>
    <t>PAPEL, SOBRES Y TONER</t>
  </si>
  <si>
    <t>30197643-5</t>
  </si>
  <si>
    <t>AM</t>
  </si>
  <si>
    <t>DERIVADO DE AM EPOETINAS DE INGESA</t>
  </si>
  <si>
    <t>33620000-2</t>
  </si>
  <si>
    <t>G/52010/4121/261004/91002</t>
  </si>
  <si>
    <t>Oxigenoterapia</t>
  </si>
  <si>
    <t>85111700-7</t>
  </si>
  <si>
    <t xml:space="preserve">Prórroga abierto </t>
  </si>
  <si>
    <t>No hay anuncio</t>
  </si>
  <si>
    <t>24 meses</t>
  </si>
  <si>
    <t>AM SERVICIO COMUNICACIÓN PARA PACIENTES CON TRASTORNOS MOTORES GRAVES</t>
  </si>
  <si>
    <t>85000000-9</t>
  </si>
  <si>
    <t>Prórroga AM</t>
  </si>
  <si>
    <t>Mantenimiento aplicación triaje</t>
  </si>
  <si>
    <t>Negociado sin publicidad</t>
  </si>
  <si>
    <t>MANT. Y SOPORTE DE ROCKET-CHAT</t>
  </si>
  <si>
    <t>MANTENIMIENTO PORTAL RR.HH.</t>
  </si>
  <si>
    <t>Licencias INVOX</t>
  </si>
  <si>
    <t>Prórroga negociado sin publicidad</t>
  </si>
  <si>
    <t>ANALIZADORES MULTIPARAMÉTRICOS</t>
  </si>
  <si>
    <t>MANTENIMIENTO ANAPATH</t>
  </si>
  <si>
    <t>24 meses + 24 meses</t>
  </si>
  <si>
    <t>MANTENIMIENTO HERRAMIENTA GESTIÓN DE INCIDENCIAS (OTRS)</t>
  </si>
  <si>
    <t>MANTENIMIENTO SUMA 2.0/PETITORIO SERPA/TALONARIOS FARMACIA</t>
  </si>
  <si>
    <t>G/52010/4121/227009/91002</t>
  </si>
  <si>
    <t>Mantenimiento de Licencias Rhapsody</t>
  </si>
  <si>
    <t>SERV. MANT. OMI-AP Y ESALUS</t>
  </si>
  <si>
    <t>OFICINA DE SEGURIDAD DE LA INFORMACION DEL SALUD (2025)</t>
  </si>
  <si>
    <t>G/52010/4121/221006/91002</t>
  </si>
  <si>
    <t>DERIVADO AM VACUNAS GRIPE ADULTOS INGESA</t>
  </si>
  <si>
    <t>33651660-2</t>
  </si>
  <si>
    <t>PNSP VACUNAS GRIPE NIÑOS</t>
  </si>
  <si>
    <t>SERVICIO MANTENIMIENTO HP-HIS</t>
  </si>
  <si>
    <t>SERVICIO DE RENOVACIÓN DE  PLATAFORMA DE GESTIÓN DE PROYECTOS DE CALIDAD DEL SALUD</t>
  </si>
  <si>
    <t>abierto simplificado abreviado</t>
  </si>
  <si>
    <t>SERVICIO MANTENIMIENTO GPT</t>
  </si>
  <si>
    <t>SERV. MANT, FARMATOOLS Y DIETOOLS</t>
  </si>
  <si>
    <t>SERVICIO DE MANTENIMIENTO DE LICENCIAS BAYDICOM</t>
  </si>
  <si>
    <t>Realización de procedimientos diagnósticos en instalaciones fijas y móviles</t>
  </si>
  <si>
    <t xml:space="preserve">85121200-5   </t>
  </si>
  <si>
    <t>AM soluciones intravenosas de gran volumen</t>
  </si>
  <si>
    <t>33692000-7</t>
  </si>
  <si>
    <t>MESSIS</t>
  </si>
  <si>
    <t>PROCESOS SELECTIVOS SERVICIO ARAGONÉS DE SALUD</t>
  </si>
  <si>
    <t>72310000-1</t>
  </si>
  <si>
    <t xml:space="preserve"> abierto simplificado abreviado</t>
  </si>
  <si>
    <t>AM BIOSIMILARES</t>
  </si>
  <si>
    <t>33600000-6</t>
  </si>
  <si>
    <t>Plan Nuevo Hospital Alcañiz-Montaje equipación y puesta en funcionamiento del Servicio de Esterilización</t>
  </si>
  <si>
    <t>SÍ</t>
  </si>
  <si>
    <t xml:space="preserve">P.A. </t>
  </si>
  <si>
    <t>NUEVO HOSPITAL DE ALCAÑIZ</t>
  </si>
  <si>
    <t>POR COMPLEJIDAD TÉCNICA</t>
  </si>
  <si>
    <t>Plan Nuevo Hospital Alcañiz-Montaje equipación y puesta en funcionamiento del Servicio de BLOQUE QUIRÚRGICO</t>
  </si>
  <si>
    <t>Plan Nuevo Hospital Alcañiz-Mortuorio + sala autopsias</t>
  </si>
  <si>
    <t>Plan Nuevo Hospital Alcañiz-Laboratorios (mobiliario + bancadas)</t>
  </si>
  <si>
    <t>Plan Nuevo Hospital Alcañiz-Sistema de canalización de pacientes</t>
  </si>
  <si>
    <t>Plan Nuevo Hospital Alcañiz-Televisiones pacientes</t>
  </si>
  <si>
    <t>Plan Nuevo Hospital Alcañiz-Infraestructura WIFI</t>
  </si>
  <si>
    <t>Plan Nuevo Hospital Alcañiz-Taquillas (200 uds)</t>
  </si>
  <si>
    <t>Plan Nuevo Hospital Alcañiz-Obras extracción cabinas de seguridad micro y anatomía patológica</t>
  </si>
  <si>
    <t>Plan Nuevo Hospital Alcañiz-Salón de actos</t>
  </si>
  <si>
    <t>Plan Nuevo Hospital Alcañiz-Vinilos</t>
  </si>
  <si>
    <t>Plan Nuevo Hospital Alcañiz-Máquinas expendedoras, de recogida y arco de prendas vestuario</t>
  </si>
  <si>
    <t>Plan Nuevo Hospital Alcañiz-Cartelería, sistema de tarjetas puertas y trabajadores</t>
  </si>
  <si>
    <t>Plan Nuevo Hospital Alcañiz-Mobiliario dirección, seminarios, aula informática, culto, cuartos lencería</t>
  </si>
  <si>
    <t>Plan Nuevo Hospital Alcañiz-Sistemas de estanterías compacto electrico de HHCC</t>
  </si>
  <si>
    <t>Plan Nuevo Hospital Alcañiz-Archivo documentación</t>
  </si>
  <si>
    <t>Plan Nuevo Hospital Alcañiz-Cámaras frigoríficas residuos y almacén</t>
  </si>
  <si>
    <t>Plan Nuevo Hospital Alcañiz-Sistemas de monitorización</t>
  </si>
  <si>
    <t>Plan Nuevo Hospital Alcañiz-Aparataje en el Servicio de Urología (por anulación de lote 1 SAS_ALC_2024_PA37)</t>
  </si>
  <si>
    <t>Plan Nuevo Hospital Alcañiz-Aparataje en el Servicios administrativos (varios equipos)</t>
  </si>
  <si>
    <t>Plan Nuevo Hospital Alcañiz-Aparataje sanitario distintos servicios (CARDIOLOGÍA, OFTALMOLOGÍA, FARMACIA, URGENCIAS …)</t>
  </si>
  <si>
    <t xml:space="preserve">Plan Nuevo Hospital Alcañiz-Carros cabeceros gases medicinales </t>
  </si>
  <si>
    <t>Plan Nuevo Hospital Alcañiz-Fuentes de agua</t>
  </si>
  <si>
    <t>Plan Nuevo Hospital Alcañiz-Montaje y puesta en funcionamiento de los Laboratorios de Bioquimica y Hematología</t>
  </si>
  <si>
    <t>2025-2028</t>
  </si>
  <si>
    <t xml:space="preserve">Plan Nuevo Hospital Alcañiz-Explotación  y montaje de la cafeteria del hospital </t>
  </si>
  <si>
    <t>2025-2030</t>
  </si>
  <si>
    <t>Plan Nuevo Hospital Alcañiz-Digitalización y custodia Historias</t>
  </si>
  <si>
    <t>2025-2027</t>
  </si>
  <si>
    <t>Plan Nuevo Hospital Alcañiz-Servicio de hemodiálisis</t>
  </si>
  <si>
    <t>Plan Nuevo Hospital Alcañiz-Sistema de Seguridad y vigilancia</t>
  </si>
  <si>
    <t>DERIVADO AMH</t>
  </si>
  <si>
    <t>Plan Nuevo Hospital Alcañiz-Plan y ejecución de traslado de la actividad asistencial del actual centro al NHA</t>
  </si>
  <si>
    <t>2025-2026</t>
  </si>
  <si>
    <t>PRIMARIA</t>
  </si>
  <si>
    <t>Centro Especial de Empleo</t>
  </si>
  <si>
    <t>Actual Hospital- Mantenimiento microinformático</t>
  </si>
  <si>
    <t>P.A.</t>
  </si>
  <si>
    <t>INFORMÁTICA</t>
  </si>
  <si>
    <t>Actual Hospital- TTAA serología microbiología</t>
  </si>
  <si>
    <t>MICROBIOLOGÍA</t>
  </si>
  <si>
    <t xml:space="preserve">POR COMPLEJIDAD TÉCNICA </t>
  </si>
  <si>
    <t>Actual Hospital- TTAA coagulación hematología</t>
  </si>
  <si>
    <t>HEMATOLOGÍA</t>
  </si>
  <si>
    <t>Actual Hospital- Gases medicinales ambos Hospitales</t>
  </si>
  <si>
    <t xml:space="preserve">CISTERNAS GASES </t>
  </si>
  <si>
    <t xml:space="preserve">Actual Hospital- Mantenimiento del tac de Hospital </t>
  </si>
  <si>
    <t>P.N.S.P.</t>
  </si>
  <si>
    <t>RADIOLOGÍA</t>
  </si>
  <si>
    <t>POR COMPEJIDAD TÉCNICA</t>
  </si>
  <si>
    <t xml:space="preserve">Actual Hospital- Suministro de Víveres </t>
  </si>
  <si>
    <t>P.A.S.</t>
  </si>
  <si>
    <t>ALIMENTACIÓN</t>
  </si>
  <si>
    <t>Actual Hospital- Sistema de Seguridad y vigilancia</t>
  </si>
  <si>
    <t>ACTUAL HOSPITAL</t>
  </si>
  <si>
    <t>MANTENIMIENTO JARDINES NUEVO HOSPITAL de ALCAÑIZ</t>
  </si>
  <si>
    <t>SERVICIO DE TRANSPORTE ORDINARIO DE  MUESTRAS DE SANGRE DEL LABORATORIO, LENCERÍA, VALIJA Y OTROS SERVICIOS PARA EL SECTOR DE CALATAYUD</t>
  </si>
  <si>
    <t>60100000-9</t>
  </si>
  <si>
    <t>La empresa adoptará las medidas adecuadas para el mantenimiento correcto de los vehículos y velará para que la actividad de los conductores sea eficiente en cuanto a velocidad, distribución de carga, climatización, etc., lo cual redundará en la reducción de emisiones contaminantes a la atmósfera. Todo ello siguiendo los dictados de la Dirección General de Tráfico en sus normas, recomendaciones y publicaciones</t>
  </si>
  <si>
    <t>PROCEDIMIENTO ABIERTO VARIOS CRITERIOS</t>
  </si>
  <si>
    <t>12 + 12 MESES</t>
  </si>
  <si>
    <t>SECTOR DE CALATAYUD</t>
  </si>
  <si>
    <t>PUEDEN PARTICIPAR PYMES CON ADSCRIPCIÓN DE MEDIOS PERSONALES Y MATERIALES</t>
  </si>
  <si>
    <t>CUSTODIA DE DOCUMENTACIÓN Y HISTORIA CLINICA</t>
  </si>
  <si>
    <t>92512000-3</t>
  </si>
  <si>
    <t>Deberá cumplir un porcentaje mínimo del 2% de la plantilla con personal con discapacidad.</t>
  </si>
  <si>
    <t>Declaración responsable de que la empresa tiene adoptadas medidas para la promoción de reciclado de productos y el uso de envases reutilizables</t>
  </si>
  <si>
    <t xml:space="preserve">SI </t>
  </si>
  <si>
    <t>60 MESES</t>
  </si>
  <si>
    <t>SECTOR CALATAYUD</t>
  </si>
  <si>
    <t>ES NECESARIA UNA GRAN INVERSIÓN ESTRUCTURAL</t>
  </si>
  <si>
    <t>SERVICIO PARA LA REALIZACION DE PROCEDIMIENTOS DIAGNÓSTICOS (MUESTRAS ANATOMÍA PATOLÓGICA)</t>
  </si>
  <si>
    <t>85111800-8</t>
  </si>
  <si>
    <t>Acreditar mediante declaración responsable que la empresa cuenta con una plantilla con un porcentaje superior al 2% de trabajadores con discapacidad.</t>
  </si>
  <si>
    <t>Declaración responsable de que la empresa tiene adoptadas medidas el reciclado de productos y el uso de envases reutilizables</t>
  </si>
  <si>
    <t>36 MESES</t>
  </si>
  <si>
    <t>ES MATERIAL MUY TÉCNICO Y ESPECÍFICO</t>
  </si>
  <si>
    <t>SUMINISTRO DE ELECTRODOS BIPOLAR PARA EL SECTOR DE CALATAYUD</t>
  </si>
  <si>
    <t>33169000-2</t>
  </si>
  <si>
    <t>Acreditar mediante declaración responsable que la empresa cuenta con una plantilla con un porcentaje superior al 2% de trabajadores con discapacidad, en empresas con más de 50 trabajadores.     </t>
  </si>
  <si>
    <t>Declaración responsable de que la empresa tiene adoptadas medidas para la promoción de reciclado de productos y el uso de envases reutilizables y/o declaración de disponibilidad de certificación Ecoembes o equivalente para los embalajes utilizados.</t>
  </si>
  <si>
    <t>HOSPITAL ERNEST LLUCH</t>
  </si>
  <si>
    <t>ES UN MATERIAL TECNICO</t>
  </si>
  <si>
    <t>MANTENIMIENTO INSTALACIONES TÉRMICAS</t>
  </si>
  <si>
    <t>50000000-5</t>
  </si>
  <si>
    <t>Acreditar mediante declaración responsable que la empresa cuenta con una plantilla con un porcentaje superior al 2% de trabajadores con discapacidad</t>
  </si>
  <si>
    <t>PROCEDIMIENTO ABIERTO SIMPLIFICADO</t>
  </si>
  <si>
    <t>24 +12 MESES</t>
  </si>
  <si>
    <t>PUEDEN PARTICIPAR PYMES CON ADSCRIPCION DE MEDIOS PERSONALES Y MATERIALES</t>
  </si>
  <si>
    <t>RESTAURACIÓN EQUIPO MÉDICO  CENTRO DE SALUD CALATAYUD NORTE Y SUR</t>
  </si>
  <si>
    <t>55300000-3</t>
  </si>
  <si>
    <t>Declaración responsable de que la empresa tiene adoptadas medidas para la promoción de reciclado de productos y el uso de envases reutilizables.</t>
  </si>
  <si>
    <t>PROCEDIMIENTO ABIERTO SIMPLIFICADO ABREVIADO (156.6)</t>
  </si>
  <si>
    <t>18 MESES</t>
  </si>
  <si>
    <t>CENTRO SALUD NORTE/SUR DE CALATAYUD</t>
  </si>
  <si>
    <t>PUEDEN PARTICIPAR HOSTELEROS Y RESTAURANTES DE LA POBLACIÓN</t>
  </si>
  <si>
    <t>MATERIAL FUNGIBLE COMPLEMENTARIO PARA CIRUGÍA DE CATARATAS</t>
  </si>
  <si>
    <t>3314000-3</t>
  </si>
  <si>
    <t>Medioambiental: Declaración responsable de que la empresa tiene adoptadas medidas para la promoción de reciclado de productos y el uso de envases reutilizables.</t>
  </si>
  <si>
    <t>PROCEDIMIENTO ABIERTO SIMPLIFICADO ABREVIADO</t>
  </si>
  <si>
    <t>45 MESES</t>
  </si>
  <si>
    <t>SUMINISTRO DE REACTIVOS DE BIOQUÍMICA</t>
  </si>
  <si>
    <t>Acreditar mediante declaración responsable que la empresa cuenta con una plantilla con un porcentaje superior al 2% de trabajadores con discapacidad, en empresas con más de 50 trabajadores.</t>
  </si>
  <si>
    <t>Medioambiental: Acreditación de que los reactivos respetuosos con el medio ambiente y no clasificados como nocivos o tóxicos para el personal del laboratorio, especialmente no tener efectos cancerígenos y mutágenos irreversibles o con posibles afectaciones de la fertilidad y/o del feto, según la reglamentación de la CE.</t>
  </si>
  <si>
    <t>55 MESES</t>
  </si>
  <si>
    <t>SERVICIO DE RESTAURACION EN EL HOSPITAL ERNEST LLUCH DE CALATAYUD</t>
  </si>
  <si>
    <t>55322000  55321000</t>
  </si>
  <si>
    <t>26+17 MESES</t>
  </si>
  <si>
    <t xml:space="preserve">SERVICIO DE MANTENIMIENTO INTEGRAL DE MANO DE OBRA DE LOS APARATOS DE ELECTROMEDICINA Y ALGUNAS INSTALACIONES DEL HOSPITAL ERNEST LLUCH Y CENTROS DE SALUD DEL SECTOR DE CALATAYUD. </t>
  </si>
  <si>
    <t>50400000-9</t>
  </si>
  <si>
    <t>El adjudicatario adoptará las medidas oportunas para el estricto cumplimiento de la legislación ambiental comunitaria, estatal, autonómica y local vigente que sea de aplicación a los servicios contratados, siguiendo, preferentemente, las metodologías recogidas en los Sistemas de Gestión Ambiental normalizados (EMAS, ISO 14000, etc.).</t>
  </si>
  <si>
    <t>PROCEDIMIENTO  ABIERTO  VARIOS CRITERIOS</t>
  </si>
  <si>
    <t>36+24 MESES</t>
  </si>
  <si>
    <t>SUMINISTRO DE REACTIVOS PARA LA REALIZACIÓN DE ANÁLISIS SISTEMÁTICO CON TIRA REACTIVA Y SEDIMENTOS DE ORINA, EN EL LABORATORIO DE ANÁLISIS CLÍNICOS DEL HOSPITAL ERNEST LLUCH DE CALATAYUD</t>
  </si>
  <si>
    <t>Acreditación de que los reactivos respetuosos con el medio ambiente y no clasificados como nocivos o tóxicos para el personal del laboratorio, especialmente no tener efectos cancerígenos y mutágenos irreversibles o con posibles afectaciones de la fertilidad y/o del feto, según la reglamentación de la CE.</t>
  </si>
  <si>
    <t>24 + 24 MESES</t>
  </si>
  <si>
    <t>HOSPITAL DE CALATAYUD</t>
  </si>
  <si>
    <t>SUMINISTRO DE MATERIAL PARA LA REALIZACIÓN DE GASOMETRÍAS</t>
  </si>
  <si>
    <t>Acreditación de que los reactivos respetuosos con el medio ambiente y no clasificados como nocivos o tóxicos para el personal del laboratorio, especialmente no tener efectos cancerígenos y mutágenos irreversibles o con posibles afectaciones de la fertilidad y/o del feto, según la reglamentación de la CE</t>
  </si>
  <si>
    <t>32.000.- €</t>
  </si>
  <si>
    <t>24+24 MESES</t>
  </si>
  <si>
    <t xml:space="preserve">ES MATERIAL MUY TÉCNICO Y ESPECÍFICO </t>
  </si>
  <si>
    <t>SUMINISTRO DE MATERIAL PARA LA DETERMINACIÓN DE PROTEINAS EN SUERO</t>
  </si>
  <si>
    <t>12 MESES</t>
  </si>
  <si>
    <t>SUMINISTRO DE MATERIAL PARA LA REALIZACIÓN DE LA PRUEBA DE CONTROL DIABÉTICO</t>
  </si>
  <si>
    <t>SUMINISTRO DE REACTIVOS PARA TECNICAS ANALITICAS DE HEMATOLOGIA Y COAGULACION.</t>
  </si>
  <si>
    <t>SIN DETERMINAR</t>
  </si>
  <si>
    <t>S/DETERMINAR</t>
  </si>
  <si>
    <t xml:space="preserve">SUMINISTRO DE REACTIVOS PARA LA DETERMINACIÓN DE CALPROTECTINA FECAL </t>
  </si>
  <si>
    <t>CONTRATO MENOR</t>
  </si>
  <si>
    <t>12 +12MESES</t>
  </si>
  <si>
    <t>RESONANCIAS EN CABINA ABIERTA Y PROSTATA</t>
  </si>
  <si>
    <t>851000000-0</t>
  </si>
  <si>
    <t>Medioambiental:Declaración responsable de que la empresa tiene adoptadas medidas para la promoción de reciclado de productos y el uso de envases reutilizables</t>
  </si>
  <si>
    <t xml:space="preserve">PROCEDIMIENTO ABIERTO </t>
  </si>
  <si>
    <t>22+12 MESES</t>
  </si>
  <si>
    <t>SERVICIO DE MANTENIMIENTO DE JARDINES DEL HOSPITAL ERNEST LLUCH</t>
  </si>
  <si>
    <t>Contrato menor</t>
  </si>
  <si>
    <t>SERVICIO DE TRANSPORTE DE MUESTRAS DE SANGRE, LENCERIA Y OTROS SERVICIOS PARA EL SECTOR DE CALATAYUD</t>
  </si>
  <si>
    <t>CONCESION DE SERVICIOS DE CAFETERÍA DEL HOSPITAL DE BARBASTRO</t>
  </si>
  <si>
    <t>PROCEDIMIENTO ABIERTO</t>
  </si>
  <si>
    <t>ACCESORIOS DESECHABLES PARA  APARATOS ELECTROMEDICOS DEL HOSPITAL DE BARBASTRO</t>
  </si>
  <si>
    <t>TECNICAS ANALITICAS DE HEMATOLOGIA EN EL LABORATORIO DDEL HOSPITAL DE BARBASTRO</t>
  </si>
  <si>
    <t>SUMINISTRO MATERIAL PARA REALIZACION DE PROCEDIMIENTOS QUIRURGICOS DE CATARATAS EN EL HOSPITAL DE BARBASTRO</t>
  </si>
  <si>
    <t>SUMINISTRO DE VIVERES DESTINADOS AL SERVICIO DE COCINA DEL HOSPITAL DE BARBASTRO</t>
  </si>
  <si>
    <t>TECNICAS ANALITICAS DE ANALISIS CLINICOS, BIOQUIMICA E INMUNOENSAYO EN EL LABORATORIO DEL HOSPITAL DE BARBASTRO</t>
  </si>
  <si>
    <t>SERVICIO DE SEGURIDAD EN EL HOSPITAL DE BARBASTRO</t>
  </si>
  <si>
    <t>SERVICIO DE SEGURIDAD EN CENTROS DE SALUD DE ATENCION PRIMARIA DEL SECTOR DE BARBASTRO</t>
  </si>
  <si>
    <t>SERVICIO DE CONSULTAS Y PROCEDIMIENTOS QUIRURGICOS DE TRAUMATOLOGÍA EN EL HOSPITAL DE BARBASTRO</t>
  </si>
  <si>
    <t>SERVICIO DE ECOGRAFIAS PARA PACIENTES DEL SECTOR DE BARBASTRO EN EL SERVICIO DE RADIOLOGIA DEL HOSPITAL DE BARBASTRO</t>
  </si>
  <si>
    <t>TECNICAS ANALITICAS DE MICROBIOLOGIA EN EL LABORATORIO DEL HOSPITAL DE BARBASTRO</t>
  </si>
  <si>
    <t>SERVICIO DE DENSITOMETRIAS PARA PACIENTES DEL SECTOR DE BARBASTRO</t>
  </si>
  <si>
    <t xml:space="preserve">TECNICAS ANALITICAS DE HEMOSTASIA EN LABORATORIO DE HEMATOLOGIA DEL HOSPITAL DE BARBASTRO </t>
  </si>
  <si>
    <t>ARRENDAMIENTO DE MÁQUINAS AUTOMATICAS DISPENSADORAS DE UNIFORMES PARA EL PERSONAL EN EL HOSPITAL DE BARBASTRO</t>
  </si>
  <si>
    <t>Servicio de mantenimiento zonas ajardinadas (Lotes 1,2 y 3)</t>
  </si>
  <si>
    <t>Abierto simplificado abreviado</t>
  </si>
  <si>
    <t>Servicio de mantenimiento zonas ajardinadas (Lotes 1, 2 y 3)(Prórroga)</t>
  </si>
  <si>
    <t>Abierto simplificado</t>
  </si>
  <si>
    <t>Servicio de valijas primaria I (Lote 4)</t>
  </si>
  <si>
    <t>Servicio de valijas primaria I  (Lote 4) (Prórroga)</t>
  </si>
  <si>
    <t xml:space="preserve">Servicio de valijas primaria II (Lote 3) </t>
  </si>
  <si>
    <t>Servicio de valija Zaragoza</t>
  </si>
  <si>
    <t>Servicio de valija Abiego y Berbegal</t>
  </si>
  <si>
    <t>SUMINISTRO MATERIAL PROCESOS QUIRURGICOS CATARATAS</t>
  </si>
  <si>
    <t>33140000-3</t>
  </si>
  <si>
    <t>PNSP</t>
  </si>
  <si>
    <t>4 AÑOS + 1 PRORROGA</t>
  </si>
  <si>
    <t>OFTALMOLOGIA</t>
  </si>
  <si>
    <t xml:space="preserve">MATERIAL TERAPIAS DIALISIS </t>
  </si>
  <si>
    <t xml:space="preserve">33181400-6  </t>
  </si>
  <si>
    <t>PA</t>
  </si>
  <si>
    <t>NEFROLOGIA</t>
  </si>
  <si>
    <t>SUMINISTRO REACTIVOS MICROBIOLOGIA</t>
  </si>
  <si>
    <t>33696500-0</t>
  </si>
  <si>
    <t>3 AÑOS + 2 PRORROGA</t>
  </si>
  <si>
    <t>LABORATORIO MICRO</t>
  </si>
  <si>
    <t>LABORATORIOS</t>
  </si>
  <si>
    <t>LABORATORIO BIO-HEM</t>
  </si>
  <si>
    <t>SUMINISTRO VIVERES SECTOR HUESCA</t>
  </si>
  <si>
    <t>15800000-0</t>
  </si>
  <si>
    <t>6 MESES + 6 PRORROGA</t>
  </si>
  <si>
    <t>SECTOR</t>
  </si>
  <si>
    <t>HOSTELERIA HOSPITAL JACA</t>
  </si>
  <si>
    <t>55100000-1</t>
  </si>
  <si>
    <t>HOSTELERIA JACA</t>
  </si>
  <si>
    <t>TRANSPORTE DE ROPA</t>
  </si>
  <si>
    <t>60100000-0</t>
  </si>
  <si>
    <t>2 AÑOS+ 2 PRORROGA</t>
  </si>
  <si>
    <t>TRANSPORTE DE VALIJA</t>
  </si>
  <si>
    <t>2 AÑOS+ 1 PRORROGA</t>
  </si>
  <si>
    <t>LAVANDERIA HSCJ Y CRP</t>
  </si>
  <si>
    <t>98310000-9</t>
  </si>
  <si>
    <t>MANTENIMIENTO PROTECCION INCENDIOS</t>
  </si>
  <si>
    <t>5 AÑOS</t>
  </si>
  <si>
    <t>MANTENIMIENTO</t>
  </si>
  <si>
    <t>MANTENIMIENTO ASCENSORES SECTOR HUESCA</t>
  </si>
  <si>
    <t>50700000-2</t>
  </si>
  <si>
    <t>MANTENIMIENTO GESTION CENTRALIZADA</t>
  </si>
  <si>
    <t>50530000-9</t>
  </si>
  <si>
    <t>2 AÑOS + 2 PRORROGA</t>
  </si>
  <si>
    <t>MANTENIMIENTO EQUIPOS ALTA TECNOLOGIA</t>
  </si>
  <si>
    <t>MANTENIMIENTO TAC HSCJ</t>
  </si>
  <si>
    <t>2 AÑOS + 1 PRORROGA</t>
  </si>
  <si>
    <t>MANTENIMIENTO TAC RADIOTERAPIA</t>
  </si>
  <si>
    <t>MANTENIMIENTO ESTERILIZADOR STERRAD</t>
  </si>
  <si>
    <t>50421000-2</t>
  </si>
  <si>
    <t>ESTERILIZACION</t>
  </si>
  <si>
    <t>MANTENIMIENTO AUTOCLAVES</t>
  </si>
  <si>
    <t>MANTENIMIENTO GRICODE</t>
  </si>
  <si>
    <t>LAB. HEMATOLOGIA</t>
  </si>
  <si>
    <t>MANTENIMIENTO SISTEMA PYXIS</t>
  </si>
  <si>
    <t>50420000-5</t>
  </si>
  <si>
    <t>1 AÑO + 1 PRORROGA</t>
  </si>
  <si>
    <t>FARMACIA</t>
  </si>
  <si>
    <t>MANTENIMIENTO FARMIS ONCOFARM</t>
  </si>
  <si>
    <t>72267000-4</t>
  </si>
  <si>
    <t>MANTENIMIENTO PROCESADOR TEJIDOS</t>
  </si>
  <si>
    <t>3 AÑOS + 1 PRORROGA</t>
  </si>
  <si>
    <t>ANATOMIA PATOLOGICA</t>
  </si>
  <si>
    <t>MANTENIMIENTO EQUIPOS ENDOSCOPIA</t>
  </si>
  <si>
    <t>77311000-3</t>
  </si>
  <si>
    <t>SERVICIO DE CAFETERÍA EN EL HOSPITAL "ROYO VILLANOVA" Y EL SUMINISTRO DE BEBIDAS FRÍAS, BEBIDAS CALIENTES Y PRODUCTOS SÓLIDOS A TRAVÉS DE MÁQUINAS EXPENDEDORAS DE DISTRIBUCIÓN AUTOMÁTICA INSTALADAS EN LOS EDIFICIOS DEL SECTOR SANITARIO ZARAGOZA I</t>
  </si>
  <si>
    <t> 55330000</t>
  </si>
  <si>
    <t>1 AÑO + 4 AÑOS DE PRORROGA</t>
  </si>
  <si>
    <t>HOSPITAL ROYO VILLANOVA</t>
  </si>
  <si>
    <t>COMPLEJIDAD DEL SERVICIO</t>
  </si>
  <si>
    <t>SUMINISTRO DE PACKS PARA INYECCION INTRAVÍTREA, EN LOS CENTROS SANITARIOS ADSCRITOS AL SECTOR SANITARIO ZARAGOZA I (SAS_Z1_2023_17)</t>
  </si>
  <si>
    <t xml:space="preserve">33140000-3 </t>
  </si>
  <si>
    <t>√</t>
  </si>
  <si>
    <t>SERVICIO OFTALMOLOGIA SECTOR I</t>
  </si>
  <si>
    <t>COMPLEJIDAD DEL SUMINISTRO Y DEL EQUIPAMIENTO NECESARIO PARA REALIZACION DE LAS TECNICAS</t>
  </si>
  <si>
    <t>SUMINISTRO DE GAS NATURAL PARA CENTROS SECTOR I (SAS_Z1_2024_06)</t>
  </si>
  <si>
    <t>09123000-7</t>
  </si>
  <si>
    <t>CENTROS SECTOR I</t>
  </si>
  <si>
    <t>COMPLEJIDAD DEL SUMINISTRO Y DEL EQUIPAMIENTO NECESARIO</t>
  </si>
  <si>
    <t>SUMINISTRO DE SOLUCIONES INTRAVENOSAS DE GRAN VOLUMEN PARA EL HOSPITAL ROYO VILLANOVA Y EL HOSPITAL NUESTRA SEÑORA DE GRACIA DEL SECTOR SANITARIO DE ZARAGOZA I (Acuerdo Marco 64 DG/20). (SAS_Z1_2023_18)</t>
  </si>
  <si>
    <r>
      <t>2 AÑOS+2AÑOS PRORROGAS (</t>
    </r>
    <r>
      <rPr>
        <b/>
        <sz val="11"/>
        <color theme="1"/>
        <rFont val="Calibri"/>
        <family val="2"/>
        <scheme val="minor"/>
      </rPr>
      <t>2º año ejecución 2025)</t>
    </r>
  </si>
  <si>
    <t>HOSPITAL ROYO VILLANOVA Y HOSPITAL NUESTRA SEÑORA DE GRACIA</t>
  </si>
  <si>
    <t>“Servicio de mantenimiento de varios equipos radiológicos de la marca Philips ubicados en el Sector de Zaragoza I” (SAS_Z1_2023_24)</t>
  </si>
  <si>
    <t>50421200-4</t>
  </si>
  <si>
    <r>
      <t>3 AÑOS + 2 AÑOS PRORROGAS (</t>
    </r>
    <r>
      <rPr>
        <b/>
        <sz val="11"/>
        <color theme="1"/>
        <rFont val="Calibri"/>
        <family val="2"/>
        <scheme val="minor"/>
      </rPr>
      <t>2º AÑO EJECUCION 2025)</t>
    </r>
  </si>
  <si>
    <t>SERVICIO RADIODIAGNOSTICO</t>
  </si>
  <si>
    <t>SERVICIO DE VIGILANCIA DISCONTINUA EN LOS DIEZ CENTROS DEL SECTOR I (SAS_Z1_2024_CD58 prórroga)(SAS_Z1_2024_01 inicial)</t>
  </si>
  <si>
    <t>75240000-0</t>
  </si>
  <si>
    <t>03/01/2025 AL 18/06/ 2025</t>
  </si>
  <si>
    <t xml:space="preserve">SUMINISTRO LECHE, PAN,  BEBIDAS Y CONDIMENTOS PARA EL SERV. DE COCINA DEL HOSP. "ROYO VILLANOVA"
</t>
  </si>
  <si>
    <t>PAS</t>
  </si>
  <si>
    <t>01/03/2025 AL 31/05/2025</t>
  </si>
  <si>
    <t>CARACTERISTICAS PRODUCTO</t>
  </si>
  <si>
    <t>SUMINISTRO DE CARNES</t>
  </si>
  <si>
    <t>15113000-3 15111200-1 15131600-1</t>
  </si>
  <si>
    <t>01/01/2025 AL 31/07/2025</t>
  </si>
  <si>
    <t>SUMINISTRO  AVES FRESCAS Y EMBUTIDOS HOSPITAL ROYO VILLANOVA</t>
  </si>
  <si>
    <t>15100000-9</t>
  </si>
  <si>
    <t xml:space="preserve">SUMINISTRO DE VERDURAS HORTALIZAS </t>
  </si>
  <si>
    <t>15000000-8</t>
  </si>
  <si>
    <t>06/01/25 AL 05/08/2025</t>
  </si>
  <si>
    <t>SUMINISTRO DE FRUTAS</t>
  </si>
  <si>
    <t>04/01/2025 AL 03/08/2025</t>
  </si>
  <si>
    <t>SUMINISTRO ACEITES PARA EL SERVICIO DE COCINA DEL HOSPITAL ROYO VILLANOVA</t>
  </si>
  <si>
    <t>15411100-3</t>
  </si>
  <si>
    <t>PASA</t>
  </si>
  <si>
    <t>01/03/2025 al 31/12/2025</t>
  </si>
  <si>
    <t>COCINA HRV</t>
  </si>
  <si>
    <t>SUMINISTRO COLONIALES</t>
  </si>
  <si>
    <t>02/02/2025 AL 01/09/2025</t>
  </si>
  <si>
    <t>SUMINISTRO CONGELADOS PARA EL SERVICIO DE COCINA DEL HOSPITAL ROYO VILLANOVA</t>
  </si>
  <si>
    <t>15896000-5</t>
  </si>
  <si>
    <t>ALIMENTACION SECTOR I</t>
  </si>
  <si>
    <t xml:space="preserve">varios por lotes </t>
  </si>
  <si>
    <t xml:space="preserve">2 AÑOS+ 1AÑO </t>
  </si>
  <si>
    <t>SUMINISTRO DE ENERGÍA ELÉCTRICA PARA LOS CENTROS DEL SECTOR SANITARIO ZARAGOZA I</t>
  </si>
  <si>
    <t>1 AÑO</t>
  </si>
  <si>
    <t xml:space="preserve">COMPLEJIDAD DEL SUMINISTRO Y DEL EQUIPAMIENTO </t>
  </si>
  <si>
    <t>SERVICIO DE SEGURIDAD PRIVADA DEL HOSPITAL "ROYO VILLANOVA"</t>
  </si>
  <si>
    <t>Sº DE SEGURIDAD PRIVADA EN EL HNSG Y EN LA UNIDD DE ATENCIÓN Y SEGUIMIENTO DE ADICCIONES U.A.S.A.</t>
  </si>
  <si>
    <t>HOSPITAL NUESTRA SEÑORA DE GRACIA Y UASA</t>
  </si>
  <si>
    <t xml:space="preserve">SERVICIO DE MANTENIMIENTO DE LOS EQUIPOS DE ESTERILIZACIÓN DEL SECTOR SANITARIO ZARAGOZA I   </t>
  </si>
  <si>
    <t xml:space="preserve"> 2AÑOS+ 2 PRORROGA</t>
  </si>
  <si>
    <t>ESTERILIZACION SECTOR I</t>
  </si>
  <si>
    <t xml:space="preserve">COMPLEJIDAD DEL SERVICIO Y DEL EQUIPAMIENTO NECESARIO </t>
  </si>
  <si>
    <t>SERVICIO MANTENIMIENTO INSTALACIONES PROTECCION CONTRA INCENDIOS SECTOR ZARAGOZA I</t>
  </si>
  <si>
    <t>50413200-5</t>
  </si>
  <si>
    <t>2 AÑOS+2 AÑOS PRORROGAS (EN EJECUCION=</t>
  </si>
  <si>
    <t>SERVICIO MANTENIMIENTO INSTALACIONES HNSG</t>
  </si>
  <si>
    <t>MANTENIMIENTO INTEGRAL RM HRV</t>
  </si>
  <si>
    <t>SERVICIO MANTENIMIENTO CORRECTIVO ATENCION PRIMARIA</t>
  </si>
  <si>
    <t>3 AÑOS +1 AÑO PRORROGA</t>
  </si>
  <si>
    <t>SERVICIO CLIMATIZACION HOSPITAL ROYO VILLANOVA Y ATENCION PRIMARIA</t>
  </si>
  <si>
    <t>HOSPITAL ROYO VILLANOVA Y ATENCION PRIMARIA</t>
  </si>
  <si>
    <t xml:space="preserve"> MANTENIMIENTO INSTALACIONES ELECTRICAS HRV</t>
  </si>
  <si>
    <t>50116100-2</t>
  </si>
  <si>
    <t>SERVICIO MANTENIMIENTO INTEGRAL DEL EQUIPAMIENTO EXISTENTE EN LA UNIDAD DE ENDOSCOPIA DEL SERVICIO DE  DIGESTIVO DEL HOSPITAL ROYO VILLANOVA ADSCRITO AL SECTOR SANITARIO ZARAGOZA I</t>
  </si>
  <si>
    <t>3 AÑOS +2 AÑO PRORROGA</t>
  </si>
  <si>
    <t>SERVICIO DIGESTIVO HRV</t>
  </si>
  <si>
    <t>MANTENIMIENTO EQUIPOS SERVICIO DIGESTIVO Y NEUMOLOGIA</t>
  </si>
  <si>
    <t xml:space="preserve">3 AÑOS + 1 AÑO </t>
  </si>
  <si>
    <t>SERVICIO DIGESTIVO HRV Y SERVICIO NEUMOLOGIA</t>
  </si>
  <si>
    <t>MANTENIMIENTO EQUIPOS RADIOLOGICOS</t>
  </si>
  <si>
    <t>2 AÑOS + 2 AÑOS PRORROGAS</t>
  </si>
  <si>
    <t>SECTOR I</t>
  </si>
  <si>
    <t>GESTIÓN Y TRAZABILIDAD DE INSTRUMENTAL QUIRÚRGICO S.L.</t>
  </si>
  <si>
    <t>5042000 Y 48814300</t>
  </si>
  <si>
    <t xml:space="preserve">NO HAY ANUNCIO </t>
  </si>
  <si>
    <t>2 AÑOS+ 2 AÑOS</t>
  </si>
  <si>
    <t>QUIROFANO</t>
  </si>
  <si>
    <t>MARCADORES MAMARIOS</t>
  </si>
  <si>
    <t>33120000-7</t>
  </si>
  <si>
    <t>4 AÑOS</t>
  </si>
  <si>
    <t>RADIODIANOSTICO</t>
  </si>
  <si>
    <t>PINZAS SELLADORAS VASOS SANGUINEOS</t>
  </si>
  <si>
    <t>CIRUGIA GENERAL Y DIGESTIVO</t>
  </si>
  <si>
    <t>SERVICIO DE ELECTROMEDICINA</t>
  </si>
  <si>
    <t>SUMINISTRO DEL MEDICAMENTO AXICABTAGEN CILOLEUCEL DENOMINADO "YESCARTA" CON ACUERDO DE RIESGO COMPARTIDO EXCLUSIVO DE LA FIRMA GILEAD SCIENCES S.L.U. CON DESTINO AL HOSPITAL ROYO VILLANOVA</t>
  </si>
  <si>
    <t>FARMACIA HRV</t>
  </si>
  <si>
    <t>MEDICAMENTO</t>
  </si>
  <si>
    <t>SERVICIO DE ARCHIVO DEL SECTOR SANITARIO ZARAGOZA I: DEPOSITO, CUSTODIA Y GESTION DE HISTORIAS PASIVAS/DOCUMENTACION CLINICA PASIVA Y DIGITALIZACION</t>
  </si>
  <si>
    <t>02/12/2024 HASTA 01/06/2026</t>
  </si>
  <si>
    <t>ARCHIVOS HISTORIAS CLINICAS SECTOR ZARAGOZA I</t>
  </si>
  <si>
    <t>REACTIVOS PROTEINAS</t>
  </si>
  <si>
    <t>2 AÑOS (EN EJECUCION)</t>
  </si>
  <si>
    <t>LABORATORIO BIOQUIMICA HRV</t>
  </si>
  <si>
    <t>EQUIPOS DE REPROGRAFIA SECTOR I</t>
  </si>
  <si>
    <t xml:space="preserve">30120000-6 , 50314000-9,79800000-2 </t>
  </si>
  <si>
    <t>REACTIVOS INMUNIDAD</t>
  </si>
  <si>
    <t>2 AÑOS</t>
  </si>
  <si>
    <t>HEMOVIGILANCIA Y SEGURIDAD TRANSFUSIONAL</t>
  </si>
  <si>
    <t>LABORATORIO HEMATOLOGIA HRV</t>
  </si>
  <si>
    <t>SUMINISTRO GASES MEDICINALES Y MANTENIMIENTO DE SUS INTALACIONES EN EL SECTOR ZARAGOZA I</t>
  </si>
  <si>
    <t>24111500-0 Y 50000000-5</t>
  </si>
  <si>
    <t>1 AÑO + 3AÑOS DE PRORROGA</t>
  </si>
  <si>
    <t>SUMINISTRO DE MARCAPASOS Y DESFIBRILADORES AUTOMATICOS IMPLANTABLES UNI Y BI CAMERALES (GENERADOR Y ELECTRODOS) Y OTRO MATERIAL  FUNGIBLE NECESARIO PARA LAS INTERVENCIONES DEL SERVICIO DE CARDIOLOGIA DEL SECTOR ZARAGOZA I</t>
  </si>
  <si>
    <t xml:space="preserve">         50000000-5</t>
  </si>
  <si>
    <t>CARDIOLOGIA SECTOR I</t>
  </si>
  <si>
    <t>PRUEBAS EXTERNAS LABORATORIOS</t>
  </si>
  <si>
    <t>71620000-0</t>
  </si>
  <si>
    <t>ELECTRODOS PARA HOLTER</t>
  </si>
  <si>
    <t>33141000-0</t>
  </si>
  <si>
    <t>NEUROLOGIA</t>
  </si>
  <si>
    <t xml:space="preserve">SUMINISTRO BIOSIMILARES </t>
  </si>
  <si>
    <t> 33652000</t>
  </si>
  <si>
    <t>SERVICIO DE LAVADO, PLANCHADO, HIGIENIZACION Y TRANSPORTE DE ROPA HOSPITALARIA DEL HOSPITAL ROYO VILLANOVA, ADSCRITO AL SECTOR SANITARIO ZARAGOZA I (prorroga inicial el 12/04/2025)</t>
  </si>
  <si>
    <t>Formalizado en 2024</t>
  </si>
  <si>
    <t>G/4121/221005/91002</t>
  </si>
  <si>
    <t>Suministro de víveres</t>
  </si>
  <si>
    <t>15110000-2</t>
  </si>
  <si>
    <t>ABIERTO</t>
  </si>
  <si>
    <t xml:space="preserve">COCINA </t>
  </si>
  <si>
    <t>G/4121/221012/91002  G/4121/203000/91002</t>
  </si>
  <si>
    <t>Suministro de técnicas analíticas de seguridad transfusional</t>
  </si>
  <si>
    <t>33696000-5</t>
  </si>
  <si>
    <t>NEGOCIADO SIN PUBLICIDAD</t>
  </si>
  <si>
    <t>SERVICIO HEMATOLOGIA</t>
  </si>
  <si>
    <t>G/4121/221019/91002</t>
  </si>
  <si>
    <t>Suministros de Kit de hemodiálisis y hemodiafiltración</t>
  </si>
  <si>
    <t>33181400-6</t>
  </si>
  <si>
    <t>G/4121/227000/91002</t>
  </si>
  <si>
    <t>Servicio de limpieza  Centros Salud de Albarracín, Aliaga, Cella, Mora de Rubielos, Santa Eulalia, Utrillas Y Alfambra</t>
  </si>
  <si>
    <t>90911200-8</t>
  </si>
  <si>
    <t>CENTROS SALUD A.P.</t>
  </si>
  <si>
    <t>G/4121/219000/91002</t>
  </si>
  <si>
    <t>Servicio de mantenimiento del T.A.C. (Tomografía axial computerizada)</t>
  </si>
  <si>
    <t>SERVICIO RADIOLOGIA</t>
  </si>
  <si>
    <t>G/4121/223000/91002</t>
  </si>
  <si>
    <t>Transporte de comidad del HOP al HSJ</t>
  </si>
  <si>
    <t>Mantenimiento de Sala Rayos X del HOP</t>
  </si>
  <si>
    <t>SERVICIO DE RAYOS</t>
  </si>
  <si>
    <t>G/4121/221006/91002</t>
  </si>
  <si>
    <t>Suministros de medicamentos biosimilares</t>
  </si>
  <si>
    <t>DERIVADO  ACUERO MARCO</t>
  </si>
  <si>
    <t>G/4121/227001/91002</t>
  </si>
  <si>
    <t xml:space="preserve">Vigilancia del Hospital nuevo </t>
  </si>
  <si>
    <t>79713000-5</t>
  </si>
  <si>
    <t>HOSPITAL NUEVO</t>
  </si>
  <si>
    <t>Vigilancia Hospital Obispo Polanco</t>
  </si>
  <si>
    <t>Vigilancia Hospital San José</t>
  </si>
  <si>
    <t>HOSPITAL S.JOSÉ</t>
  </si>
  <si>
    <t>Vigilancia Hospital CRP San Juan de Dios</t>
  </si>
  <si>
    <t>CRP SAN JUAN DE DIOS</t>
  </si>
  <si>
    <t>Vigilancia CS Teruel Ensanche</t>
  </si>
  <si>
    <t>C.S. ENSANCHE</t>
  </si>
  <si>
    <t>Vigilancia CS de Utrillas</t>
  </si>
  <si>
    <t>C.S.UTRILLAS</t>
  </si>
  <si>
    <t>Suministro de pan</t>
  </si>
  <si>
    <t>ABIERTO SIMPLIFICADO ABREVIADO</t>
  </si>
  <si>
    <t>COCINA</t>
  </si>
  <si>
    <t xml:space="preserve">Limpieza del nuevo hospital </t>
  </si>
  <si>
    <t>NEGOCIADO SIN PUBLICIDAD BASADO EN AM</t>
  </si>
  <si>
    <t>GENERAL NHT</t>
  </si>
  <si>
    <t>G/4121/227009/91002</t>
  </si>
  <si>
    <t>Servicio de comidas para el personal Atención Continuada de los Centros Salud Utrillas, Calamocha, Monreal y Santa Eulalia</t>
  </si>
  <si>
    <t>55321000-6</t>
  </si>
  <si>
    <t>CENTROS SALUD
UTRILLAS CALAMOCHA MONREAL Y SANTA EULALIA</t>
  </si>
  <si>
    <t>suministros de medicamentos exclusivos</t>
  </si>
  <si>
    <t>G/4121/212000/91002</t>
  </si>
  <si>
    <t>Mantenimiento aparatos elevadoras de los Centros de Salud</t>
  </si>
  <si>
    <t>50750000-7</t>
  </si>
  <si>
    <t>ATENCION PRIMARIA</t>
  </si>
  <si>
    <t>G/4121/213000/91002</t>
  </si>
  <si>
    <t>Servicio de mantenimiento del mamógrafo situado en el camión del cáncer de mama del Hospital San José de Teruel</t>
  </si>
  <si>
    <t>CÁNCER DE MAMA</t>
  </si>
  <si>
    <t xml:space="preserve">Servicio de mantenimiento de equipos de electromedicina de UCI, Quirófanos, Urgencias y Neonatos </t>
  </si>
  <si>
    <t>HOSPITAL OBISPO POLANCO</t>
  </si>
  <si>
    <t>G/4121/261009/91002</t>
  </si>
  <si>
    <t xml:space="preserve">Servicios de atención sanitaria de Otorrinolaringología </t>
  </si>
  <si>
    <t>85121200-5</t>
  </si>
  <si>
    <t>Exento</t>
  </si>
  <si>
    <t>Servicios de atención sanitaria de Rehabilitación</t>
  </si>
  <si>
    <t>Servicios de atención sanitaria de Dermatología</t>
  </si>
  <si>
    <t>INVERSIONES PREVISTAS PENDIENTE DE DOTACIÓN PRESUPUESTARIA</t>
  </si>
  <si>
    <t>Obras de la cocina del Nuevo Hospital de Teruel</t>
  </si>
  <si>
    <t>Ejecución del proyecto de las obras de laboratorio y anatomia patológica para el Nuevo Hospital de Teruel</t>
  </si>
  <si>
    <t>71541000-2</t>
  </si>
  <si>
    <t>LABORATORIO</t>
  </si>
  <si>
    <t>Dirección facultativa de las obras de laboratorio y anatomia patológica del Nuevo Hospital de Teruel</t>
  </si>
  <si>
    <t>71520000-9</t>
  </si>
  <si>
    <t>Servicio</t>
  </si>
  <si>
    <t>LABORATORIO Y ANATOMIA PATOLOGICA</t>
  </si>
  <si>
    <t>Equipamiento de esterilización NHT</t>
  </si>
  <si>
    <t>Ejecución de obra de esterilización NHT</t>
  </si>
  <si>
    <t>45215120-4</t>
  </si>
  <si>
    <t>Equipamiento de almacenes robotizados en farmacia</t>
  </si>
  <si>
    <t>Redacción y dirección facultativa del proyecto de salas blancas de farmacia</t>
  </si>
  <si>
    <t xml:space="preserve">71541000-2, 71520000-9 </t>
  </si>
  <si>
    <t>Ejecución de las obras de la farmacia del Nuevo Hospital de Teruel</t>
  </si>
  <si>
    <t>45215140-0</t>
  </si>
  <si>
    <t>Equipamiento de Resonancia Magnética</t>
  </si>
  <si>
    <t>33111610-0</t>
  </si>
  <si>
    <t>RADIOLOGIA</t>
  </si>
  <si>
    <t>Equipamiento -TAC espectral urgencia</t>
  </si>
  <si>
    <t>33115200-1</t>
  </si>
  <si>
    <t>PROCEDIMIENTO DERIVADO ACUERDO MARCO</t>
  </si>
  <si>
    <t>Equipamiento-TAC general</t>
  </si>
  <si>
    <t>Obra de adecuación para el nuevo equipo de resonancia magnética</t>
  </si>
  <si>
    <t>45215143-1</t>
  </si>
  <si>
    <t>obra de adecuación para el nuevo equipo del TAC espectral urgencia</t>
  </si>
  <si>
    <t>obra de adecuación para el nuevo equipo del TAC general</t>
  </si>
  <si>
    <t>Obra de adecuación sala para traslado del equipo de sala  4 del Hospital Obispo Polanco</t>
  </si>
  <si>
    <t>Obra de adecuación sala para traslado del equipo de sala 3 del Hospital Obispo Polanco</t>
  </si>
  <si>
    <t>Planta de agua osmotizada,central de ácidos, anillo de distribución, etc</t>
  </si>
  <si>
    <t>42956000-2</t>
  </si>
  <si>
    <t>NUEVO HOSPITAL DE TERUEL</t>
  </si>
  <si>
    <t>Suministro de 140 camas de hospitalización</t>
  </si>
  <si>
    <t>Suministro de 700 taquillas de personal</t>
  </si>
  <si>
    <t>44421720-0</t>
  </si>
  <si>
    <t>Obras de climatización del Hospital San José de Teruel</t>
  </si>
  <si>
    <t>45331000-6</t>
  </si>
  <si>
    <t>HOSPITAL SAN JOSE DE TERUEL</t>
  </si>
  <si>
    <t>Procesador de tejidos</t>
  </si>
  <si>
    <t>33190000-8</t>
  </si>
  <si>
    <t>suministros</t>
  </si>
  <si>
    <t>ANATOMIA PATOLÓGICA</t>
  </si>
  <si>
    <t>Servicio jardinería</t>
  </si>
  <si>
    <t>Centros Atención Especializada</t>
  </si>
  <si>
    <t>En preparación</t>
  </si>
  <si>
    <t>AGUJAS Y MATERIAL DE PUNCIÓN</t>
  </si>
  <si>
    <t>ABRIL</t>
  </si>
  <si>
    <t>24 MESES</t>
  </si>
  <si>
    <t>GENERAL</t>
  </si>
  <si>
    <t>ALQUILER EQUIPO DE FUNCIÓN PULMONAR</t>
  </si>
  <si>
    <t xml:space="preserve">NEUMOLOGÍA </t>
  </si>
  <si>
    <t>ANTISUEROS HLA</t>
  </si>
  <si>
    <t>INMUNOLOGÍA</t>
  </si>
  <si>
    <t>ARRENDAMIENTO MESA ANESTESICA MRI</t>
  </si>
  <si>
    <t>ANESTESIA</t>
  </si>
  <si>
    <t>ARRENDAMIENTO MONITOR GASTO CARDIACO</t>
  </si>
  <si>
    <t>UCIS</t>
  </si>
  <si>
    <t>AVES, CARNES Y EMBUTIDOS</t>
  </si>
  <si>
    <t>CATERING CRP</t>
  </si>
  <si>
    <t>MARZO</t>
  </si>
  <si>
    <t>CRP</t>
  </si>
  <si>
    <t>COLONIALES</t>
  </si>
  <si>
    <t>CONGELADOS</t>
  </si>
  <si>
    <t>DIETAS BLANDAS</t>
  </si>
  <si>
    <t>ELECTROCATÉTERES</t>
  </si>
  <si>
    <t>ARRITMIAS</t>
  </si>
  <si>
    <t>ENDOPRÓTESIS ANGIOLOGÍA Y CIRUGÍA VASCULAR</t>
  </si>
  <si>
    <t>ANGIOLOGÍA</t>
  </si>
  <si>
    <t>FRUTAS Y VERDURAS</t>
  </si>
  <si>
    <t>GASES MEDICINALES</t>
  </si>
  <si>
    <t xml:space="preserve">IMPLANTES ANGIOLOGÍA Y CIRUGÍA VASCULAR </t>
  </si>
  <si>
    <t>INMUNOLOGÍA - TÉCNICAS ANALÍTICAS MANUALES</t>
  </si>
  <si>
    <t>INSTRUMENTAL QUIRÚRGICO</t>
  </si>
  <si>
    <t>MAYO</t>
  </si>
  <si>
    <t>KITS HIPERPLASA BENIGNA PRÓSTATA</t>
  </si>
  <si>
    <t>UROLOGÍA</t>
  </si>
  <si>
    <t>LECHE Y LÁCTEOS</t>
  </si>
  <si>
    <t>MANTENIMIENTO INSTALACIONES ELECTRICAS</t>
  </si>
  <si>
    <t>JUNIO</t>
  </si>
  <si>
    <t>MANTENIMIENTO PYXIS Y KARDEX</t>
  </si>
  <si>
    <t>MARCAPASOS</t>
  </si>
  <si>
    <t>MARCAPASOS ESPECIALES</t>
  </si>
  <si>
    <t>MATERIAL DIVERSO PARA LABORATORIO</t>
  </si>
  <si>
    <t>MATERIAL DIVERSO PARA RADIOLOGÍA VASCULAR</t>
  </si>
  <si>
    <t>MATERIAL DIVERSO PARA TAVI</t>
  </si>
  <si>
    <t>FEBRERO</t>
  </si>
  <si>
    <t>HEMODINAMICA</t>
  </si>
  <si>
    <t xml:space="preserve">MATERIAL NO SANITARIO DIVERSO </t>
  </si>
  <si>
    <t>MATERIAL PARA RADIOTERAPIA</t>
  </si>
  <si>
    <t>UNIDAD DOLOR</t>
  </si>
  <si>
    <t>MATERIAL PARA VENTILOTERAPIA</t>
  </si>
  <si>
    <t>MATERIAL SANITARIO DIVERSO</t>
  </si>
  <si>
    <t>PAN Y HARINA</t>
  </si>
  <si>
    <t>PESCADO FRESCO</t>
  </si>
  <si>
    <t>PINZAS CIRUGÍA LAPAROSCÓPICA</t>
  </si>
  <si>
    <t>QUIRÓFANO</t>
  </si>
  <si>
    <t>PRODUCTOS TRATAMIENTO DE AGUA</t>
  </si>
  <si>
    <t>PRÓTESIS DE MAMA</t>
  </si>
  <si>
    <t>PRUEBAS EN LABORATORIOS EXTERNOS DE BIOQUÍMICA</t>
  </si>
  <si>
    <t>BIOQUÍMICA</t>
  </si>
  <si>
    <t>PRUEBAS EN LABORATORIOS EXTERNOS GENÉTICA-BIOQUÍMICA</t>
  </si>
  <si>
    <t>SESIONES DIÁLISIS INOCENCIO JIMÉNEZ, HCU Y CALATAYUD</t>
  </si>
  <si>
    <t>NEFROLOGÍA</t>
  </si>
  <si>
    <t>SUMINISTRO DE ACEITE</t>
  </si>
  <si>
    <t xml:space="preserve">TTAA BIOQUÍMICA </t>
  </si>
  <si>
    <t>TTAA CALPROTECTINA</t>
  </si>
  <si>
    <t>TTAA COAGULACIÓN</t>
  </si>
  <si>
    <t>TTAA TEST FETAL NO INVASIVO</t>
  </si>
  <si>
    <t>TTAA TRANSFUSIÓN</t>
  </si>
  <si>
    <t>TRANSFUSIÓN</t>
  </si>
  <si>
    <t>TTAA URGENCIAS</t>
  </si>
  <si>
    <t>URGENCIAS</t>
  </si>
  <si>
    <t>TRANSPORTE DE MUESTRAS CLINICAS, ROPA, ALIMENTOS EN NEVERA, PAQUETERIA Y DOCUMENTACIÓN</t>
  </si>
  <si>
    <t>6010000-9</t>
  </si>
  <si>
    <t>SERVICIO</t>
  </si>
  <si>
    <t>Formalizado en 2022</t>
  </si>
  <si>
    <t>RECOGIDA Y TRASLADO  DE PRENDAS Y LENCERIA ENTRE TARAZONA Y EJEA</t>
  </si>
  <si>
    <t>EJEA/TARAZONA</t>
  </si>
  <si>
    <t>En adjudicación</t>
  </si>
  <si>
    <t>SERVICIO DE MANTENIMIENTO  Y CONSERVACIÓN DE JARDINERIA</t>
  </si>
  <si>
    <t>SERVICIO DE LAVANDERIA DE LOS CENTROS SANITARIOS EJEA "CINCO VILLAS" Y  TARAZONA "MONCAYO".</t>
  </si>
  <si>
    <t>SIMPLIFICADO</t>
  </si>
  <si>
    <t>Mantenimiento de equipos SAI y sus baterias</t>
  </si>
  <si>
    <t>72710000-0</t>
  </si>
  <si>
    <t>Gerencia 061 Aragón</t>
  </si>
  <si>
    <t>Suministro en régimen alquiler para módulo prefabricado SVA Barbastro</t>
  </si>
  <si>
    <t>44211100-3</t>
  </si>
  <si>
    <t>Soporte Vital Avanzado Barbastro</t>
  </si>
  <si>
    <t>Mantenimiento APP Gamdroid tablet vehículos 061</t>
  </si>
  <si>
    <t>Gerencia 061 Aragón(SUAP)</t>
  </si>
  <si>
    <t>Mantenimiento respirador Monnal T60 del VIR</t>
  </si>
  <si>
    <t>33172200-8</t>
  </si>
  <si>
    <t>Gerencia 061 Aragón(VIR)</t>
  </si>
  <si>
    <t>Custodia de historias clínicas</t>
  </si>
  <si>
    <t>Revisión para el seguimiento norma calidad UNE-EN ISO 9001</t>
  </si>
  <si>
    <t>71731000-1</t>
  </si>
  <si>
    <t>Limpieza UME Huesca</t>
  </si>
  <si>
    <t>90000000-7</t>
  </si>
  <si>
    <t>UME Huesca</t>
  </si>
  <si>
    <t>Limpieza UME Sabiñánigo</t>
  </si>
  <si>
    <t>UME Sabiñanigo</t>
  </si>
  <si>
    <t>Limpieza UME Foradada</t>
  </si>
  <si>
    <t>UME Foradada</t>
  </si>
  <si>
    <t>Limpieza UME Ejea</t>
  </si>
  <si>
    <t>UME Ejea</t>
  </si>
  <si>
    <t>Limpieza UME Zaragoza II</t>
  </si>
  <si>
    <t>2.236.68€</t>
  </si>
  <si>
    <t>UME Zaragoza II</t>
  </si>
  <si>
    <t>Limpieza CRP Huesca</t>
  </si>
  <si>
    <t>CRP Huesca</t>
  </si>
  <si>
    <t>Gestión de la uniformidad base 061 en Zaragoza</t>
  </si>
  <si>
    <t>Base 061 Zaragoza</t>
  </si>
  <si>
    <t>Limpieza Uvi de Jaca</t>
  </si>
  <si>
    <t>Uvi de Jaca</t>
  </si>
  <si>
    <t>Limpieza Ume Calatayud</t>
  </si>
  <si>
    <t>Ume Calatayud</t>
  </si>
  <si>
    <t>Limpieza Ume Monzón</t>
  </si>
  <si>
    <t>Ume Monzón</t>
  </si>
  <si>
    <t>Limpieza Ume Teruel</t>
  </si>
  <si>
    <t>Ume Teruel</t>
  </si>
  <si>
    <t>Limpieza Uvi de Alcañiz</t>
  </si>
  <si>
    <t>Uvi Alcañiz</t>
  </si>
  <si>
    <t xml:space="preserve">Limpieza Uvi Barbastro </t>
  </si>
  <si>
    <t>Uvi Barbastro</t>
  </si>
  <si>
    <t>Limpieza Ume Tarazona</t>
  </si>
  <si>
    <t>Ume Tarazona</t>
  </si>
  <si>
    <t>Servicio de restauración Ume Foradada</t>
  </si>
  <si>
    <t>55000000-0</t>
  </si>
  <si>
    <t>Ume de Foradada</t>
  </si>
  <si>
    <t>Servicio de restauración Ume/Uvi/Svae Huesca</t>
  </si>
  <si>
    <t>Ume/Uvi/Svae Huesca</t>
  </si>
  <si>
    <t>Servicio de restauración Ume de Fraga</t>
  </si>
  <si>
    <t>Ume de Fraga</t>
  </si>
  <si>
    <t>Servicio de restauración Ume de Ejea</t>
  </si>
  <si>
    <t>Ume de Ejea</t>
  </si>
  <si>
    <t>Servicio de restauración Ume de Monzón</t>
  </si>
  <si>
    <t>Ume de Monzón</t>
  </si>
  <si>
    <t>Servicio de restauración de Ume/Uvi/Svae Alcañiz</t>
  </si>
  <si>
    <t>Ume/Uvi/Svae Alcañiz</t>
  </si>
  <si>
    <t>Servicio de restauración de Ume Sabiñanigo</t>
  </si>
  <si>
    <t>Ume de Sabiñanigo</t>
  </si>
  <si>
    <t>Servicio de restauración de Ume/Uvi/Svae Monreal</t>
  </si>
  <si>
    <t>Ume/Uvi/Svae Monreal</t>
  </si>
  <si>
    <t>Servicio de restauración Ume de Tarazona</t>
  </si>
  <si>
    <t xml:space="preserve">Servicio de alojamiento URM Plan instrucción invernal </t>
  </si>
  <si>
    <t>55110000-4</t>
  </si>
  <si>
    <t>URM  Huesca</t>
  </si>
  <si>
    <t>Suministro de 30 unidades de palas laringo desechables para intubación de via aérea</t>
  </si>
  <si>
    <t>33000000-0</t>
  </si>
  <si>
    <t>UME/UVI/SVAE/VIR/ Helicóptero</t>
  </si>
  <si>
    <t xml:space="preserve">Suministro de pulseras tipo Tyvek </t>
  </si>
  <si>
    <t>22455100-5</t>
  </si>
  <si>
    <t>Grupo Catastrofes(061)</t>
  </si>
  <si>
    <t xml:space="preserve">Adquisición 60 linternas frontales Actik Core </t>
  </si>
  <si>
    <t>31521320-3</t>
  </si>
  <si>
    <t>Adquisición formularios papel recursos asistenciales Gerencia 061</t>
  </si>
  <si>
    <t>22820000-4</t>
  </si>
  <si>
    <t>Gerencia 061</t>
  </si>
  <si>
    <t>Instalacion de un monolito de conexión electrica para abastecimiento de los equipos de electromedicina de la ambulancia(SVAE)</t>
  </si>
  <si>
    <t>45310000-3</t>
  </si>
  <si>
    <t xml:space="preserve">Gerencia 061 </t>
  </si>
  <si>
    <t>Construcción de una Pergola para resguardar la ambulancia.</t>
  </si>
  <si>
    <t>45211320-8</t>
  </si>
  <si>
    <t>UVI /SVAE de Jaca</t>
  </si>
  <si>
    <t>Adquisición de formularios papel informes UVI.(Formularios para anotar datos de la asistencia.)</t>
  </si>
  <si>
    <t xml:space="preserve">Sistema de gestión de datos en la nube </t>
  </si>
  <si>
    <t>48000000-8</t>
  </si>
  <si>
    <t xml:space="preserve">Sistema de trazabilidad y modificación o marcado de prendas </t>
  </si>
  <si>
    <t>Trasporte Sanitario Urgente Barbastro/Jaca/Calatayud/Alcañiz</t>
  </si>
  <si>
    <t>85143000-3</t>
  </si>
  <si>
    <t>01/06/2025 al 31/05/2028</t>
  </si>
  <si>
    <t>Servicio de Mantenimiento de plataforma informatica Seneca</t>
  </si>
  <si>
    <t>64200000-8</t>
  </si>
  <si>
    <t>01/08/2025 al 31/07/2027</t>
  </si>
  <si>
    <t>Adjudicado</t>
  </si>
  <si>
    <t>Menor</t>
  </si>
  <si>
    <t xml:space="preserve">ADNISTRACIÓN </t>
  </si>
  <si>
    <t>Udad explotación analítica NUEVO HOSPITAL DE ALCAÑIZ</t>
  </si>
  <si>
    <t>Formalizado en 2023</t>
  </si>
  <si>
    <t>Formalizado en 2020</t>
  </si>
  <si>
    <r>
      <t xml:space="preserve">G/4121/213000/91002  </t>
    </r>
    <r>
      <rPr>
        <b/>
        <sz val="11"/>
        <color rgb="FF000000"/>
        <rFont val="Calibri"/>
        <family val="2"/>
        <scheme val="minor"/>
      </rPr>
      <t xml:space="preserve">    </t>
    </r>
  </si>
  <si>
    <r>
      <t>50421000-2</t>
    </r>
    <r>
      <rPr>
        <b/>
        <i/>
        <sz val="11"/>
        <color theme="1"/>
        <rFont val="Calibri"/>
        <family val="2"/>
        <scheme val="minor"/>
      </rPr>
      <t>     </t>
    </r>
  </si>
  <si>
    <t>SALUD - Sector Zaragoza II</t>
  </si>
  <si>
    <t>GUIAS, BALONES E INTRODUCTORES PARA SERVICIO DE ANGIOLOGIA</t>
  </si>
  <si>
    <t>33184200-5</t>
  </si>
  <si>
    <t>Suministro</t>
  </si>
  <si>
    <t>Angiología</t>
  </si>
  <si>
    <t>DISPOSITIVO DE ASISTENCIA VENTRICULAR IZQUIERDA PERCUTÁNEA PARA CIRUGIA CARDIOVASCULAR</t>
  </si>
  <si>
    <t>33182200-1</t>
  </si>
  <si>
    <t>Negociado</t>
  </si>
  <si>
    <t>Cirugía Cardiovascular</t>
  </si>
  <si>
    <t>MANTENIMIENTO PREVENTIVO DE LAS CENTRALES TERMINAS Y FRIGORIFICAS DEL H. U. MIGUEL SERVET</t>
  </si>
  <si>
    <t>Abierto Super Simplificado</t>
  </si>
  <si>
    <t>MATERIALES PARA EL PROCESO DE LAVADO, DESINFECCIÓN Y ALMACENAMIENTO DE ENDOSCOPIOS Y SISTEMA DE GESTIÓN DE TRAZABILIDAD DE LOS SERVICIOS DE DIGESTIVO Y NEUMOLOGÍA</t>
  </si>
  <si>
    <t>Digestivo y Neumología</t>
  </si>
  <si>
    <t>MATERIAL SANITARIO PARA FECUNDACION IN VITRO DEL HUMS</t>
  </si>
  <si>
    <t>FIV</t>
  </si>
  <si>
    <t xml:space="preserve">SUMINISTRO DE DIVERSOS REACTIVOS Y OTRO MATERIAL DE CITOMETRÍA,  ERITROPATOLOGÍA Y PARA LABORATORIO GENERAL DEL SERVICIO DE HEMATOLOGÍA Y HEMOTERAPIA </t>
  </si>
  <si>
    <t>Hematología y Hemoterapia</t>
  </si>
  <si>
    <t>ARRENDAMIENTO SIN OPCIÓN DE COMPRA Y MANTENIMIENTO DEL EQUIPAMIENTO DE LA UNIDAD DE ENDOSCOPIAS DIGESTIVAS DEL HUMS</t>
  </si>
  <si>
    <t xml:space="preserve">Digestivo   </t>
  </si>
  <si>
    <t>SISTEMA INFORMÁTICO PARA EL SERVICIO DE DIGESTIVO</t>
  </si>
  <si>
    <t>MATERIAL NECESARIO PARA LA REALIZACION DE TECNICA COLANGIOSCOPIA PARA EL SERVICIO DE DIGESTIVO DEL HUMS</t>
  </si>
  <si>
    <t>REACTIVOS PRECISOS Y EL MATERIAL FUNGIBLE NECESARIO PARA REALIZAR TÉCNICAS ANALÍTICAS AUTOMÁTICAS PARA LA SECCIÓN DE TRANSFUSIÓN</t>
  </si>
  <si>
    <t>Transfusión</t>
  </si>
  <si>
    <t>MATERIAL FUNGIBLE NECESARIO PARA INTERVENCIONES REALIZADAS CON EL SISTEMA DE CIRUGÍA GUIADA POR ROBOT DA VINCI</t>
  </si>
  <si>
    <t>Quirófanos</t>
  </si>
  <si>
    <t>SISTEMAS DE REPARACION PERCUTANEA DE LA VALVULA MITRAL</t>
  </si>
  <si>
    <t>Hemodinámica</t>
  </si>
  <si>
    <t>AGUA DESTILADA</t>
  </si>
  <si>
    <t>Abierto Simplificado</t>
  </si>
  <si>
    <t>Farmacia</t>
  </si>
  <si>
    <t xml:space="preserve">EXPLOTACIÓN DEL SERVICIO DE UN CAJERO AUTOMÁTICO INSTALADO EN EL HOSPITAL UNIVERSITARIO MIGUEL SERVET </t>
  </si>
  <si>
    <t>33184300-6</t>
  </si>
  <si>
    <t>MANTENIMIENTO DE LA PAGINA WEB DEL SECTOR ZARAGOZA II</t>
  </si>
  <si>
    <t>SISTEMA DE SOPORTE A LAS DECISIONES PARA LA PRESCRIPCIÓN Y ADMINISTRACIÓN DE MEDICAMENTOS EN UCI NEONATAL</t>
  </si>
  <si>
    <t>Farmacia y UCI Neonatal</t>
  </si>
  <si>
    <t xml:space="preserve">MATERIAL PARA EL SISTEMA INTELIGENTE DE INSUFLACION DE CO2 AIRSEAL </t>
  </si>
  <si>
    <t xml:space="preserve"> RESINCRONIZADORES Y ELECTRODOS VENTRÍCULO IZQUIERDO PARA LA SECCIÓN DE ELECTROFISIOLOGIA</t>
  </si>
  <si>
    <t>Electrofisiología</t>
  </si>
  <si>
    <t>PLERIXAFOR 24 MG INYECTABLE</t>
  </si>
  <si>
    <t>Urgencias</t>
  </si>
  <si>
    <t>REFORMA BOXES DE TRAUMA DEL SERVICIO DE URGENCIAS DEL HUMS</t>
  </si>
  <si>
    <t>Obra</t>
  </si>
  <si>
    <t>MANTENIMIENTO A REALIZAR EN LOS BUZONES S3 DE LOS KANBAN Y EL SOFTWARE DE GESTION SIGUC EN EL SECTOR II</t>
  </si>
  <si>
    <t>Almacén</t>
  </si>
  <si>
    <t xml:space="preserve">
ARRENDAMIENTO SIN OPCIÓN DE COMPRA Y MANTENIMIENTO DE UNA MESA QUIRÚRGICA PARA QUIRÓFANOS DEL HUMS
</t>
  </si>
  <si>
    <t>Hostelería</t>
  </si>
  <si>
    <t>SUMINISTRO EN REGIMEN DE ARRENDAMIENTO S/OPCION A COMPRA Y MMTO MOTORES QUIRURGICOS ELECTRICOS PARA TRAUMATOLOGIA</t>
  </si>
  <si>
    <t>Traumatología</t>
  </si>
  <si>
    <t>SUMINISTRO ALIMENTOS PARA PACIENTES CON DISFAGIA HUMS Y HD</t>
  </si>
  <si>
    <t>Cocina</t>
  </si>
  <si>
    <t>MATERIAL NEUROESTIMULACION RAICES SACRAS PARA UROLOGIA</t>
  </si>
  <si>
    <t>Urología</t>
  </si>
  <si>
    <t>ARRENDAMIENTO S/OPCION DE COMPRA 5 ECOGRAFOS P/GINE Y 4 OBSTETRICIA PARA HUMS</t>
  </si>
  <si>
    <t>Obstetricia</t>
  </si>
  <si>
    <t>HEMODIALISIS DOMICILIARIA TRANSPORTABLE</t>
  </si>
  <si>
    <t>Hemodiálisis</t>
  </si>
  <si>
    <t>SERVICIO DE CONEXION CENTRAL ALARMAS Y ACUDA C.S. Y C.M.E.</t>
  </si>
  <si>
    <t>HUMS</t>
  </si>
  <si>
    <t>SERVICIO DE VIGILANCIA Y SEGURIDAD C.S. VALDESPARTERA</t>
  </si>
  <si>
    <t>CS Valdespartera</t>
  </si>
  <si>
    <t>DESFIBRILADORES Y ELECTRODOS ALTA ENERGIA P/ELECTROFISIOLOGI</t>
  </si>
  <si>
    <t>SUMINISTRO EN REGIMEN DE ARRENDAMIENTO S/OPCION A COMPRA Y MMTO MOTORES QUIRURICOS ELECTRICOS PARA TRAUMATOLOGIA</t>
  </si>
  <si>
    <t>SERVICIO TRATAMIENTO FISICO-QUIMICO EN INSTALACIONES SANIT.</t>
  </si>
  <si>
    <t>Mantenimiento</t>
  </si>
  <si>
    <t>REACTIVOS Y MATERIAL FUNGIBLE PARA ANATOMIA PATOLOGICA</t>
  </si>
  <si>
    <t>Anatomía Patológica</t>
  </si>
  <si>
    <t>MAT. NECESARIO TTAA SECCION CITOMETRIA FLUJO DE HEMATOLOGIA</t>
  </si>
  <si>
    <t xml:space="preserve">Hematología </t>
  </si>
  <si>
    <t>MATERIAL SANITARIO PARA NEUROFISIOLOGIA</t>
  </si>
  <si>
    <t>Neurofisiología</t>
  </si>
  <si>
    <t>SUM. STENTS INTRACEREBRALES CONVENCIONES NEURORRADIOLOGIA</t>
  </si>
  <si>
    <t>Neurorradiología</t>
  </si>
  <si>
    <t>SUMINISTRO COILS INTRACEREBRALES PARA NEURORRADIOLOGIA</t>
  </si>
  <si>
    <t>MARISCO Y PESCADO FRESCO Y CONGELADO PARA HG Y HD</t>
  </si>
  <si>
    <t>PROTESIS VALVULAR AORTICA PARA UNIDAD HEMODINAMICA DEL HUMS</t>
  </si>
  <si>
    <t>MANTENIMIENTO PROGRAMAS DE SISTEMAS AUTOMATIZADOS GESTION, ALMACENAMIENTO Y DISPENSACIÓN DE FÁRMACOS (PYXIS)</t>
  </si>
  <si>
    <t>FUNDAS COMPRESION VASCULAR</t>
  </si>
  <si>
    <t>AGUA EMBOTELLADA, LACTEOS Y OVOPRODUCTOS PARA COCINA HG Y HD</t>
  </si>
  <si>
    <t>ARRENDAMIENTO S/OPCION A COMPRA Y MTO DE UN EQUIPO RX P/RADIOLOGÍA</t>
  </si>
  <si>
    <t>Radiología</t>
  </si>
  <si>
    <t>Sº PARCHES, MEMBRAN, ANILLOS, PROT. VASC, TUBOS, VALVULADOS</t>
  </si>
  <si>
    <t xml:space="preserve">MATERIAL NECESARIO PARA MICROANASTOMOSIS VASCULARES C/ORAL Y MAXILOFACIAL </t>
  </si>
  <si>
    <t>Maxilofacial</t>
  </si>
  <si>
    <t>PROT. AORTICA BIOLOGICA Y ENDOPRT. AORTICA HIBRIDA C CARDIAC</t>
  </si>
  <si>
    <t>SUMINISTRO DE VALVULAS BIOLOGICAS PARA CIRUGIA CARDIACA</t>
  </si>
  <si>
    <t>ENDOPROTESIS P/TRAT. ANEURISMA TORACOABDOMINAL PERSONALIDA</t>
  </si>
  <si>
    <t xml:space="preserve">SENSORES P/MONITORIZACION PRESION INTRACRANEAL P/UCIS </t>
  </si>
  <si>
    <t>UCI</t>
  </si>
  <si>
    <t>SUMINISTRO DE VALVULAS MECANICAS PARA CIRUGIA CARDIACA</t>
  </si>
  <si>
    <t>SISTEMA FIJACION VERTEBRAL P/ Sº TRAUMATOLOGIA DEL HUMS</t>
  </si>
  <si>
    <t>MATERIAL DE ICTUS PARA LA UNIDAD DE NEURORRADIOLOGIA</t>
  </si>
  <si>
    <t>MATERIAL DESECH. CORTE Y SELLADO VASOS PARA GENERADOR GEN11</t>
  </si>
  <si>
    <t>VERDURAS Y GUARNICIONES CONGELADAS, CANELONES PRECOCINADOS CONGELADOS PARA COCINA DEL SECTOR ZARAGOZA II</t>
  </si>
  <si>
    <t xml:space="preserve">MATERIAL NECESARIO MICROANASTOMOSIS VASCULARES </t>
  </si>
  <si>
    <t>SET PARA LA REALIZACION DE TEST DE SUDOR</t>
  </si>
  <si>
    <t>Microbiología</t>
  </si>
  <si>
    <t>PROTESIS PARA NEUMOLOGÍA DEL HOSPITAL MIGUEL SERVET</t>
  </si>
  <si>
    <t>Neumología</t>
  </si>
  <si>
    <t>MATERIAL SANITARIO PARA EL SERVICIO DE NEUMOLOGÍA DEL HUMS</t>
  </si>
  <si>
    <t>Sº ARRENDAM SIN OC Y MMTO OXIGENACION EXTRACORPOREA UCI</t>
  </si>
  <si>
    <t>(*)COMPONENTES SANGUINEOS</t>
  </si>
  <si>
    <t>MANTENIMIENTO INTEGRAL DE 1 MAMOGRAFO Nº EQ. 2021517</t>
  </si>
  <si>
    <t>SERVICIO AUDITORIA EXTERNA PARA LA CERTIFICACIÓN DEL SISTEMA</t>
  </si>
  <si>
    <t xml:space="preserve">KITS CIRUGÍA LAPAROSCÓPICA ESOFAGOGASTRICA Y BARIATRICA </t>
  </si>
  <si>
    <t>MATERIAL NECESARIO PARA LA REALIZACION DE CRIBADO NEONATAL</t>
  </si>
  <si>
    <t>MANTENIMIENTO SISTEMA INFORMATICA UCI</t>
  </si>
  <si>
    <t>SISTEMA DE INSUFLACION EVACULACION CO2 C/FILTRO DE HUMO</t>
  </si>
  <si>
    <t>SISTEMA MARCADOR MAGNETICO LOCALIZAR LESIONES DE MAMA</t>
  </si>
  <si>
    <t>SUMINISTRO FIBRAS LASER PARA LASER EMPOWER</t>
  </si>
  <si>
    <t>MANTENIMIENTO DE SOFTWARE SISTEMA MEDICONNECT</t>
  </si>
  <si>
    <t>Informática</t>
  </si>
  <si>
    <t>REACTIVO GENOTIPADO DE VARIANTES ASOCIADAS A LA TROMBOFILIA</t>
  </si>
  <si>
    <t>(*)LECHE MATERNA</t>
  </si>
  <si>
    <t>MAT. NECESARIO TTAA SEROLOGIA PARA LAB. MICROBIOLOGIA</t>
  </si>
  <si>
    <t>MAT. NECESARIO TTAA SEROLOGIA PARA LABORATORIO MICROBIOLOGIA</t>
  </si>
  <si>
    <t>SISTEMAS NEUROESTIMULACION ELECTRICA IMPLANTABLE RECARGABLE</t>
  </si>
  <si>
    <t>Neurocirugía</t>
  </si>
  <si>
    <t>MANTENIMIENTO INTEGRAL CENTRAL ESTERILIZACION EDIFICIO MULTIFUNCIONAL HUMS</t>
  </si>
  <si>
    <t>SERVICIO VIGILANCIA Y SEGURIDAD CS ALMOZARA (ANEXO 1100/2023)</t>
  </si>
  <si>
    <t>CS Almozara</t>
  </si>
  <si>
    <t>SERVICIO VIGILANCIA Y SEGURIDAD HOSPITAL MIGUEL SERVET (ANEXO 928/2021)</t>
  </si>
  <si>
    <t>SERVICIO DE VIGILANCIA Y SEGURIDAD CME RAMON Y CAJAL -C.S. FUENTES NORTE - C.S. MUÑOZ FERNANDEZ - C.S. REBOLERIA - C.S. SAN PABLO - C.S. TORRERO LA PAZ (ANEXO 935/2021)</t>
  </si>
  <si>
    <t>Diversos CS</t>
  </si>
  <si>
    <t xml:space="preserve">SANEAMIENTO </t>
  </si>
  <si>
    <t>MANTENIMIENTO DE LOS SISTEMAS DE CONTROL AUTOMATIZADO DE LAS INSTALACIONES TERMICAS DE LOS EDIFICIOS DEL SECTOR DE ZARAGOZA II</t>
  </si>
  <si>
    <t>GASES MEDICINALES (sector II y Hospital Defensa)</t>
  </si>
  <si>
    <t>COMUNICACIÓN TELEFONIA MOVIL</t>
  </si>
  <si>
    <t>COMUNICACIÓN TELEFONIA FIJA</t>
  </si>
  <si>
    <t>Sector II</t>
  </si>
  <si>
    <t>MTO INSTALACIONES CLIMATIZACIÓN, PRODUCCION DE A.C.S Y GRUPOS  PRESION AGUA FRIA DE CENTROS DE SALUD, CENTROS MEDICOS DE ESPECIALIDADES  DEL SECTOR ZARAGOZA II.</t>
  </si>
  <si>
    <t>MATERIAL NECESARIO PARA SISTEMA DE MORCELACION MECANICA DE LOS MIOMAS SISTEMA MYOSURE PARA EL SERVICIO DE GINECOLOGIA</t>
  </si>
  <si>
    <t>Ginecología</t>
  </si>
  <si>
    <t>INJERTO HUESO, HOMOINJERTO, ESCLERA P/OFTALMOLOGIA</t>
  </si>
  <si>
    <t>Oftalmología</t>
  </si>
  <si>
    <t xml:space="preserve">GESTION Y ELIMINACION RESIDUOS SANITARIOS HOSPITAL DEFENSA </t>
  </si>
  <si>
    <t>90520000-8</t>
  </si>
  <si>
    <t>90513000-6</t>
  </si>
  <si>
    <t>55900000-9</t>
  </si>
  <si>
    <t>Servicio Aragonés de Salud (SALUD) - CGIPC Subdirección de Compras y Logística</t>
  </si>
  <si>
    <t>52050/4121/221019/91002</t>
  </si>
  <si>
    <t>Guantes</t>
  </si>
  <si>
    <t>3370000-7</t>
  </si>
  <si>
    <t>Contrato derivado de acuerdo marco</t>
  </si>
  <si>
    <t>SALUD</t>
  </si>
  <si>
    <t>Ropa desechable</t>
  </si>
  <si>
    <t>52050/4121/221019/91002 Y  52050/4121/221009/91002</t>
  </si>
  <si>
    <t>Celulosas</t>
  </si>
  <si>
    <t>33770000-8</t>
  </si>
  <si>
    <t xml:space="preserve"> 52050/4121/221009/91002</t>
  </si>
  <si>
    <t>Productos de limpieza y menaje de cocina</t>
  </si>
  <si>
    <t>39800000-0</t>
  </si>
  <si>
    <t>Material para ventilación mecánica invasiva y no invasiva</t>
  </si>
  <si>
    <t>Mantas térmicas</t>
  </si>
  <si>
    <t xml:space="preserve">52050/4121/221012/91002 </t>
  </si>
  <si>
    <t>Material desechable y pequeño utillaje de laboratorio</t>
  </si>
  <si>
    <t>52050/4121/227011/91002</t>
  </si>
  <si>
    <t>Servicio de determinación genética RT-PCR (Oncotype)</t>
  </si>
  <si>
    <t>52050/4121/221012/91002</t>
  </si>
  <si>
    <t>Material necesario para la realización de técnicas de tinción, PCR y test de VPH, de forma automatizada en los Servicios de Anatomía Patológica</t>
  </si>
  <si>
    <t>Apósitos quirúrgicos y hemostáticos, gasas y esparadrapos</t>
  </si>
  <si>
    <t>Ropa desechable y cobertura quirúrgica</t>
  </si>
  <si>
    <t>Electrodos ECG y placas electroquirúrgicas</t>
  </si>
  <si>
    <t>Catéteres y otro material para perfusión</t>
  </si>
  <si>
    <t>Material para empaquetado y controles de esterilización</t>
  </si>
  <si>
    <t>Material para la realización de ciclos de esterilización</t>
  </si>
  <si>
    <t>Casetes esterilizantes (Osteogen)</t>
  </si>
  <si>
    <t>Cartuchos y controles de esterilización (Ibersurgical)</t>
  </si>
  <si>
    <t>Bolsas colectoras y material de recogida de muestras y residuos</t>
  </si>
  <si>
    <t>52050/4121/221009/91002</t>
  </si>
  <si>
    <t>Bolsas hidrosulubles para lavadora, tipo camiseta y de residuos</t>
  </si>
  <si>
    <t>PREVISIÓN DE RESERVAS SOCIALES DE CONTRATOS PARA EL AÑO 2025</t>
  </si>
  <si>
    <t>PROCEDIMIENTO DE ADJUDICACIÓN</t>
  </si>
  <si>
    <t>IMPORTE DE LICITACIÓN (IVA excluido)</t>
  </si>
  <si>
    <t>ANUALIDAD 2025 (IVA excluido)</t>
  </si>
  <si>
    <t>ANUALIDAD 2026 (IVA excluido)</t>
  </si>
  <si>
    <t>ANUALIDAD 2027 (IVA excluido)</t>
  </si>
  <si>
    <t>Recogida y destrucción de documentación confidencial del Sector de Alcañiz</t>
  </si>
  <si>
    <t>Transporte de muestras desde Centros de Salud al laboratorio del Sector de Alcañiz</t>
  </si>
  <si>
    <t xml:space="preserve">Primaria </t>
  </si>
  <si>
    <t>Servicio de transporte de muestras de sangre, lencería, etc.</t>
  </si>
  <si>
    <t>6010000-9 Servicios de transporte por carretera</t>
  </si>
  <si>
    <t>Contrato Menor</t>
  </si>
  <si>
    <t>Empresa de Inserción</t>
  </si>
  <si>
    <t xml:space="preserve">Contrato Menor </t>
  </si>
  <si>
    <t>11.034.79 €</t>
  </si>
  <si>
    <t>Servicio de lavado, planchado, higienización y transporte de la lencería del Hospital Sagrado Corazón de Jesús  y CRP Santo Cristo de los Milagros del Sector de Huesca</t>
  </si>
  <si>
    <t>SERVICIO DE MANTENIMIENTO DE JARDINERIA Y SUPERFICIES ARBOLADAS DE LOS CENTROS SANITARIOS DEL SECTOR DE HUESCA</t>
  </si>
  <si>
    <t>Servicio Aragonés de Salud - Sector Zaragoza II</t>
  </si>
  <si>
    <t>52Z21 G/4121 227009 91002</t>
  </si>
  <si>
    <t>LAVADO DE ROPA DE UNIFORMIDAD DEL SECTOR ZARAGOZA II</t>
  </si>
  <si>
    <t>SAS_Z2_2025_MN_73. Ejecución: 13/01/25 a 24/01/25 por no abarcar la Lavandería del Servet toda la lencería a lavar</t>
  </si>
  <si>
    <t>MANTENIMIENTO ZONAS AJARDINADAS CENTROS ESPECIALES RAMON Y CAJAL Y SAN JOSE Y CENTROS SALUD DEPENDIENTES</t>
  </si>
  <si>
    <t>Nuevo expdte SAS_Z2_2025_PA_122 por finalizar el 30/09/2025 el expdte PA 88 HMS/21</t>
  </si>
  <si>
    <t>CME Ramón y Cajal y Centros Salud Sector Zaragoza II</t>
  </si>
  <si>
    <t>GESTION Y CONTROL DE LA DESTRUCCIÓN DE DOCUMENTACION CONFIDENCIAL SECTOR ZARAGOZA II</t>
  </si>
  <si>
    <t>Nuevo expdte SAS_Z2_2025_PA_158 por finalizar el 31/10/2025 el PA 76 HMS/2020</t>
  </si>
  <si>
    <t>Sector Zaragoza II</t>
  </si>
  <si>
    <t>Ingreso</t>
  </si>
  <si>
    <t>EXPLOTACION DEL SERVICIO DE VENTA DE PRENSA, REVISTAS, LIBROS Y OTRO PRODUCTOS EN LOS LOCALES DESTINADOS AL EFECTO HUMS</t>
  </si>
  <si>
    <t>Concesión Servicios</t>
  </si>
  <si>
    <t>Nuevo expdte por finalizar el 31/12/2025 el expdte PA 15 HMS/23</t>
  </si>
  <si>
    <t>Expdte PA 90 HMS/2022. Ejecución 01/04/22 a 31/03/23 + 48 m prórroga (fin 31/03/2027)</t>
  </si>
  <si>
    <t>Hospital de la Defensa</t>
  </si>
  <si>
    <r>
      <t>2AÑOS+ 2AÑOS PRORROGA (</t>
    </r>
    <r>
      <rPr>
        <b/>
        <sz val="11"/>
        <color theme="1"/>
        <rFont val="Calibri"/>
        <family val="2"/>
        <scheme val="minor"/>
      </rPr>
      <t>2ºaño ejecucion 2025</t>
    </r>
    <r>
      <rPr>
        <sz val="11"/>
        <color theme="1"/>
        <rFont val="Calibri"/>
        <family val="2"/>
        <scheme val="minor"/>
      </rPr>
      <t>)</t>
    </r>
  </si>
  <si>
    <r>
      <t>1 AÑO+ 1AÑO PRORROGA (</t>
    </r>
    <r>
      <rPr>
        <b/>
        <sz val="11"/>
        <color theme="1"/>
        <rFont val="Calibri"/>
        <family val="2"/>
        <scheme val="minor"/>
      </rPr>
      <t>pendiente A.M.año2025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</si>
</sst>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€&quot;#,##0.00_);[Red]\(&quot;€&quot;#,##0.00\)"/>
    <numFmt numFmtId="165" formatCode="_(* #,##0.00_);_(* \(#,##0.00\);_(* &quot;-&quot;??_);_(@_)"/>
    <numFmt numFmtId="166" formatCode="&quot;€&quot;#,##0_);[Red]\(&quot;€&quot;#,##0\)"/>
    <numFmt numFmtId="167" formatCode="_(&quot;€&quot;* #,##0.00_);_(&quot;€&quot;* \(#,##0.00\);_(&quot;€&quot;* &quot;-&quot;??_);_(@_)"/>
    <numFmt numFmtId="168" formatCode="#,##0.00\ &quot;€&quot;"/>
    <numFmt numFmtId="169" formatCode="#,##0.00\ _€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1315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21E1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name val="Arial"/>
      <family val="2"/>
    </font>
    <font>
      <b/>
      <u/>
      <sz val="18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1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1" xfId="2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7" fontId="0" fillId="3" borderId="1" xfId="2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4" fillId="0" borderId="0" xfId="0" applyFont="1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  <xf numFmtId="0" fontId="0" fillId="3" borderId="0" xfId="0" applyFill="1"/>
    <xf numFmtId="0" fontId="0" fillId="3" borderId="1" xfId="0" applyFont="1" applyFill="1" applyBorder="1" applyAlignment="1">
      <alignment horizontal="center"/>
    </xf>
    <xf numFmtId="165" fontId="0" fillId="3" borderId="1" xfId="1" applyFont="1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wrapText="1"/>
    </xf>
    <xf numFmtId="16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164" fontId="1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 wrapText="1"/>
    </xf>
    <xf numFmtId="168" fontId="0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164" fontId="1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68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8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165" fontId="0" fillId="3" borderId="1" xfId="1" applyFont="1" applyFill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69" fontId="0" fillId="3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168" fontId="0" fillId="0" borderId="1" xfId="0" applyNumberFormat="1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8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11" fillId="0" borderId="0" xfId="0" applyFont="1"/>
    <xf numFmtId="0" fontId="18" fillId="0" borderId="1" xfId="0" applyFont="1" applyBorder="1"/>
    <xf numFmtId="0" fontId="0" fillId="0" borderId="1" xfId="0" applyFont="1" applyFill="1" applyBorder="1" applyAlignment="1">
      <alignment wrapText="1"/>
    </xf>
    <xf numFmtId="3" fontId="0" fillId="0" borderId="1" xfId="0" applyNumberFormat="1" applyFont="1" applyBorder="1" applyAlignment="1">
      <alignment horizontal="center"/>
    </xf>
    <xf numFmtId="17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wrapText="1"/>
    </xf>
    <xf numFmtId="168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16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168" fontId="11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/>
    </xf>
    <xf numFmtId="169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14" fontId="11" fillId="3" borderId="1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0" fillId="3" borderId="0" xfId="0" applyFont="1" applyFill="1"/>
    <xf numFmtId="0" fontId="0" fillId="0" borderId="0" xfId="0" applyFont="1" applyAlignment="1">
      <alignment vertical="top"/>
    </xf>
    <xf numFmtId="0" fontId="0" fillId="3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0" fontId="0" fillId="0" borderId="1" xfId="0" applyFont="1" applyBorder="1" applyAlignment="1"/>
    <xf numFmtId="4" fontId="11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vertical="center"/>
    </xf>
    <xf numFmtId="0" fontId="11" fillId="0" borderId="16" xfId="0" applyFont="1" applyBorder="1" applyAlignment="1">
      <alignment horizontal="left" wrapText="1"/>
    </xf>
    <xf numFmtId="0" fontId="11" fillId="3" borderId="16" xfId="0" applyFont="1" applyFill="1" applyBorder="1" applyAlignment="1">
      <alignment horizontal="left" vertical="center" wrapText="1"/>
    </xf>
    <xf numFmtId="168" fontId="11" fillId="0" borderId="3" xfId="0" applyNumberFormat="1" applyFont="1" applyFill="1" applyBorder="1" applyAlignment="1">
      <alignment horizontal="center" vertical="center" wrapText="1"/>
    </xf>
    <xf numFmtId="168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left" wrapText="1"/>
    </xf>
    <xf numFmtId="4" fontId="0" fillId="0" borderId="1" xfId="0" applyNumberFormat="1" applyFont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3" borderId="17" xfId="0" applyFill="1" applyBorder="1"/>
    <xf numFmtId="0" fontId="0" fillId="3" borderId="18" xfId="0" applyFill="1" applyBorder="1"/>
    <xf numFmtId="0" fontId="20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">
    <cellStyle name="Euro" xfId="3"/>
    <cellStyle name="Millares" xfId="1" builtinId="3"/>
    <cellStyle name="Millares 2" xf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061_Previsi&#243;n%20Contratos%20PLAN%20ANUAL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_CALATAYUD_Previsi&#243;n%20Contratos%20PLAN%20ANUA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lorente/Desktop/JEFE%20SUMINISTROS/PLAN%20ANUAL%20PLACSP%20Y%20TRANSPARENCIA/2025/SAS_ALC%20_Previsi&#243;n%20Contratos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SERVICIOS%20CENTRALES\Plan%20contrat%20_%20DIREC%20OBRAS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02.%20PLANIFICACION%20CONTRATACION\PLAN%20CONTRATACI&#211;N_HACIENDA_%202025\PLAN%20FORMULARIOS%202025\Nuevos%20modelos%20formularios%202025\Previsi&#243;n%20Contratos%20PLAN%20ANUAL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%20I_ZARAGOZA_Previsi&#243;n%20Contratos%20PLAN%20ANUAL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_HUESCA_Previsi&#243;n%20Contratos%20PLAN%20ANUAL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ANUAL%20CONTRATACION%20SECTOR%20HUESCA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SECTOR_ALCA&#209;IZ_Previsi&#243;n%20Contratos%20PLAN%20ANUAL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02.%20PLANIFICACION%20CONTRATACION\PLAN%20CONTRATACI&#211;N_HACIENDA_%202025\PLAN%20FORMULARIOS%202025\SECTORES\Previsi&#243;n%20Contratos\SECTOR_CALATAYUD_Previsi&#243;n%20Contratos%20PLAN%20ANUAL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02.%20PLANIFICACION%20CONTRATACION\PLAN%20CONTRATACI&#211;N_HACIENDA_%202025\PLAN%20FORMULARIOS%202025\SECTORES\Previsi&#243;n%20Contratos\SECTOR_ALCA&#209;IZ_Previsi&#243;n%20Contratos%20PLAN%20ANUA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%20III_Previsi&#243;n%20Contratos%20PLAN%20ANUAL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respo/Desktop/PILAR/TRABAJO/INTERMEDIOS/SECTOR%20I_ZARAGOZA_Previsi&#243;n%20Contratos%20PLAN%20ANUAL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02.%20PLANIFICACION%20CONTRATACION\PLAN%20CONTRATACI&#211;N_HACIENDA_%202025\PLAN%20FORMULARIOS%202025\SECTORES\Solicitud%20reservados%20menores%20mayo%2025\Calatayud_PREVISION%20RESERVAS%20SOCIALE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Encargos\SECTOR_TERUEL_Previsi&#243;n%20Encargos_%20PLAN%20ANUAL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as/Desktop/PLAN%20ANUAL%20CONTRATACION%202024-SECTOR%20III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125.51\Compartidos\SUMINISTROS\SERVICIO%20COMPRAS,%20SUMINI.%20Y%20CONT.ADVA\CONTRATACION%20ADMINISTRATIVA%202025\Plan%20General%20de%20Contratacion-2025\SAS_TE%20Previsi&#243;n%20Contratos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_TERUEL_Previsi&#243;n%20Contratos%20PLAN%20ANUAL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ACI&#211;N%20ADMINISTRATIVA\CONTRATOS%202025\PLAN%20CONTRATACI&#211;N%202025\PLAN%20FORMULARIOS%202025\SECTORES\Previsi&#243;n%20Contratos\SECTOR_BARBASTRO_Previsi&#243;n%20Contratos%20PLAN%20ANUAL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MEN.Previsi&#243;n%20Contratos%20PLAN%20ANUAL%20202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TERVENCION\PLAN%20GERAL.%20CONTRATACI&#211;N%202024%20Y%20SIGUENTES\2025\Previsi&#243;n%20Contratos%202025%20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TERVENCION\PLAN%20GERAL.%20CONTRATACI&#211;N%202024%20Y%20SIGUENTES\2024\DOCUMENTACI&#211;N%20PARA%20OFICINA%20CONTRATACION\Previsi&#243;n%20Contrat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evisión Contratos 2024"/>
      <sheetName val="Previsión Reservados 2024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Reservados 2025"/>
      <sheetName val="Hoja1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Encargos 2025"/>
      <sheetName val="Hoja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4"/>
      <sheetName val="Hoja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evisión Contratos 2024"/>
      <sheetName val="Previsión Reservados 2024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FY430"/>
  <sheetViews>
    <sheetView tabSelected="1" workbookViewId="0">
      <selection sqref="A1:C1"/>
    </sheetView>
  </sheetViews>
  <sheetFormatPr baseColWidth="10" defaultRowHeight="15" x14ac:dyDescent="0.25"/>
  <cols>
    <col min="1" max="1" width="72.85546875" style="51" bestFit="1" customWidth="1"/>
    <col min="2" max="2" width="40.28515625" style="10" customWidth="1"/>
    <col min="3" max="3" width="58.85546875" style="10" customWidth="1"/>
    <col min="4" max="4" width="14.28515625" style="46" customWidth="1"/>
    <col min="5" max="5" width="12.42578125" style="10" customWidth="1"/>
    <col min="6" max="6" width="20.7109375" style="46" customWidth="1"/>
    <col min="7" max="7" width="16" style="10" customWidth="1"/>
    <col min="8" max="8" width="13" style="10" customWidth="1"/>
    <col min="9" max="9" width="12.85546875" style="10" customWidth="1"/>
    <col min="10" max="12" width="11.42578125" style="46" customWidth="1"/>
    <col min="13" max="13" width="14.7109375" style="52" customWidth="1"/>
    <col min="14" max="15" width="20" style="52" customWidth="1"/>
    <col min="16" max="16" width="24.28515625" style="46" customWidth="1"/>
    <col min="17" max="17" width="11.42578125" style="46" customWidth="1"/>
    <col min="18" max="18" width="18.28515625" style="46" customWidth="1"/>
    <col min="19" max="19" width="19.140625" style="10" bestFit="1" customWidth="1"/>
    <col min="20" max="20" width="16.140625" style="46" customWidth="1"/>
    <col min="21" max="21" width="26.140625" style="10" customWidth="1"/>
    <col min="22" max="23" width="11.42578125" style="46"/>
    <col min="24" max="24" width="26.7109375" style="10" customWidth="1"/>
    <col min="25" max="25" width="7.5703125" style="51" bestFit="1" customWidth="1"/>
    <col min="26" max="26" width="19" style="10" customWidth="1"/>
    <col min="27" max="27" width="16.140625" style="10" customWidth="1"/>
    <col min="28" max="28" width="16" style="10" customWidth="1"/>
    <col min="29" max="16384" width="11.42578125" style="10"/>
  </cols>
  <sheetData>
    <row r="1" spans="1:181" ht="47.25" customHeight="1" thickBot="1" x14ac:dyDescent="0.3">
      <c r="A1" s="217" t="s">
        <v>39</v>
      </c>
      <c r="B1" s="217"/>
      <c r="C1" s="217"/>
      <c r="D1" s="7"/>
      <c r="E1" s="6"/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9"/>
      <c r="Z1" s="6"/>
      <c r="AA1" s="6"/>
      <c r="AB1" s="6"/>
    </row>
    <row r="2" spans="1:181" ht="58.5" customHeight="1" thickBot="1" x14ac:dyDescent="0.3">
      <c r="A2" s="11"/>
      <c r="B2" s="11"/>
      <c r="C2" s="3"/>
      <c r="D2" s="12"/>
      <c r="E2" s="218" t="s">
        <v>40</v>
      </c>
      <c r="F2" s="219"/>
      <c r="G2" s="219"/>
      <c r="H2" s="219"/>
      <c r="I2" s="220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221" t="s">
        <v>41</v>
      </c>
      <c r="X2" s="222"/>
      <c r="Y2" s="223" t="s">
        <v>42</v>
      </c>
      <c r="Z2" s="224"/>
      <c r="AA2" s="224"/>
      <c r="AB2" s="222"/>
    </row>
    <row r="3" spans="1:181" s="21" customFormat="1" ht="48" x14ac:dyDescent="0.25">
      <c r="A3" s="13" t="s">
        <v>0</v>
      </c>
      <c r="B3" s="15" t="s">
        <v>26</v>
      </c>
      <c r="C3" s="14" t="s">
        <v>43</v>
      </c>
      <c r="D3" s="15" t="s">
        <v>27</v>
      </c>
      <c r="E3" s="15" t="s">
        <v>44</v>
      </c>
      <c r="F3" s="16" t="s">
        <v>45</v>
      </c>
      <c r="G3" s="16" t="s">
        <v>46</v>
      </c>
      <c r="H3" s="16" t="s">
        <v>47</v>
      </c>
      <c r="I3" s="17" t="s">
        <v>48</v>
      </c>
      <c r="J3" s="18" t="s">
        <v>1</v>
      </c>
      <c r="K3" s="16" t="s">
        <v>49</v>
      </c>
      <c r="L3" s="16" t="s">
        <v>50</v>
      </c>
      <c r="M3" s="19" t="s">
        <v>51</v>
      </c>
      <c r="N3" s="19" t="s">
        <v>52</v>
      </c>
      <c r="O3" s="19" t="s">
        <v>53</v>
      </c>
      <c r="P3" s="16" t="s">
        <v>54</v>
      </c>
      <c r="Q3" s="16" t="s">
        <v>55</v>
      </c>
      <c r="R3" s="15" t="s">
        <v>56</v>
      </c>
      <c r="S3" s="20" t="s">
        <v>2</v>
      </c>
      <c r="T3" s="16" t="s">
        <v>3</v>
      </c>
      <c r="U3" s="15" t="s">
        <v>4</v>
      </c>
      <c r="V3" s="14" t="s">
        <v>57</v>
      </c>
      <c r="W3" s="15" t="s">
        <v>58</v>
      </c>
      <c r="X3" s="17" t="s">
        <v>59</v>
      </c>
      <c r="Y3" s="13" t="s">
        <v>58</v>
      </c>
      <c r="Z3" s="16" t="s">
        <v>60</v>
      </c>
      <c r="AA3" s="16" t="s">
        <v>61</v>
      </c>
      <c r="AB3" s="17" t="s">
        <v>62</v>
      </c>
    </row>
    <row r="4" spans="1:181" s="27" customFormat="1" ht="30" customHeight="1" x14ac:dyDescent="0.25">
      <c r="A4" s="185" t="s">
        <v>834</v>
      </c>
      <c r="B4" s="185"/>
      <c r="C4" s="186" t="s">
        <v>835</v>
      </c>
      <c r="D4" s="60" t="s">
        <v>836</v>
      </c>
      <c r="E4" s="185"/>
      <c r="F4" s="185"/>
      <c r="G4" s="185"/>
      <c r="H4" s="185"/>
      <c r="I4" s="185"/>
      <c r="J4" s="187" t="s">
        <v>837</v>
      </c>
      <c r="K4" s="187" t="s">
        <v>70</v>
      </c>
      <c r="L4" s="187" t="s">
        <v>70</v>
      </c>
      <c r="M4" s="188">
        <v>154058</v>
      </c>
      <c r="N4" s="188">
        <v>186410.18</v>
      </c>
      <c r="O4" s="188">
        <v>290509.37</v>
      </c>
      <c r="P4" s="187" t="s">
        <v>71</v>
      </c>
      <c r="Q4" s="189" t="s">
        <v>70</v>
      </c>
      <c r="R4" s="190"/>
      <c r="S4" s="190">
        <v>45748</v>
      </c>
      <c r="T4" s="191">
        <v>21</v>
      </c>
      <c r="U4" s="189" t="s">
        <v>838</v>
      </c>
      <c r="V4" s="187" t="s">
        <v>69</v>
      </c>
      <c r="W4" s="60" t="s">
        <v>70</v>
      </c>
      <c r="X4" s="60"/>
      <c r="Y4" s="60" t="s">
        <v>69</v>
      </c>
      <c r="Z4" s="139"/>
      <c r="AA4" s="60"/>
      <c r="AB4" s="192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</row>
    <row r="5" spans="1:181" s="27" customFormat="1" ht="24.95" customHeight="1" x14ac:dyDescent="0.25">
      <c r="A5" s="185" t="s">
        <v>834</v>
      </c>
      <c r="B5" s="185"/>
      <c r="C5" s="186" t="s">
        <v>839</v>
      </c>
      <c r="D5" s="60" t="s">
        <v>840</v>
      </c>
      <c r="E5" s="185"/>
      <c r="F5" s="185"/>
      <c r="G5" s="185"/>
      <c r="H5" s="185"/>
      <c r="I5" s="185"/>
      <c r="J5" s="187" t="s">
        <v>837</v>
      </c>
      <c r="K5" s="187" t="s">
        <v>70</v>
      </c>
      <c r="L5" s="187" t="s">
        <v>70</v>
      </c>
      <c r="M5" s="188">
        <v>1516000</v>
      </c>
      <c r="N5" s="188">
        <v>1834360</v>
      </c>
      <c r="O5" s="188">
        <v>2201232</v>
      </c>
      <c r="P5" s="187" t="s">
        <v>841</v>
      </c>
      <c r="Q5" s="189" t="s">
        <v>34</v>
      </c>
      <c r="R5" s="190"/>
      <c r="S5" s="190">
        <v>45748</v>
      </c>
      <c r="T5" s="191">
        <v>48</v>
      </c>
      <c r="U5" s="189" t="s">
        <v>842</v>
      </c>
      <c r="V5" s="187" t="s">
        <v>69</v>
      </c>
      <c r="W5" s="60" t="s">
        <v>70</v>
      </c>
      <c r="X5" s="60"/>
      <c r="Y5" s="60" t="s">
        <v>69</v>
      </c>
      <c r="Z5" s="139"/>
      <c r="AA5" s="60"/>
      <c r="AB5" s="192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</row>
    <row r="6" spans="1:181" s="27" customFormat="1" ht="24.95" customHeight="1" x14ac:dyDescent="0.25">
      <c r="A6" s="185" t="s">
        <v>834</v>
      </c>
      <c r="B6" s="185"/>
      <c r="C6" s="186" t="s">
        <v>843</v>
      </c>
      <c r="D6" s="60" t="s">
        <v>286</v>
      </c>
      <c r="E6" s="185"/>
      <c r="F6" s="185"/>
      <c r="G6" s="185"/>
      <c r="H6" s="185"/>
      <c r="I6" s="185"/>
      <c r="J6" s="187" t="s">
        <v>618</v>
      </c>
      <c r="K6" s="187" t="s">
        <v>34</v>
      </c>
      <c r="L6" s="187" t="s">
        <v>70</v>
      </c>
      <c r="M6" s="188">
        <v>15066.12</v>
      </c>
      <c r="N6" s="188">
        <v>18230</v>
      </c>
      <c r="O6" s="188">
        <v>39774.550000000003</v>
      </c>
      <c r="P6" s="187" t="s">
        <v>844</v>
      </c>
      <c r="Q6" s="189" t="s">
        <v>34</v>
      </c>
      <c r="R6" s="190"/>
      <c r="S6" s="190">
        <v>45717</v>
      </c>
      <c r="T6" s="191">
        <v>10</v>
      </c>
      <c r="U6" s="189" t="s">
        <v>88</v>
      </c>
      <c r="V6" s="187" t="s">
        <v>69</v>
      </c>
      <c r="W6" s="60" t="s">
        <v>70</v>
      </c>
      <c r="X6" s="60"/>
      <c r="Y6" s="60" t="s">
        <v>69</v>
      </c>
      <c r="Z6" s="139"/>
      <c r="AA6" s="60"/>
      <c r="AB6" s="192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</row>
    <row r="7" spans="1:181" s="27" customFormat="1" ht="31.5" customHeight="1" x14ac:dyDescent="0.25">
      <c r="A7" s="185" t="s">
        <v>834</v>
      </c>
      <c r="B7" s="185"/>
      <c r="C7" s="186" t="s">
        <v>845</v>
      </c>
      <c r="D7" s="60"/>
      <c r="E7" s="185"/>
      <c r="F7" s="185"/>
      <c r="G7" s="185"/>
      <c r="H7" s="185"/>
      <c r="I7" s="185"/>
      <c r="J7" s="187" t="s">
        <v>837</v>
      </c>
      <c r="K7" s="187" t="s">
        <v>70</v>
      </c>
      <c r="L7" s="187" t="s">
        <v>70</v>
      </c>
      <c r="M7" s="188"/>
      <c r="N7" s="188">
        <v>928000</v>
      </c>
      <c r="O7" s="188">
        <v>928000</v>
      </c>
      <c r="P7" s="187" t="s">
        <v>71</v>
      </c>
      <c r="Q7" s="189" t="s">
        <v>34</v>
      </c>
      <c r="R7" s="190"/>
      <c r="S7" s="190">
        <v>45901</v>
      </c>
      <c r="T7" s="191">
        <v>48</v>
      </c>
      <c r="U7" s="189" t="s">
        <v>846</v>
      </c>
      <c r="V7" s="187" t="s">
        <v>69</v>
      </c>
      <c r="W7" s="60" t="s">
        <v>70</v>
      </c>
      <c r="X7" s="60"/>
      <c r="Y7" s="60" t="s">
        <v>69</v>
      </c>
      <c r="Z7" s="139"/>
      <c r="AA7" s="60"/>
      <c r="AB7" s="192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</row>
    <row r="8" spans="1:181" s="27" customFormat="1" ht="24.95" customHeight="1" x14ac:dyDescent="0.25">
      <c r="A8" s="185" t="s">
        <v>834</v>
      </c>
      <c r="B8" s="185"/>
      <c r="C8" s="186" t="s">
        <v>847</v>
      </c>
      <c r="D8" s="60"/>
      <c r="E8" s="185"/>
      <c r="F8" s="185"/>
      <c r="G8" s="185"/>
      <c r="H8" s="185"/>
      <c r="I8" s="185"/>
      <c r="J8" s="187" t="s">
        <v>837</v>
      </c>
      <c r="K8" s="187" t="s">
        <v>70</v>
      </c>
      <c r="L8" s="187" t="s">
        <v>70</v>
      </c>
      <c r="M8" s="188">
        <v>233463.56</v>
      </c>
      <c r="N8" s="188">
        <v>282490.94</v>
      </c>
      <c r="O8" s="188">
        <v>560312.54</v>
      </c>
      <c r="P8" s="187" t="s">
        <v>71</v>
      </c>
      <c r="Q8" s="189" t="s">
        <v>70</v>
      </c>
      <c r="R8" s="190"/>
      <c r="S8" s="190">
        <v>45809</v>
      </c>
      <c r="T8" s="191">
        <v>24</v>
      </c>
      <c r="U8" s="189" t="s">
        <v>848</v>
      </c>
      <c r="V8" s="187" t="s">
        <v>69</v>
      </c>
      <c r="W8" s="60" t="s">
        <v>70</v>
      </c>
      <c r="X8" s="60"/>
      <c r="Y8" s="60" t="s">
        <v>69</v>
      </c>
      <c r="Z8" s="139"/>
      <c r="AA8" s="60"/>
      <c r="AB8" s="192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</row>
    <row r="9" spans="1:181" s="27" customFormat="1" ht="29.25" customHeight="1" x14ac:dyDescent="0.25">
      <c r="A9" s="185" t="s">
        <v>834</v>
      </c>
      <c r="B9" s="185"/>
      <c r="C9" s="186" t="s">
        <v>849</v>
      </c>
      <c r="D9" s="60" t="s">
        <v>375</v>
      </c>
      <c r="E9" s="185"/>
      <c r="F9" s="185"/>
      <c r="G9" s="185"/>
      <c r="H9" s="185"/>
      <c r="I9" s="185"/>
      <c r="J9" s="187" t="s">
        <v>837</v>
      </c>
      <c r="K9" s="187" t="s">
        <v>34</v>
      </c>
      <c r="L9" s="187" t="s">
        <v>70</v>
      </c>
      <c r="M9" s="188">
        <v>97266</v>
      </c>
      <c r="N9" s="188">
        <v>117692</v>
      </c>
      <c r="O9" s="188">
        <v>116720</v>
      </c>
      <c r="P9" s="187" t="s">
        <v>71</v>
      </c>
      <c r="Q9" s="189" t="s">
        <v>70</v>
      </c>
      <c r="R9" s="190"/>
      <c r="S9" s="190">
        <v>45748</v>
      </c>
      <c r="T9" s="191">
        <v>33</v>
      </c>
      <c r="U9" s="189" t="s">
        <v>850</v>
      </c>
      <c r="V9" s="187" t="s">
        <v>69</v>
      </c>
      <c r="W9" s="60" t="s">
        <v>70</v>
      </c>
      <c r="X9" s="60"/>
      <c r="Y9" s="60" t="s">
        <v>69</v>
      </c>
      <c r="Z9" s="139"/>
      <c r="AA9" s="60"/>
      <c r="AB9" s="192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</row>
    <row r="10" spans="1:181" s="27" customFormat="1" ht="24.95" customHeight="1" x14ac:dyDescent="0.25">
      <c r="A10" s="185" t="s">
        <v>834</v>
      </c>
      <c r="B10" s="185"/>
      <c r="C10" s="186" t="s">
        <v>851</v>
      </c>
      <c r="D10" s="60"/>
      <c r="E10" s="185"/>
      <c r="F10" s="185"/>
      <c r="G10" s="185"/>
      <c r="H10" s="185"/>
      <c r="I10" s="185"/>
      <c r="J10" s="187" t="s">
        <v>837</v>
      </c>
      <c r="K10" s="187" t="s">
        <v>70</v>
      </c>
      <c r="L10" s="187" t="s">
        <v>70</v>
      </c>
      <c r="M10" s="188">
        <v>1839996</v>
      </c>
      <c r="N10" s="188">
        <v>2226395.16</v>
      </c>
      <c r="O10" s="188">
        <v>2299995</v>
      </c>
      <c r="P10" s="187" t="s">
        <v>71</v>
      </c>
      <c r="Q10" s="189" t="s">
        <v>34</v>
      </c>
      <c r="R10" s="190"/>
      <c r="S10" s="190">
        <v>45809</v>
      </c>
      <c r="T10" s="191">
        <v>48</v>
      </c>
      <c r="U10" s="189" t="s">
        <v>852</v>
      </c>
      <c r="V10" s="187" t="s">
        <v>69</v>
      </c>
      <c r="W10" s="60" t="s">
        <v>70</v>
      </c>
      <c r="X10" s="60"/>
      <c r="Y10" s="60" t="s">
        <v>69</v>
      </c>
      <c r="Z10" s="139"/>
      <c r="AA10" s="60"/>
      <c r="AB10" s="192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</row>
    <row r="11" spans="1:181" s="27" customFormat="1" ht="34.5" customHeight="1" x14ac:dyDescent="0.25">
      <c r="A11" s="185" t="s">
        <v>834</v>
      </c>
      <c r="B11" s="185"/>
      <c r="C11" s="186" t="s">
        <v>853</v>
      </c>
      <c r="D11" s="60"/>
      <c r="E11" s="185"/>
      <c r="F11" s="185"/>
      <c r="G11" s="185"/>
      <c r="H11" s="185"/>
      <c r="I11" s="185"/>
      <c r="J11" s="187" t="s">
        <v>618</v>
      </c>
      <c r="K11" s="187" t="s">
        <v>70</v>
      </c>
      <c r="L11" s="187" t="s">
        <v>124</v>
      </c>
      <c r="M11" s="188"/>
      <c r="N11" s="188"/>
      <c r="O11" s="188"/>
      <c r="P11" s="187" t="s">
        <v>841</v>
      </c>
      <c r="Q11" s="189" t="s">
        <v>34</v>
      </c>
      <c r="R11" s="190"/>
      <c r="S11" s="190">
        <v>45901</v>
      </c>
      <c r="T11" s="191">
        <v>48</v>
      </c>
      <c r="U11" s="189" t="s">
        <v>852</v>
      </c>
      <c r="V11" s="187" t="s">
        <v>69</v>
      </c>
      <c r="W11" s="60" t="s">
        <v>70</v>
      </c>
      <c r="X11" s="60"/>
      <c r="Y11" s="60" t="s">
        <v>69</v>
      </c>
      <c r="Z11" s="139"/>
      <c r="AA11" s="60"/>
      <c r="AB11" s="192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</row>
    <row r="12" spans="1:181" s="27" customFormat="1" ht="24.95" customHeight="1" x14ac:dyDescent="0.25">
      <c r="A12" s="185" t="s">
        <v>834</v>
      </c>
      <c r="B12" s="185"/>
      <c r="C12" s="186" t="s">
        <v>854</v>
      </c>
      <c r="D12" s="60"/>
      <c r="E12" s="185"/>
      <c r="F12" s="185"/>
      <c r="G12" s="185"/>
      <c r="H12" s="185"/>
      <c r="I12" s="185"/>
      <c r="J12" s="187" t="s">
        <v>837</v>
      </c>
      <c r="K12" s="187" t="s">
        <v>70</v>
      </c>
      <c r="L12" s="187" t="s">
        <v>124</v>
      </c>
      <c r="M12" s="188">
        <v>246932.23</v>
      </c>
      <c r="N12" s="188">
        <v>298788</v>
      </c>
      <c r="O12" s="188">
        <f>N12/1.21</f>
        <v>246932.23140495867</v>
      </c>
      <c r="P12" s="187" t="s">
        <v>71</v>
      </c>
      <c r="Q12" s="189" t="s">
        <v>34</v>
      </c>
      <c r="R12" s="190"/>
      <c r="S12" s="190">
        <v>45809</v>
      </c>
      <c r="T12" s="191">
        <v>36</v>
      </c>
      <c r="U12" s="189" t="s">
        <v>852</v>
      </c>
      <c r="V12" s="187" t="s">
        <v>69</v>
      </c>
      <c r="W12" s="60" t="s">
        <v>70</v>
      </c>
      <c r="X12" s="60"/>
      <c r="Y12" s="60" t="s">
        <v>69</v>
      </c>
      <c r="Z12" s="139"/>
      <c r="AA12" s="60"/>
      <c r="AB12" s="192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</row>
    <row r="13" spans="1:181" s="27" customFormat="1" ht="24.95" customHeight="1" x14ac:dyDescent="0.25">
      <c r="A13" s="185" t="s">
        <v>834</v>
      </c>
      <c r="B13" s="185"/>
      <c r="C13" s="186" t="s">
        <v>855</v>
      </c>
      <c r="D13" s="60"/>
      <c r="E13" s="185"/>
      <c r="F13" s="185"/>
      <c r="G13" s="185"/>
      <c r="H13" s="185"/>
      <c r="I13" s="185"/>
      <c r="J13" s="187" t="s">
        <v>837</v>
      </c>
      <c r="K13" s="187" t="s">
        <v>70</v>
      </c>
      <c r="L13" s="187" t="s">
        <v>70</v>
      </c>
      <c r="M13" s="188"/>
      <c r="N13" s="188"/>
      <c r="O13" s="188"/>
      <c r="P13" s="187" t="s">
        <v>71</v>
      </c>
      <c r="Q13" s="189" t="s">
        <v>34</v>
      </c>
      <c r="R13" s="190"/>
      <c r="S13" s="190">
        <v>45870</v>
      </c>
      <c r="T13" s="191">
        <v>48</v>
      </c>
      <c r="U13" s="189" t="s">
        <v>856</v>
      </c>
      <c r="V13" s="187" t="s">
        <v>69</v>
      </c>
      <c r="W13" s="60" t="s">
        <v>70</v>
      </c>
      <c r="X13" s="60"/>
      <c r="Y13" s="60" t="s">
        <v>69</v>
      </c>
      <c r="Z13" s="139"/>
      <c r="AA13" s="60"/>
      <c r="AB13" s="192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</row>
    <row r="14" spans="1:181" s="27" customFormat="1" ht="24.95" customHeight="1" x14ac:dyDescent="0.25">
      <c r="A14" s="185" t="s">
        <v>834</v>
      </c>
      <c r="B14" s="185"/>
      <c r="C14" s="186" t="s">
        <v>857</v>
      </c>
      <c r="D14" s="60"/>
      <c r="E14" s="185"/>
      <c r="F14" s="185"/>
      <c r="G14" s="185"/>
      <c r="H14" s="185"/>
      <c r="I14" s="185"/>
      <c r="J14" s="187" t="s">
        <v>837</v>
      </c>
      <c r="K14" s="187" t="s">
        <v>70</v>
      </c>
      <c r="L14" s="187" t="s">
        <v>70</v>
      </c>
      <c r="M14" s="188"/>
      <c r="N14" s="188"/>
      <c r="O14" s="188"/>
      <c r="P14" s="187" t="s">
        <v>841</v>
      </c>
      <c r="Q14" s="189" t="s">
        <v>34</v>
      </c>
      <c r="R14" s="190"/>
      <c r="S14" s="190">
        <v>45931</v>
      </c>
      <c r="T14" s="191"/>
      <c r="U14" s="189" t="s">
        <v>858</v>
      </c>
      <c r="V14" s="187" t="s">
        <v>69</v>
      </c>
      <c r="W14" s="60" t="s">
        <v>70</v>
      </c>
      <c r="X14" s="60"/>
      <c r="Y14" s="60" t="s">
        <v>69</v>
      </c>
      <c r="Z14" s="139"/>
      <c r="AA14" s="60"/>
      <c r="AB14" s="192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</row>
    <row r="15" spans="1:181" s="27" customFormat="1" ht="24.95" customHeight="1" x14ac:dyDescent="0.25">
      <c r="A15" s="185" t="s">
        <v>834</v>
      </c>
      <c r="B15" s="185"/>
      <c r="C15" s="186" t="s">
        <v>859</v>
      </c>
      <c r="D15" s="60"/>
      <c r="E15" s="185"/>
      <c r="F15" s="185"/>
      <c r="G15" s="185"/>
      <c r="H15" s="185"/>
      <c r="I15" s="185"/>
      <c r="J15" s="187" t="s">
        <v>837</v>
      </c>
      <c r="K15" s="187" t="s">
        <v>70</v>
      </c>
      <c r="L15" s="187" t="s">
        <v>70</v>
      </c>
      <c r="M15" s="188"/>
      <c r="N15" s="188">
        <v>1562000</v>
      </c>
      <c r="O15" s="188">
        <f>N15/1.21</f>
        <v>1290909.0909090911</v>
      </c>
      <c r="P15" s="187" t="s">
        <v>71</v>
      </c>
      <c r="Q15" s="189" t="s">
        <v>34</v>
      </c>
      <c r="R15" s="190"/>
      <c r="S15" s="190"/>
      <c r="T15" s="191">
        <v>48</v>
      </c>
      <c r="U15" s="189" t="s">
        <v>860</v>
      </c>
      <c r="V15" s="187" t="s">
        <v>69</v>
      </c>
      <c r="W15" s="60" t="s">
        <v>70</v>
      </c>
      <c r="X15" s="60"/>
      <c r="Y15" s="60" t="s">
        <v>69</v>
      </c>
      <c r="Z15" s="139"/>
      <c r="AA15" s="60"/>
      <c r="AB15" s="192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</row>
    <row r="16" spans="1:181" s="27" customFormat="1" ht="32.25" customHeight="1" x14ac:dyDescent="0.25">
      <c r="A16" s="185" t="s">
        <v>834</v>
      </c>
      <c r="B16" s="185"/>
      <c r="C16" s="186" t="s">
        <v>861</v>
      </c>
      <c r="D16" s="60"/>
      <c r="E16" s="185"/>
      <c r="F16" s="185"/>
      <c r="G16" s="185"/>
      <c r="H16" s="185"/>
      <c r="I16" s="185"/>
      <c r="J16" s="187" t="s">
        <v>837</v>
      </c>
      <c r="K16" s="187" t="s">
        <v>34</v>
      </c>
      <c r="L16" s="187" t="s">
        <v>70</v>
      </c>
      <c r="M16" s="188">
        <v>16632.23</v>
      </c>
      <c r="N16" s="188">
        <v>20125</v>
      </c>
      <c r="O16" s="188">
        <v>82110</v>
      </c>
      <c r="P16" s="187" t="s">
        <v>862</v>
      </c>
      <c r="Q16" s="189" t="s">
        <v>69</v>
      </c>
      <c r="R16" s="190"/>
      <c r="S16" s="190">
        <v>45717</v>
      </c>
      <c r="T16" s="191">
        <v>18</v>
      </c>
      <c r="U16" s="189" t="s">
        <v>863</v>
      </c>
      <c r="V16" s="187" t="s">
        <v>69</v>
      </c>
      <c r="W16" s="60" t="s">
        <v>70</v>
      </c>
      <c r="X16" s="60"/>
      <c r="Y16" s="60" t="s">
        <v>69</v>
      </c>
      <c r="Z16" s="139"/>
      <c r="AA16" s="60"/>
      <c r="AB16" s="192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</row>
    <row r="17" spans="1:181" s="27" customFormat="1" ht="30.75" customHeight="1" x14ac:dyDescent="0.25">
      <c r="A17" s="185" t="s">
        <v>834</v>
      </c>
      <c r="B17" s="185"/>
      <c r="C17" s="186" t="s">
        <v>864</v>
      </c>
      <c r="D17" s="60" t="s">
        <v>865</v>
      </c>
      <c r="E17" s="185"/>
      <c r="F17" s="185"/>
      <c r="G17" s="185"/>
      <c r="H17" s="185"/>
      <c r="I17" s="185"/>
      <c r="J17" s="187" t="s">
        <v>618</v>
      </c>
      <c r="K17" s="187" t="s">
        <v>34</v>
      </c>
      <c r="L17" s="187" t="s">
        <v>34</v>
      </c>
      <c r="M17" s="188">
        <v>0</v>
      </c>
      <c r="N17" s="188">
        <v>0</v>
      </c>
      <c r="O17" s="188">
        <v>0</v>
      </c>
      <c r="P17" s="187" t="s">
        <v>827</v>
      </c>
      <c r="Q17" s="189" t="s">
        <v>34</v>
      </c>
      <c r="R17" s="190"/>
      <c r="S17" s="190">
        <v>45658</v>
      </c>
      <c r="T17" s="191">
        <v>12</v>
      </c>
      <c r="U17" s="189" t="s">
        <v>88</v>
      </c>
      <c r="V17" s="187" t="s">
        <v>69</v>
      </c>
      <c r="W17" s="60" t="s">
        <v>70</v>
      </c>
      <c r="X17" s="60"/>
      <c r="Y17" s="60" t="s">
        <v>69</v>
      </c>
      <c r="Z17" s="139"/>
      <c r="AA17" s="60"/>
      <c r="AB17" s="192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</row>
    <row r="18" spans="1:181" s="27" customFormat="1" ht="31.5" customHeight="1" x14ac:dyDescent="0.25">
      <c r="A18" s="185" t="s">
        <v>834</v>
      </c>
      <c r="B18" s="185"/>
      <c r="C18" s="186" t="s">
        <v>866</v>
      </c>
      <c r="D18" s="60"/>
      <c r="E18" s="185"/>
      <c r="F18" s="185"/>
      <c r="G18" s="185"/>
      <c r="H18" s="185"/>
      <c r="I18" s="185"/>
      <c r="J18" s="187" t="s">
        <v>618</v>
      </c>
      <c r="K18" s="187" t="s">
        <v>34</v>
      </c>
      <c r="L18" s="187" t="s">
        <v>34</v>
      </c>
      <c r="M18" s="188">
        <v>5640</v>
      </c>
      <c r="N18" s="188">
        <v>6824</v>
      </c>
      <c r="O18" s="188">
        <v>6824</v>
      </c>
      <c r="P18" s="187" t="s">
        <v>827</v>
      </c>
      <c r="Q18" s="189" t="s">
        <v>34</v>
      </c>
      <c r="R18" s="190"/>
      <c r="S18" s="190">
        <v>45658</v>
      </c>
      <c r="T18" s="191">
        <v>12</v>
      </c>
      <c r="U18" s="189" t="s">
        <v>88</v>
      </c>
      <c r="V18" s="187" t="s">
        <v>69</v>
      </c>
      <c r="W18" s="60" t="s">
        <v>70</v>
      </c>
      <c r="X18" s="60"/>
      <c r="Y18" s="60" t="s">
        <v>69</v>
      </c>
      <c r="Z18" s="139"/>
      <c r="AA18" s="60"/>
      <c r="AB18" s="192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</row>
    <row r="19" spans="1:181" s="27" customFormat="1" ht="24.95" customHeight="1" x14ac:dyDescent="0.25">
      <c r="A19" s="185" t="s">
        <v>834</v>
      </c>
      <c r="B19" s="185"/>
      <c r="C19" s="186" t="s">
        <v>867</v>
      </c>
      <c r="D19" s="60"/>
      <c r="E19" s="185"/>
      <c r="F19" s="185"/>
      <c r="G19" s="185"/>
      <c r="H19" s="185"/>
      <c r="I19" s="185"/>
      <c r="J19" s="187" t="s">
        <v>618</v>
      </c>
      <c r="K19" s="187" t="s">
        <v>70</v>
      </c>
      <c r="L19" s="187" t="s">
        <v>70</v>
      </c>
      <c r="M19" s="188">
        <v>53507.79</v>
      </c>
      <c r="N19" s="188">
        <v>64744.43</v>
      </c>
      <c r="O19" s="188">
        <v>406659.2</v>
      </c>
      <c r="P19" s="187" t="s">
        <v>841</v>
      </c>
      <c r="Q19" s="189" t="s">
        <v>34</v>
      </c>
      <c r="R19" s="190"/>
      <c r="S19" s="190">
        <v>45748</v>
      </c>
      <c r="T19" s="191">
        <v>9</v>
      </c>
      <c r="U19" s="189" t="s">
        <v>868</v>
      </c>
      <c r="V19" s="187" t="s">
        <v>69</v>
      </c>
      <c r="W19" s="60" t="s">
        <v>70</v>
      </c>
      <c r="X19" s="60"/>
      <c r="Y19" s="60" t="s">
        <v>69</v>
      </c>
      <c r="Z19" s="139"/>
      <c r="AA19" s="60"/>
      <c r="AB19" s="192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</row>
    <row r="20" spans="1:181" s="27" customFormat="1" ht="30" x14ac:dyDescent="0.25">
      <c r="A20" s="185" t="s">
        <v>834</v>
      </c>
      <c r="B20" s="185"/>
      <c r="C20" s="186" t="s">
        <v>869</v>
      </c>
      <c r="D20" s="60"/>
      <c r="E20" s="185"/>
      <c r="F20" s="185"/>
      <c r="G20" s="185"/>
      <c r="H20" s="185"/>
      <c r="I20" s="185"/>
      <c r="J20" s="187" t="s">
        <v>837</v>
      </c>
      <c r="K20" s="187" t="s">
        <v>70</v>
      </c>
      <c r="L20" s="187" t="s">
        <v>70</v>
      </c>
      <c r="M20" s="188">
        <v>256200</v>
      </c>
      <c r="N20" s="188">
        <v>31002</v>
      </c>
      <c r="O20" s="188">
        <v>491904</v>
      </c>
      <c r="P20" s="187" t="s">
        <v>841</v>
      </c>
      <c r="Q20" s="189" t="s">
        <v>34</v>
      </c>
      <c r="R20" s="190"/>
      <c r="S20" s="190">
        <v>45717</v>
      </c>
      <c r="T20" s="191">
        <v>9</v>
      </c>
      <c r="U20" s="189" t="s">
        <v>858</v>
      </c>
      <c r="V20" s="187" t="s">
        <v>69</v>
      </c>
      <c r="W20" s="60" t="s">
        <v>70</v>
      </c>
      <c r="X20" s="60"/>
      <c r="Y20" s="60" t="s">
        <v>69</v>
      </c>
      <c r="Z20" s="139"/>
      <c r="AA20" s="60"/>
      <c r="AB20" s="192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</row>
    <row r="21" spans="1:181" s="27" customFormat="1" ht="24.95" customHeight="1" x14ac:dyDescent="0.25">
      <c r="A21" s="185" t="s">
        <v>834</v>
      </c>
      <c r="B21" s="185"/>
      <c r="C21" s="186" t="s">
        <v>870</v>
      </c>
      <c r="D21" s="60"/>
      <c r="E21" s="185"/>
      <c r="F21" s="185"/>
      <c r="G21" s="185"/>
      <c r="H21" s="185"/>
      <c r="I21" s="185"/>
      <c r="J21" s="187" t="s">
        <v>837</v>
      </c>
      <c r="K21" s="187" t="s">
        <v>68</v>
      </c>
      <c r="L21" s="187" t="s">
        <v>70</v>
      </c>
      <c r="M21" s="188"/>
      <c r="N21" s="188"/>
      <c r="O21" s="188"/>
      <c r="P21" s="187" t="s">
        <v>71</v>
      </c>
      <c r="Q21" s="189" t="s">
        <v>70</v>
      </c>
      <c r="R21" s="190"/>
      <c r="S21" s="190">
        <v>45839</v>
      </c>
      <c r="T21" s="191"/>
      <c r="U21" s="189" t="s">
        <v>871</v>
      </c>
      <c r="V21" s="187" t="s">
        <v>69</v>
      </c>
      <c r="W21" s="60" t="s">
        <v>69</v>
      </c>
      <c r="X21" s="60"/>
      <c r="Y21" s="60" t="s">
        <v>69</v>
      </c>
      <c r="Z21" s="139"/>
      <c r="AA21" s="60"/>
      <c r="AB21" s="192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</row>
    <row r="22" spans="1:181" s="27" customFormat="1" ht="24.95" customHeight="1" x14ac:dyDescent="0.25">
      <c r="A22" s="185" t="s">
        <v>834</v>
      </c>
      <c r="B22" s="185"/>
      <c r="C22" s="186" t="s">
        <v>872</v>
      </c>
      <c r="D22" s="60"/>
      <c r="E22" s="185"/>
      <c r="F22" s="185"/>
      <c r="G22" s="185"/>
      <c r="H22" s="185"/>
      <c r="I22" s="185"/>
      <c r="J22" s="187" t="s">
        <v>837</v>
      </c>
      <c r="K22" s="187" t="s">
        <v>34</v>
      </c>
      <c r="L22" s="187" t="s">
        <v>34</v>
      </c>
      <c r="M22" s="188">
        <v>14925</v>
      </c>
      <c r="N22" s="188">
        <v>15522</v>
      </c>
      <c r="O22" s="188">
        <v>15522</v>
      </c>
      <c r="P22" s="187" t="s">
        <v>827</v>
      </c>
      <c r="Q22" s="189" t="s">
        <v>70</v>
      </c>
      <c r="R22" s="190"/>
      <c r="S22" s="190">
        <v>45717</v>
      </c>
      <c r="T22" s="191">
        <v>9</v>
      </c>
      <c r="U22" s="189" t="s">
        <v>873</v>
      </c>
      <c r="V22" s="187" t="s">
        <v>69</v>
      </c>
      <c r="W22" s="60" t="s">
        <v>70</v>
      </c>
      <c r="X22" s="60"/>
      <c r="Y22" s="60" t="s">
        <v>69</v>
      </c>
      <c r="Z22" s="139"/>
      <c r="AA22" s="60"/>
      <c r="AB22" s="192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195"/>
      <c r="FY22" s="195"/>
    </row>
    <row r="23" spans="1:181" s="27" customFormat="1" ht="24.95" customHeight="1" x14ac:dyDescent="0.25">
      <c r="A23" s="185" t="s">
        <v>834</v>
      </c>
      <c r="B23" s="185"/>
      <c r="C23" s="186" t="s">
        <v>874</v>
      </c>
      <c r="D23" s="60"/>
      <c r="E23" s="185"/>
      <c r="F23" s="185"/>
      <c r="G23" s="185"/>
      <c r="H23" s="185"/>
      <c r="I23" s="185"/>
      <c r="J23" s="187" t="s">
        <v>875</v>
      </c>
      <c r="K23" s="187" t="s">
        <v>34</v>
      </c>
      <c r="L23" s="187" t="s">
        <v>69</v>
      </c>
      <c r="M23" s="188">
        <v>157305.07</v>
      </c>
      <c r="N23" s="188">
        <v>190339.13</v>
      </c>
      <c r="O23" s="188">
        <v>190339.13</v>
      </c>
      <c r="P23" s="187" t="s">
        <v>862</v>
      </c>
      <c r="Q23" s="189" t="s">
        <v>34</v>
      </c>
      <c r="R23" s="190"/>
      <c r="S23" s="190">
        <v>45748</v>
      </c>
      <c r="T23" s="191">
        <v>4</v>
      </c>
      <c r="U23" s="189" t="s">
        <v>863</v>
      </c>
      <c r="V23" s="187" t="s">
        <v>69</v>
      </c>
      <c r="W23" s="60" t="s">
        <v>70</v>
      </c>
      <c r="X23" s="60"/>
      <c r="Y23" s="60" t="s">
        <v>69</v>
      </c>
      <c r="Z23" s="139"/>
      <c r="AA23" s="60"/>
      <c r="AB23" s="192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</row>
    <row r="24" spans="1:181" s="29" customFormat="1" ht="30" x14ac:dyDescent="0.25">
      <c r="A24" s="185" t="s">
        <v>834</v>
      </c>
      <c r="B24" s="185"/>
      <c r="C24" s="186" t="s">
        <v>876</v>
      </c>
      <c r="D24" s="60"/>
      <c r="E24" s="185"/>
      <c r="F24" s="185"/>
      <c r="G24" s="185"/>
      <c r="H24" s="185"/>
      <c r="I24" s="185"/>
      <c r="J24" s="187" t="s">
        <v>618</v>
      </c>
      <c r="K24" s="187" t="s">
        <v>34</v>
      </c>
      <c r="L24" s="187" t="s">
        <v>34</v>
      </c>
      <c r="M24" s="188"/>
      <c r="N24" s="188">
        <v>10772</v>
      </c>
      <c r="O24" s="188">
        <f>N24/1.21</f>
        <v>8902.4793388429753</v>
      </c>
      <c r="P24" s="187" t="s">
        <v>827</v>
      </c>
      <c r="Q24" s="189" t="s">
        <v>34</v>
      </c>
      <c r="R24" s="190"/>
      <c r="S24" s="190">
        <v>45658</v>
      </c>
      <c r="T24" s="191">
        <v>12</v>
      </c>
      <c r="U24" s="189" t="s">
        <v>877</v>
      </c>
      <c r="V24" s="187" t="s">
        <v>69</v>
      </c>
      <c r="W24" s="60" t="s">
        <v>70</v>
      </c>
      <c r="X24" s="60"/>
      <c r="Y24" s="60" t="s">
        <v>69</v>
      </c>
      <c r="Z24" s="139"/>
      <c r="AA24" s="60"/>
      <c r="AB24" s="192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</row>
    <row r="25" spans="1:181" s="29" customFormat="1" ht="39.75" customHeight="1" x14ac:dyDescent="0.25">
      <c r="A25" s="185" t="s">
        <v>834</v>
      </c>
      <c r="B25" s="185"/>
      <c r="C25" s="186" t="s">
        <v>878</v>
      </c>
      <c r="D25" s="60"/>
      <c r="E25" s="185"/>
      <c r="F25" s="185"/>
      <c r="G25" s="185"/>
      <c r="H25" s="185"/>
      <c r="I25" s="185"/>
      <c r="J25" s="187" t="s">
        <v>837</v>
      </c>
      <c r="K25" s="187" t="s">
        <v>34</v>
      </c>
      <c r="L25" s="187" t="s">
        <v>70</v>
      </c>
      <c r="M25" s="188">
        <v>8838.8799999999992</v>
      </c>
      <c r="N25" s="188">
        <v>10695.04</v>
      </c>
      <c r="O25" s="188">
        <v>42780.18</v>
      </c>
      <c r="P25" s="187" t="s">
        <v>71</v>
      </c>
      <c r="Q25" s="189" t="s">
        <v>34</v>
      </c>
      <c r="R25" s="190"/>
      <c r="S25" s="190">
        <v>45778</v>
      </c>
      <c r="T25" s="191"/>
      <c r="U25" s="189" t="s">
        <v>858</v>
      </c>
      <c r="V25" s="187" t="s">
        <v>69</v>
      </c>
      <c r="W25" s="60" t="s">
        <v>70</v>
      </c>
      <c r="X25" s="60"/>
      <c r="Y25" s="60" t="s">
        <v>69</v>
      </c>
      <c r="Z25" s="139"/>
      <c r="AA25" s="60"/>
      <c r="AB25" s="192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</row>
    <row r="26" spans="1:181" s="29" customFormat="1" x14ac:dyDescent="0.25">
      <c r="A26" s="185" t="s">
        <v>834</v>
      </c>
      <c r="B26" s="185"/>
      <c r="C26" s="186" t="s">
        <v>680</v>
      </c>
      <c r="D26" s="60"/>
      <c r="E26" s="185"/>
      <c r="F26" s="185"/>
      <c r="G26" s="185"/>
      <c r="H26" s="185"/>
      <c r="I26" s="185"/>
      <c r="J26" s="187" t="s">
        <v>837</v>
      </c>
      <c r="K26" s="187"/>
      <c r="L26" s="187" t="s">
        <v>70</v>
      </c>
      <c r="M26" s="188"/>
      <c r="N26" s="188"/>
      <c r="O26" s="188"/>
      <c r="P26" s="187" t="s">
        <v>71</v>
      </c>
      <c r="Q26" s="189" t="s">
        <v>70</v>
      </c>
      <c r="R26" s="190"/>
      <c r="S26" s="190">
        <v>45839</v>
      </c>
      <c r="T26" s="191"/>
      <c r="U26" s="189" t="s">
        <v>879</v>
      </c>
      <c r="V26" s="187" t="s">
        <v>69</v>
      </c>
      <c r="W26" s="60" t="s">
        <v>70</v>
      </c>
      <c r="X26" s="60"/>
      <c r="Y26" s="60" t="s">
        <v>69</v>
      </c>
      <c r="Z26" s="139"/>
      <c r="AA26" s="60"/>
      <c r="AB26" s="192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</row>
    <row r="27" spans="1:181" s="29" customFormat="1" ht="45" x14ac:dyDescent="0.25">
      <c r="A27" s="185" t="s">
        <v>834</v>
      </c>
      <c r="B27" s="185"/>
      <c r="C27" s="186" t="s">
        <v>880</v>
      </c>
      <c r="D27" s="60"/>
      <c r="E27" s="185"/>
      <c r="F27" s="185"/>
      <c r="G27" s="185"/>
      <c r="H27" s="185"/>
      <c r="I27" s="185"/>
      <c r="J27" s="187" t="s">
        <v>837</v>
      </c>
      <c r="K27" s="187" t="s">
        <v>70</v>
      </c>
      <c r="L27" s="187" t="s">
        <v>70</v>
      </c>
      <c r="M27" s="188"/>
      <c r="N27" s="188">
        <v>450000</v>
      </c>
      <c r="O27" s="188">
        <f t="shared" ref="O27:O43" si="0">N27/1.21</f>
        <v>371900.82644628099</v>
      </c>
      <c r="P27" s="187" t="s">
        <v>71</v>
      </c>
      <c r="Q27" s="189" t="s">
        <v>70</v>
      </c>
      <c r="R27" s="190">
        <v>48</v>
      </c>
      <c r="S27" s="190">
        <v>45839</v>
      </c>
      <c r="T27" s="191"/>
      <c r="U27" s="189" t="s">
        <v>881</v>
      </c>
      <c r="V27" s="187" t="s">
        <v>69</v>
      </c>
      <c r="W27" s="60" t="s">
        <v>70</v>
      </c>
      <c r="X27" s="60"/>
      <c r="Y27" s="60" t="s">
        <v>69</v>
      </c>
      <c r="Z27" s="139"/>
      <c r="AA27" s="60"/>
      <c r="AB27" s="192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</row>
    <row r="28" spans="1:181" s="29" customFormat="1" ht="30" x14ac:dyDescent="0.25">
      <c r="A28" s="185" t="s">
        <v>834</v>
      </c>
      <c r="B28" s="185"/>
      <c r="C28" s="186" t="s">
        <v>882</v>
      </c>
      <c r="D28" s="60"/>
      <c r="E28" s="185"/>
      <c r="F28" s="185"/>
      <c r="G28" s="185"/>
      <c r="H28" s="185"/>
      <c r="I28" s="185"/>
      <c r="J28" s="187" t="s">
        <v>837</v>
      </c>
      <c r="K28" s="187" t="s">
        <v>70</v>
      </c>
      <c r="L28" s="187" t="s">
        <v>70</v>
      </c>
      <c r="M28" s="188"/>
      <c r="N28" s="188">
        <v>415000</v>
      </c>
      <c r="O28" s="188">
        <f t="shared" si="0"/>
        <v>342975.20661157026</v>
      </c>
      <c r="P28" s="187" t="s">
        <v>71</v>
      </c>
      <c r="Q28" s="189" t="s">
        <v>70</v>
      </c>
      <c r="R28" s="190">
        <v>48</v>
      </c>
      <c r="S28" s="190">
        <v>45839</v>
      </c>
      <c r="T28" s="191"/>
      <c r="U28" s="189" t="s">
        <v>883</v>
      </c>
      <c r="V28" s="187" t="s">
        <v>69</v>
      </c>
      <c r="W28" s="60" t="s">
        <v>70</v>
      </c>
      <c r="X28" s="60"/>
      <c r="Y28" s="60" t="s">
        <v>69</v>
      </c>
      <c r="Z28" s="139"/>
      <c r="AA28" s="60"/>
      <c r="AB28" s="192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</row>
    <row r="29" spans="1:181" s="29" customFormat="1" ht="30" x14ac:dyDescent="0.25">
      <c r="A29" s="185" t="s">
        <v>834</v>
      </c>
      <c r="B29" s="185"/>
      <c r="C29" s="186" t="s">
        <v>884</v>
      </c>
      <c r="D29" s="60"/>
      <c r="E29" s="185"/>
      <c r="F29" s="185"/>
      <c r="G29" s="185"/>
      <c r="H29" s="185"/>
      <c r="I29" s="185"/>
      <c r="J29" s="187" t="s">
        <v>837</v>
      </c>
      <c r="K29" s="187" t="s">
        <v>70</v>
      </c>
      <c r="L29" s="187" t="s">
        <v>70</v>
      </c>
      <c r="M29" s="188"/>
      <c r="N29" s="188">
        <v>419334.62</v>
      </c>
      <c r="O29" s="188">
        <f t="shared" si="0"/>
        <v>346557.53719008266</v>
      </c>
      <c r="P29" s="187" t="s">
        <v>71</v>
      </c>
      <c r="Q29" s="189" t="s">
        <v>70</v>
      </c>
      <c r="R29" s="190">
        <v>48</v>
      </c>
      <c r="S29" s="190">
        <v>45839</v>
      </c>
      <c r="T29" s="191"/>
      <c r="U29" s="189" t="s">
        <v>885</v>
      </c>
      <c r="V29" s="187" t="s">
        <v>69</v>
      </c>
      <c r="W29" s="60" t="s">
        <v>70</v>
      </c>
      <c r="X29" s="60"/>
      <c r="Y29" s="60" t="s">
        <v>69</v>
      </c>
      <c r="Z29" s="139"/>
      <c r="AA29" s="60"/>
      <c r="AB29" s="192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</row>
    <row r="30" spans="1:181" s="29" customFormat="1" ht="30" x14ac:dyDescent="0.25">
      <c r="A30" s="185" t="s">
        <v>834</v>
      </c>
      <c r="B30" s="185"/>
      <c r="C30" s="186" t="s">
        <v>886</v>
      </c>
      <c r="D30" s="60"/>
      <c r="E30" s="185"/>
      <c r="F30" s="185"/>
      <c r="G30" s="185"/>
      <c r="H30" s="185"/>
      <c r="I30" s="185"/>
      <c r="J30" s="187" t="s">
        <v>837</v>
      </c>
      <c r="K30" s="187" t="s">
        <v>70</v>
      </c>
      <c r="L30" s="187" t="s">
        <v>70</v>
      </c>
      <c r="M30" s="188"/>
      <c r="N30" s="188">
        <v>241758</v>
      </c>
      <c r="O30" s="188">
        <f t="shared" si="0"/>
        <v>199800</v>
      </c>
      <c r="P30" s="187" t="s">
        <v>71</v>
      </c>
      <c r="Q30" s="189" t="s">
        <v>70</v>
      </c>
      <c r="R30" s="190">
        <v>48</v>
      </c>
      <c r="S30" s="190">
        <v>45839</v>
      </c>
      <c r="T30" s="191"/>
      <c r="U30" s="189" t="s">
        <v>887</v>
      </c>
      <c r="V30" s="187" t="s">
        <v>69</v>
      </c>
      <c r="W30" s="60" t="s">
        <v>70</v>
      </c>
      <c r="X30" s="60"/>
      <c r="Y30" s="60" t="s">
        <v>69</v>
      </c>
      <c r="Z30" s="139"/>
      <c r="AA30" s="60"/>
      <c r="AB30" s="192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</row>
    <row r="31" spans="1:181" s="29" customFormat="1" x14ac:dyDescent="0.25">
      <c r="A31" s="185" t="s">
        <v>834</v>
      </c>
      <c r="B31" s="185"/>
      <c r="C31" s="186" t="s">
        <v>888</v>
      </c>
      <c r="D31" s="60"/>
      <c r="E31" s="185"/>
      <c r="F31" s="185"/>
      <c r="G31" s="185"/>
      <c r="H31" s="185"/>
      <c r="I31" s="185"/>
      <c r="J31" s="187" t="s">
        <v>618</v>
      </c>
      <c r="K31" s="187" t="s">
        <v>70</v>
      </c>
      <c r="L31" s="187" t="s">
        <v>70</v>
      </c>
      <c r="M31" s="188"/>
      <c r="N31" s="188">
        <v>82896</v>
      </c>
      <c r="O31" s="188">
        <f t="shared" si="0"/>
        <v>68509.090909090912</v>
      </c>
      <c r="P31" s="187" t="s">
        <v>71</v>
      </c>
      <c r="Q31" s="189" t="s">
        <v>34</v>
      </c>
      <c r="R31" s="190">
        <v>48</v>
      </c>
      <c r="S31" s="190">
        <v>45839</v>
      </c>
      <c r="T31" s="191"/>
      <c r="U31" s="189" t="s">
        <v>889</v>
      </c>
      <c r="V31" s="187" t="s">
        <v>69</v>
      </c>
      <c r="W31" s="60" t="s">
        <v>70</v>
      </c>
      <c r="X31" s="60"/>
      <c r="Y31" s="60" t="s">
        <v>69</v>
      </c>
      <c r="Z31" s="139"/>
      <c r="AA31" s="60"/>
      <c r="AB31" s="192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</row>
    <row r="32" spans="1:181" s="29" customFormat="1" ht="30" x14ac:dyDescent="0.25">
      <c r="A32" s="185" t="s">
        <v>834</v>
      </c>
      <c r="B32" s="185"/>
      <c r="C32" s="186" t="s">
        <v>890</v>
      </c>
      <c r="D32" s="60"/>
      <c r="E32" s="185"/>
      <c r="F32" s="185"/>
      <c r="G32" s="185"/>
      <c r="H32" s="185"/>
      <c r="I32" s="185"/>
      <c r="J32" s="187" t="s">
        <v>618</v>
      </c>
      <c r="K32" s="187" t="s">
        <v>70</v>
      </c>
      <c r="L32" s="187" t="s">
        <v>70</v>
      </c>
      <c r="M32" s="188"/>
      <c r="N32" s="188">
        <v>8900</v>
      </c>
      <c r="O32" s="188">
        <f t="shared" si="0"/>
        <v>7355.3719008264461</v>
      </c>
      <c r="P32" s="187" t="s">
        <v>71</v>
      </c>
      <c r="Q32" s="189" t="s">
        <v>34</v>
      </c>
      <c r="R32" s="190">
        <v>24</v>
      </c>
      <c r="S32" s="190">
        <v>45839</v>
      </c>
      <c r="T32" s="191"/>
      <c r="U32" s="189" t="s">
        <v>891</v>
      </c>
      <c r="V32" s="187" t="s">
        <v>69</v>
      </c>
      <c r="W32" s="60" t="s">
        <v>70</v>
      </c>
      <c r="X32" s="60"/>
      <c r="Y32" s="60" t="s">
        <v>69</v>
      </c>
      <c r="Z32" s="139"/>
      <c r="AA32" s="60"/>
      <c r="AB32" s="192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</row>
    <row r="33" spans="1:181" s="29" customFormat="1" x14ac:dyDescent="0.25">
      <c r="A33" s="185" t="s">
        <v>834</v>
      </c>
      <c r="B33" s="185"/>
      <c r="C33" s="186" t="s">
        <v>892</v>
      </c>
      <c r="D33" s="60"/>
      <c r="E33" s="185"/>
      <c r="F33" s="185"/>
      <c r="G33" s="185"/>
      <c r="H33" s="185"/>
      <c r="I33" s="185"/>
      <c r="J33" s="187" t="s">
        <v>618</v>
      </c>
      <c r="K33" s="187" t="s">
        <v>70</v>
      </c>
      <c r="L33" s="187" t="s">
        <v>70</v>
      </c>
      <c r="M33" s="188"/>
      <c r="N33" s="188">
        <v>65000</v>
      </c>
      <c r="O33" s="188">
        <f t="shared" si="0"/>
        <v>53719.008264462813</v>
      </c>
      <c r="P33" s="187" t="s">
        <v>71</v>
      </c>
      <c r="Q33" s="189" t="s">
        <v>34</v>
      </c>
      <c r="R33" s="190">
        <v>12</v>
      </c>
      <c r="S33" s="190">
        <v>45839</v>
      </c>
      <c r="T33" s="191"/>
      <c r="U33" s="189" t="s">
        <v>893</v>
      </c>
      <c r="V33" s="187" t="s">
        <v>69</v>
      </c>
      <c r="W33" s="60" t="s">
        <v>70</v>
      </c>
      <c r="X33" s="60"/>
      <c r="Y33" s="60" t="s">
        <v>69</v>
      </c>
      <c r="Z33" s="139"/>
      <c r="AA33" s="60"/>
      <c r="AB33" s="192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</row>
    <row r="34" spans="1:181" s="29" customFormat="1" ht="30" x14ac:dyDescent="0.25">
      <c r="A34" s="185" t="s">
        <v>834</v>
      </c>
      <c r="B34" s="185"/>
      <c r="C34" s="186" t="s">
        <v>894</v>
      </c>
      <c r="D34" s="60"/>
      <c r="E34" s="185"/>
      <c r="F34" s="185"/>
      <c r="G34" s="185"/>
      <c r="H34" s="185"/>
      <c r="I34" s="185"/>
      <c r="J34" s="187" t="s">
        <v>837</v>
      </c>
      <c r="K34" s="187" t="s">
        <v>70</v>
      </c>
      <c r="L34" s="187" t="s">
        <v>70</v>
      </c>
      <c r="M34" s="188"/>
      <c r="N34" s="188">
        <v>3300000</v>
      </c>
      <c r="O34" s="188">
        <f t="shared" si="0"/>
        <v>2727272.7272727275</v>
      </c>
      <c r="P34" s="187" t="s">
        <v>71</v>
      </c>
      <c r="Q34" s="189" t="s">
        <v>70</v>
      </c>
      <c r="R34" s="190">
        <v>15</v>
      </c>
      <c r="S34" s="190">
        <v>45839</v>
      </c>
      <c r="T34" s="191"/>
      <c r="U34" s="189" t="s">
        <v>871</v>
      </c>
      <c r="V34" s="187" t="s">
        <v>69</v>
      </c>
      <c r="W34" s="60" t="s">
        <v>69</v>
      </c>
      <c r="X34" s="60"/>
      <c r="Y34" s="60" t="s">
        <v>69</v>
      </c>
      <c r="Z34" s="139"/>
      <c r="AA34" s="60"/>
      <c r="AB34" s="192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</row>
    <row r="35" spans="1:181" s="29" customFormat="1" ht="45" x14ac:dyDescent="0.25">
      <c r="A35" s="185" t="s">
        <v>834</v>
      </c>
      <c r="B35" s="185"/>
      <c r="C35" s="186" t="s">
        <v>895</v>
      </c>
      <c r="D35" s="60"/>
      <c r="E35" s="185"/>
      <c r="F35" s="185"/>
      <c r="G35" s="185"/>
      <c r="H35" s="185"/>
      <c r="I35" s="185"/>
      <c r="J35" s="187" t="s">
        <v>837</v>
      </c>
      <c r="K35" s="187" t="s">
        <v>70</v>
      </c>
      <c r="L35" s="187" t="s">
        <v>70</v>
      </c>
      <c r="M35" s="188"/>
      <c r="N35" s="188">
        <v>360000</v>
      </c>
      <c r="O35" s="188">
        <f t="shared" si="0"/>
        <v>297520.66115702479</v>
      </c>
      <c r="P35" s="187" t="s">
        <v>71</v>
      </c>
      <c r="Q35" s="189" t="s">
        <v>70</v>
      </c>
      <c r="R35" s="190">
        <v>36</v>
      </c>
      <c r="S35" s="190">
        <v>45839</v>
      </c>
      <c r="T35" s="191"/>
      <c r="U35" s="189" t="s">
        <v>881</v>
      </c>
      <c r="V35" s="187" t="s">
        <v>69</v>
      </c>
      <c r="W35" s="60" t="s">
        <v>70</v>
      </c>
      <c r="X35" s="60"/>
      <c r="Y35" s="60" t="s">
        <v>69</v>
      </c>
      <c r="Z35" s="139"/>
      <c r="AA35" s="60"/>
      <c r="AB35" s="192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</row>
    <row r="36" spans="1:181" s="29" customFormat="1" ht="30" x14ac:dyDescent="0.25">
      <c r="A36" s="185" t="s">
        <v>834</v>
      </c>
      <c r="B36" s="185"/>
      <c r="C36" s="186" t="s">
        <v>896</v>
      </c>
      <c r="D36" s="60"/>
      <c r="E36" s="185"/>
      <c r="F36" s="185"/>
      <c r="G36" s="185"/>
      <c r="H36" s="185"/>
      <c r="I36" s="185"/>
      <c r="J36" s="187" t="s">
        <v>618</v>
      </c>
      <c r="K36" s="187" t="s">
        <v>70</v>
      </c>
      <c r="L36" s="187" t="s">
        <v>70</v>
      </c>
      <c r="M36" s="188"/>
      <c r="N36" s="188">
        <v>165000</v>
      </c>
      <c r="O36" s="188">
        <f t="shared" si="0"/>
        <v>136363.63636363638</v>
      </c>
      <c r="P36" s="187" t="s">
        <v>71</v>
      </c>
      <c r="Q36" s="189" t="s">
        <v>34</v>
      </c>
      <c r="R36" s="190">
        <v>18</v>
      </c>
      <c r="S36" s="190">
        <v>45839</v>
      </c>
      <c r="T36" s="191"/>
      <c r="U36" s="189" t="s">
        <v>897</v>
      </c>
      <c r="V36" s="187" t="s">
        <v>69</v>
      </c>
      <c r="W36" s="60" t="s">
        <v>70</v>
      </c>
      <c r="X36" s="60"/>
      <c r="Y36" s="60" t="s">
        <v>69</v>
      </c>
      <c r="Z36" s="139"/>
      <c r="AA36" s="60"/>
      <c r="AB36" s="192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</row>
    <row r="37" spans="1:181" s="29" customFormat="1" ht="30" x14ac:dyDescent="0.25">
      <c r="A37" s="185" t="s">
        <v>834</v>
      </c>
      <c r="B37" s="185"/>
      <c r="C37" s="186" t="s">
        <v>898</v>
      </c>
      <c r="D37" s="60"/>
      <c r="E37" s="185"/>
      <c r="F37" s="185"/>
      <c r="G37" s="185"/>
      <c r="H37" s="185"/>
      <c r="I37" s="185"/>
      <c r="J37" s="187" t="s">
        <v>837</v>
      </c>
      <c r="K37" s="187" t="s">
        <v>70</v>
      </c>
      <c r="L37" s="187" t="s">
        <v>70</v>
      </c>
      <c r="M37" s="188"/>
      <c r="N37" s="188">
        <v>325000</v>
      </c>
      <c r="O37" s="188">
        <f t="shared" si="0"/>
        <v>268595.04132231406</v>
      </c>
      <c r="P37" s="187" t="s">
        <v>71</v>
      </c>
      <c r="Q37" s="189" t="s">
        <v>70</v>
      </c>
      <c r="R37" s="190">
        <v>48</v>
      </c>
      <c r="S37" s="190">
        <v>45839</v>
      </c>
      <c r="T37" s="191"/>
      <c r="U37" s="189" t="s">
        <v>899</v>
      </c>
      <c r="V37" s="187" t="s">
        <v>69</v>
      </c>
      <c r="W37" s="60" t="s">
        <v>70</v>
      </c>
      <c r="X37" s="60"/>
      <c r="Y37" s="60" t="s">
        <v>69</v>
      </c>
      <c r="Z37" s="139"/>
      <c r="AA37" s="60"/>
      <c r="AB37" s="192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5"/>
      <c r="BQ37" s="195"/>
      <c r="BR37" s="195"/>
      <c r="BS37" s="195"/>
      <c r="BT37" s="195"/>
      <c r="BU37" s="195"/>
      <c r="BV37" s="195"/>
      <c r="BW37" s="195"/>
      <c r="BX37" s="195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195"/>
      <c r="CO37" s="195"/>
      <c r="CP37" s="195"/>
      <c r="CQ37" s="195"/>
      <c r="CR37" s="195"/>
      <c r="CS37" s="195"/>
      <c r="CT37" s="195"/>
      <c r="CU37" s="195"/>
      <c r="CV37" s="195"/>
      <c r="CW37" s="195"/>
      <c r="CX37" s="195"/>
      <c r="CY37" s="195"/>
      <c r="CZ37" s="195"/>
      <c r="DA37" s="195"/>
      <c r="DB37" s="195"/>
      <c r="DC37" s="195"/>
      <c r="DD37" s="195"/>
      <c r="DE37" s="195"/>
      <c r="DF37" s="195"/>
      <c r="DG37" s="195"/>
      <c r="DH37" s="195"/>
      <c r="DI37" s="195"/>
      <c r="DJ37" s="195"/>
      <c r="DK37" s="195"/>
      <c r="DL37" s="195"/>
      <c r="DM37" s="195"/>
      <c r="DN37" s="195"/>
      <c r="DO37" s="195"/>
      <c r="DP37" s="195"/>
      <c r="DQ37" s="195"/>
      <c r="DR37" s="195"/>
      <c r="DS37" s="195"/>
      <c r="DT37" s="195"/>
      <c r="DU37" s="195"/>
      <c r="DV37" s="195"/>
      <c r="DW37" s="195"/>
      <c r="DX37" s="195"/>
      <c r="DY37" s="195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5"/>
      <c r="FP37" s="195"/>
      <c r="FQ37" s="195"/>
      <c r="FR37" s="195"/>
      <c r="FS37" s="195"/>
      <c r="FT37" s="195"/>
      <c r="FU37" s="195"/>
      <c r="FV37" s="195"/>
      <c r="FW37" s="195"/>
      <c r="FX37" s="195"/>
      <c r="FY37" s="195"/>
    </row>
    <row r="38" spans="1:181" s="29" customFormat="1" ht="30" x14ac:dyDescent="0.25">
      <c r="A38" s="185" t="s">
        <v>834</v>
      </c>
      <c r="B38" s="185"/>
      <c r="C38" s="186" t="s">
        <v>900</v>
      </c>
      <c r="D38" s="60"/>
      <c r="E38" s="185"/>
      <c r="F38" s="185"/>
      <c r="G38" s="185"/>
      <c r="H38" s="185"/>
      <c r="I38" s="185"/>
      <c r="J38" s="187" t="s">
        <v>837</v>
      </c>
      <c r="K38" s="187" t="s">
        <v>70</v>
      </c>
      <c r="L38" s="187" t="s">
        <v>70</v>
      </c>
      <c r="M38" s="188"/>
      <c r="N38" s="188">
        <v>1525000</v>
      </c>
      <c r="O38" s="188">
        <f t="shared" si="0"/>
        <v>1260330.5785123967</v>
      </c>
      <c r="P38" s="187" t="s">
        <v>71</v>
      </c>
      <c r="Q38" s="189" t="s">
        <v>70</v>
      </c>
      <c r="R38" s="190">
        <v>48</v>
      </c>
      <c r="S38" s="190">
        <v>45839</v>
      </c>
      <c r="T38" s="191"/>
      <c r="U38" s="189" t="s">
        <v>901</v>
      </c>
      <c r="V38" s="187" t="s">
        <v>69</v>
      </c>
      <c r="W38" s="60" t="s">
        <v>70</v>
      </c>
      <c r="X38" s="60"/>
      <c r="Y38" s="60" t="s">
        <v>69</v>
      </c>
      <c r="Z38" s="139"/>
      <c r="AA38" s="60"/>
      <c r="AB38" s="192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</row>
    <row r="39" spans="1:181" s="29" customFormat="1" ht="30" x14ac:dyDescent="0.25">
      <c r="A39" s="185" t="s">
        <v>834</v>
      </c>
      <c r="B39" s="185"/>
      <c r="C39" s="186" t="s">
        <v>898</v>
      </c>
      <c r="D39" s="60"/>
      <c r="E39" s="185"/>
      <c r="F39" s="185"/>
      <c r="G39" s="185"/>
      <c r="H39" s="185"/>
      <c r="I39" s="185"/>
      <c r="J39" s="187" t="s">
        <v>837</v>
      </c>
      <c r="K39" s="187" t="s">
        <v>70</v>
      </c>
      <c r="L39" s="187" t="s">
        <v>70</v>
      </c>
      <c r="M39" s="188"/>
      <c r="N39" s="188">
        <v>337500</v>
      </c>
      <c r="O39" s="188">
        <f t="shared" si="0"/>
        <v>278925.61983471073</v>
      </c>
      <c r="P39" s="187" t="s">
        <v>71</v>
      </c>
      <c r="Q39" s="189" t="s">
        <v>70</v>
      </c>
      <c r="R39" s="190">
        <v>48</v>
      </c>
      <c r="S39" s="190">
        <v>45839</v>
      </c>
      <c r="T39" s="191"/>
      <c r="U39" s="189" t="s">
        <v>899</v>
      </c>
      <c r="V39" s="187" t="s">
        <v>69</v>
      </c>
      <c r="W39" s="60" t="s">
        <v>70</v>
      </c>
      <c r="X39" s="60"/>
      <c r="Y39" s="60" t="s">
        <v>69</v>
      </c>
      <c r="Z39" s="139"/>
      <c r="AA39" s="60"/>
      <c r="AB39" s="192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195"/>
      <c r="CS39" s="195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5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</row>
    <row r="40" spans="1:181" s="29" customFormat="1" x14ac:dyDescent="0.25">
      <c r="A40" s="185" t="s">
        <v>834</v>
      </c>
      <c r="B40" s="185"/>
      <c r="C40" s="186" t="s">
        <v>902</v>
      </c>
      <c r="D40" s="60"/>
      <c r="E40" s="185"/>
      <c r="F40" s="185"/>
      <c r="G40" s="185"/>
      <c r="H40" s="185"/>
      <c r="I40" s="185"/>
      <c r="J40" s="187" t="s">
        <v>837</v>
      </c>
      <c r="K40" s="187" t="s">
        <v>70</v>
      </c>
      <c r="L40" s="187" t="s">
        <v>70</v>
      </c>
      <c r="M40" s="188"/>
      <c r="N40" s="188">
        <v>464000</v>
      </c>
      <c r="O40" s="188">
        <f t="shared" si="0"/>
        <v>383471.07438016532</v>
      </c>
      <c r="P40" s="187" t="s">
        <v>71</v>
      </c>
      <c r="Q40" s="189" t="s">
        <v>70</v>
      </c>
      <c r="R40" s="190">
        <v>48</v>
      </c>
      <c r="S40" s="190">
        <v>45839</v>
      </c>
      <c r="T40" s="191"/>
      <c r="U40" s="189" t="s">
        <v>903</v>
      </c>
      <c r="V40" s="187" t="s">
        <v>69</v>
      </c>
      <c r="W40" s="60" t="s">
        <v>70</v>
      </c>
      <c r="X40" s="60"/>
      <c r="Y40" s="60" t="s">
        <v>69</v>
      </c>
      <c r="Z40" s="139"/>
      <c r="AA40" s="60"/>
      <c r="AB40" s="192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195"/>
      <c r="BV40" s="195"/>
      <c r="BW40" s="195"/>
      <c r="BX40" s="195"/>
      <c r="BY40" s="195"/>
      <c r="BZ40" s="195"/>
      <c r="CA40" s="195"/>
      <c r="CB40" s="195"/>
      <c r="CC40" s="195"/>
      <c r="CD40" s="195"/>
      <c r="CE40" s="195"/>
      <c r="CF40" s="195"/>
      <c r="CG40" s="195"/>
      <c r="CH40" s="195"/>
      <c r="CI40" s="195"/>
      <c r="CJ40" s="195"/>
      <c r="CK40" s="195"/>
      <c r="CL40" s="195"/>
      <c r="CM40" s="195"/>
      <c r="CN40" s="195"/>
      <c r="CO40" s="195"/>
      <c r="CP40" s="195"/>
      <c r="CQ40" s="195"/>
      <c r="CR40" s="195"/>
      <c r="CS40" s="195"/>
      <c r="CT40" s="195"/>
      <c r="CU40" s="195"/>
      <c r="CV40" s="195"/>
      <c r="CW40" s="195"/>
      <c r="CX40" s="195"/>
      <c r="CY40" s="195"/>
      <c r="CZ40" s="195"/>
      <c r="DA40" s="195"/>
      <c r="DB40" s="195"/>
      <c r="DC40" s="195"/>
      <c r="DD40" s="195"/>
      <c r="DE40" s="195"/>
      <c r="DF40" s="195"/>
      <c r="DG40" s="195"/>
      <c r="DH40" s="195"/>
      <c r="DI40" s="195"/>
      <c r="DJ40" s="195"/>
      <c r="DK40" s="195"/>
      <c r="DL40" s="195"/>
      <c r="DM40" s="195"/>
      <c r="DN40" s="195"/>
      <c r="DO40" s="195"/>
      <c r="DP40" s="195"/>
      <c r="DQ40" s="195"/>
      <c r="DR40" s="195"/>
      <c r="DS40" s="195"/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195"/>
      <c r="FN40" s="195"/>
      <c r="FO40" s="195"/>
      <c r="FP40" s="195"/>
      <c r="FQ40" s="195"/>
      <c r="FR40" s="195"/>
      <c r="FS40" s="195"/>
      <c r="FT40" s="195"/>
      <c r="FU40" s="195"/>
      <c r="FV40" s="195"/>
      <c r="FW40" s="195"/>
      <c r="FX40" s="195"/>
      <c r="FY40" s="195"/>
    </row>
    <row r="41" spans="1:181" s="29" customFormat="1" ht="30" x14ac:dyDescent="0.25">
      <c r="A41" s="185" t="s">
        <v>834</v>
      </c>
      <c r="B41" s="185"/>
      <c r="C41" s="186" t="s">
        <v>904</v>
      </c>
      <c r="D41" s="60"/>
      <c r="E41" s="185"/>
      <c r="F41" s="185"/>
      <c r="G41" s="185"/>
      <c r="H41" s="185"/>
      <c r="I41" s="185"/>
      <c r="J41" s="187" t="s">
        <v>837</v>
      </c>
      <c r="K41" s="187" t="s">
        <v>70</v>
      </c>
      <c r="L41" s="187" t="s">
        <v>70</v>
      </c>
      <c r="M41" s="188"/>
      <c r="N41" s="188">
        <v>1500000</v>
      </c>
      <c r="O41" s="188">
        <f t="shared" si="0"/>
        <v>1239669.4214876033</v>
      </c>
      <c r="P41" s="187" t="s">
        <v>71</v>
      </c>
      <c r="Q41" s="189" t="s">
        <v>70</v>
      </c>
      <c r="R41" s="190">
        <v>24</v>
      </c>
      <c r="S41" s="190">
        <v>45839</v>
      </c>
      <c r="T41" s="191"/>
      <c r="U41" s="189" t="s">
        <v>905</v>
      </c>
      <c r="V41" s="187" t="s">
        <v>69</v>
      </c>
      <c r="W41" s="60" t="s">
        <v>70</v>
      </c>
      <c r="X41" s="60"/>
      <c r="Y41" s="60" t="s">
        <v>69</v>
      </c>
      <c r="Z41" s="139"/>
      <c r="AA41" s="60"/>
      <c r="AB41" s="192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  <c r="CR41" s="195"/>
      <c r="CS41" s="195"/>
      <c r="CT41" s="195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195"/>
      <c r="DG41" s="195"/>
      <c r="DH41" s="195"/>
      <c r="DI41" s="195"/>
      <c r="DJ41" s="195"/>
      <c r="DK41" s="195"/>
      <c r="DL41" s="195"/>
      <c r="DM41" s="195"/>
      <c r="DN41" s="195"/>
      <c r="DO41" s="195"/>
      <c r="DP41" s="195"/>
      <c r="DQ41" s="195"/>
      <c r="DR41" s="195"/>
      <c r="DS41" s="195"/>
      <c r="DT41" s="195"/>
      <c r="DU41" s="195"/>
      <c r="DV41" s="195"/>
      <c r="DW41" s="195"/>
      <c r="DX41" s="195"/>
      <c r="DY41" s="195"/>
      <c r="DZ41" s="195"/>
      <c r="EA41" s="195"/>
      <c r="EB41" s="195"/>
      <c r="EC41" s="195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5"/>
      <c r="FC41" s="195"/>
      <c r="FD41" s="195"/>
      <c r="FE41" s="195"/>
      <c r="FF41" s="195"/>
      <c r="FG41" s="195"/>
      <c r="FH41" s="195"/>
      <c r="FI41" s="195"/>
      <c r="FJ41" s="195"/>
      <c r="FK41" s="195"/>
      <c r="FL41" s="195"/>
      <c r="FM41" s="195"/>
      <c r="FN41" s="195"/>
      <c r="FO41" s="195"/>
      <c r="FP41" s="195"/>
      <c r="FQ41" s="195"/>
      <c r="FR41" s="195"/>
      <c r="FS41" s="195"/>
      <c r="FT41" s="195"/>
      <c r="FU41" s="195"/>
      <c r="FV41" s="195"/>
      <c r="FW41" s="195"/>
      <c r="FX41" s="195"/>
      <c r="FY41" s="195"/>
    </row>
    <row r="42" spans="1:181" s="29" customFormat="1" ht="30" x14ac:dyDescent="0.25">
      <c r="A42" s="185" t="s">
        <v>834</v>
      </c>
      <c r="B42" s="185"/>
      <c r="C42" s="186" t="s">
        <v>906</v>
      </c>
      <c r="D42" s="60"/>
      <c r="E42" s="185"/>
      <c r="F42" s="185"/>
      <c r="G42" s="185"/>
      <c r="H42" s="185"/>
      <c r="I42" s="185"/>
      <c r="J42" s="187" t="s">
        <v>837</v>
      </c>
      <c r="K42" s="187" t="s">
        <v>70</v>
      </c>
      <c r="L42" s="187" t="s">
        <v>70</v>
      </c>
      <c r="M42" s="188"/>
      <c r="N42" s="188">
        <v>1800000</v>
      </c>
      <c r="O42" s="188">
        <f t="shared" si="0"/>
        <v>1487603.305785124</v>
      </c>
      <c r="P42" s="187" t="s">
        <v>71</v>
      </c>
      <c r="Q42" s="189" t="s">
        <v>70</v>
      </c>
      <c r="R42" s="190">
        <v>24</v>
      </c>
      <c r="S42" s="190">
        <v>45870</v>
      </c>
      <c r="T42" s="191"/>
      <c r="U42" s="189" t="s">
        <v>905</v>
      </c>
      <c r="V42" s="187" t="s">
        <v>69</v>
      </c>
      <c r="W42" s="60" t="s">
        <v>70</v>
      </c>
      <c r="X42" s="60"/>
      <c r="Y42" s="60" t="s">
        <v>69</v>
      </c>
      <c r="Z42" s="139"/>
      <c r="AA42" s="60"/>
      <c r="AB42" s="192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195"/>
      <c r="DW42" s="195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</row>
    <row r="43" spans="1:181" s="29" customFormat="1" x14ac:dyDescent="0.25">
      <c r="A43" s="185" t="s">
        <v>834</v>
      </c>
      <c r="B43" s="185"/>
      <c r="C43" s="186" t="s">
        <v>907</v>
      </c>
      <c r="D43" s="60"/>
      <c r="E43" s="185"/>
      <c r="F43" s="185"/>
      <c r="G43" s="185"/>
      <c r="H43" s="185"/>
      <c r="I43" s="185"/>
      <c r="J43" s="187" t="s">
        <v>837</v>
      </c>
      <c r="K43" s="187" t="s">
        <v>70</v>
      </c>
      <c r="L43" s="187" t="s">
        <v>70</v>
      </c>
      <c r="M43" s="188"/>
      <c r="N43" s="188">
        <v>430000</v>
      </c>
      <c r="O43" s="188">
        <f t="shared" si="0"/>
        <v>355371.9008264463</v>
      </c>
      <c r="P43" s="187" t="s">
        <v>71</v>
      </c>
      <c r="Q43" s="189" t="s">
        <v>70</v>
      </c>
      <c r="R43" s="190">
        <v>48</v>
      </c>
      <c r="S43" s="190">
        <v>45870</v>
      </c>
      <c r="T43" s="191"/>
      <c r="U43" s="189" t="s">
        <v>883</v>
      </c>
      <c r="V43" s="187" t="s">
        <v>69</v>
      </c>
      <c r="W43" s="60" t="s">
        <v>70</v>
      </c>
      <c r="X43" s="60"/>
      <c r="Y43" s="60" t="s">
        <v>69</v>
      </c>
      <c r="Z43" s="139"/>
      <c r="AA43" s="60"/>
      <c r="AB43" s="192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  <c r="CR43" s="195"/>
      <c r="CS43" s="195"/>
      <c r="CT43" s="195"/>
      <c r="CU43" s="195"/>
      <c r="CV43" s="195"/>
      <c r="CW43" s="195"/>
      <c r="CX43" s="195"/>
      <c r="CY43" s="195"/>
      <c r="CZ43" s="195"/>
      <c r="DA43" s="195"/>
      <c r="DB43" s="195"/>
      <c r="DC43" s="195"/>
      <c r="DD43" s="195"/>
      <c r="DE43" s="195"/>
      <c r="DF43" s="195"/>
      <c r="DG43" s="195"/>
      <c r="DH43" s="195"/>
      <c r="DI43" s="195"/>
      <c r="DJ43" s="195"/>
      <c r="DK43" s="195"/>
      <c r="DL43" s="195"/>
      <c r="DM43" s="195"/>
      <c r="DN43" s="195"/>
      <c r="DO43" s="195"/>
      <c r="DP43" s="195"/>
      <c r="DQ43" s="195"/>
      <c r="DR43" s="195"/>
      <c r="DS43" s="195"/>
      <c r="DT43" s="195"/>
      <c r="DU43" s="195"/>
      <c r="DV43" s="195"/>
      <c r="DW43" s="195"/>
      <c r="DX43" s="195"/>
      <c r="DY43" s="195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5"/>
      <c r="FP43" s="195"/>
      <c r="FQ43" s="195"/>
      <c r="FR43" s="195"/>
      <c r="FS43" s="195"/>
      <c r="FT43" s="195"/>
      <c r="FU43" s="195"/>
      <c r="FV43" s="195"/>
      <c r="FW43" s="195"/>
      <c r="FX43" s="195"/>
      <c r="FY43" s="195"/>
    </row>
    <row r="44" spans="1:181" s="29" customFormat="1" ht="30" x14ac:dyDescent="0.25">
      <c r="A44" s="185" t="s">
        <v>834</v>
      </c>
      <c r="B44" s="185"/>
      <c r="C44" s="186" t="s">
        <v>908</v>
      </c>
      <c r="D44" s="60"/>
      <c r="E44" s="185"/>
      <c r="F44" s="185"/>
      <c r="G44" s="185"/>
      <c r="H44" s="185"/>
      <c r="I44" s="185"/>
      <c r="J44" s="187" t="s">
        <v>837</v>
      </c>
      <c r="K44" s="187" t="s">
        <v>70</v>
      </c>
      <c r="L44" s="187" t="s">
        <v>70</v>
      </c>
      <c r="M44" s="188"/>
      <c r="N44" s="188">
        <v>2900000</v>
      </c>
      <c r="O44" s="188">
        <f>N44/1.1</f>
        <v>2636363.6363636362</v>
      </c>
      <c r="P44" s="187" t="s">
        <v>71</v>
      </c>
      <c r="Q44" s="189" t="s">
        <v>70</v>
      </c>
      <c r="R44" s="190">
        <v>18</v>
      </c>
      <c r="S44" s="190">
        <v>45870</v>
      </c>
      <c r="T44" s="191"/>
      <c r="U44" s="189" t="s">
        <v>860</v>
      </c>
      <c r="V44" s="187" t="s">
        <v>69</v>
      </c>
      <c r="W44" s="60" t="s">
        <v>70</v>
      </c>
      <c r="X44" s="60"/>
      <c r="Y44" s="60" t="s">
        <v>69</v>
      </c>
      <c r="Z44" s="139"/>
      <c r="AA44" s="60"/>
      <c r="AB44" s="192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195"/>
      <c r="CS44" s="195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195"/>
      <c r="DW44" s="195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195"/>
      <c r="FB44" s="195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</row>
    <row r="45" spans="1:181" s="29" customFormat="1" ht="45" x14ac:dyDescent="0.25">
      <c r="A45" s="185" t="s">
        <v>834</v>
      </c>
      <c r="B45" s="185"/>
      <c r="C45" s="186" t="s">
        <v>909</v>
      </c>
      <c r="D45" s="60"/>
      <c r="E45" s="185"/>
      <c r="F45" s="185"/>
      <c r="G45" s="185"/>
      <c r="H45" s="185"/>
      <c r="I45" s="185"/>
      <c r="J45" s="187" t="s">
        <v>618</v>
      </c>
      <c r="K45" s="187" t="s">
        <v>70</v>
      </c>
      <c r="L45" s="187" t="s">
        <v>70</v>
      </c>
      <c r="M45" s="188"/>
      <c r="N45" s="188">
        <v>325000</v>
      </c>
      <c r="O45" s="188">
        <f>N45/1.21</f>
        <v>268595.04132231406</v>
      </c>
      <c r="P45" s="187" t="s">
        <v>841</v>
      </c>
      <c r="Q45" s="189" t="s">
        <v>34</v>
      </c>
      <c r="R45" s="190">
        <v>24</v>
      </c>
      <c r="S45" s="190">
        <v>45870</v>
      </c>
      <c r="T45" s="191"/>
      <c r="U45" s="189" t="s">
        <v>863</v>
      </c>
      <c r="V45" s="187" t="s">
        <v>69</v>
      </c>
      <c r="W45" s="60" t="s">
        <v>70</v>
      </c>
      <c r="X45" s="60"/>
      <c r="Y45" s="60" t="s">
        <v>69</v>
      </c>
      <c r="Z45" s="139"/>
      <c r="AA45" s="60"/>
      <c r="AB45" s="192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195"/>
      <c r="FB45" s="195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</row>
    <row r="46" spans="1:181" s="29" customFormat="1" x14ac:dyDescent="0.25">
      <c r="A46" s="185" t="s">
        <v>834</v>
      </c>
      <c r="B46" s="185"/>
      <c r="C46" s="186" t="s">
        <v>910</v>
      </c>
      <c r="D46" s="60"/>
      <c r="E46" s="185"/>
      <c r="F46" s="185"/>
      <c r="G46" s="185"/>
      <c r="H46" s="185"/>
      <c r="I46" s="185"/>
      <c r="J46" s="187" t="s">
        <v>837</v>
      </c>
      <c r="K46" s="187" t="s">
        <v>70</v>
      </c>
      <c r="L46" s="187" t="s">
        <v>70</v>
      </c>
      <c r="M46" s="188"/>
      <c r="N46" s="188">
        <v>400000</v>
      </c>
      <c r="O46" s="188">
        <f>N46/1.21</f>
        <v>330578.51239669422</v>
      </c>
      <c r="P46" s="187" t="s">
        <v>71</v>
      </c>
      <c r="Q46" s="189" t="s">
        <v>70</v>
      </c>
      <c r="R46" s="190">
        <v>28</v>
      </c>
      <c r="S46" s="190">
        <v>45870</v>
      </c>
      <c r="T46" s="191"/>
      <c r="U46" s="189" t="s">
        <v>842</v>
      </c>
      <c r="V46" s="187" t="s">
        <v>69</v>
      </c>
      <c r="W46" s="60" t="s">
        <v>70</v>
      </c>
      <c r="X46" s="60"/>
      <c r="Y46" s="60" t="s">
        <v>69</v>
      </c>
      <c r="Z46" s="139"/>
      <c r="AA46" s="60"/>
      <c r="AB46" s="192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</row>
    <row r="47" spans="1:181" s="29" customFormat="1" ht="30" x14ac:dyDescent="0.25">
      <c r="A47" s="185" t="s">
        <v>834</v>
      </c>
      <c r="B47" s="185"/>
      <c r="C47" s="186" t="s">
        <v>911</v>
      </c>
      <c r="D47" s="60"/>
      <c r="E47" s="185"/>
      <c r="F47" s="185"/>
      <c r="G47" s="185"/>
      <c r="H47" s="185"/>
      <c r="I47" s="185"/>
      <c r="J47" s="187" t="s">
        <v>837</v>
      </c>
      <c r="K47" s="187" t="s">
        <v>70</v>
      </c>
      <c r="L47" s="187" t="s">
        <v>70</v>
      </c>
      <c r="M47" s="188"/>
      <c r="N47" s="188">
        <v>130000</v>
      </c>
      <c r="O47" s="188">
        <f>N47/1.21</f>
        <v>107438.01652892563</v>
      </c>
      <c r="P47" s="187" t="s">
        <v>71</v>
      </c>
      <c r="Q47" s="189" t="s">
        <v>70</v>
      </c>
      <c r="R47" s="190">
        <v>18</v>
      </c>
      <c r="S47" s="190">
        <v>45870</v>
      </c>
      <c r="T47" s="191"/>
      <c r="U47" s="189" t="s">
        <v>883</v>
      </c>
      <c r="V47" s="187" t="s">
        <v>69</v>
      </c>
      <c r="W47" s="60" t="s">
        <v>70</v>
      </c>
      <c r="X47" s="60"/>
      <c r="Y47" s="60" t="s">
        <v>69</v>
      </c>
      <c r="Z47" s="139"/>
      <c r="AA47" s="60"/>
      <c r="AB47" s="192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5"/>
      <c r="CQ47" s="195"/>
      <c r="CR47" s="195"/>
      <c r="CS47" s="195"/>
      <c r="CT47" s="195"/>
      <c r="CU47" s="195"/>
      <c r="CV47" s="195"/>
      <c r="CW47" s="195"/>
      <c r="CX47" s="195"/>
      <c r="CY47" s="195"/>
      <c r="CZ47" s="195"/>
      <c r="DA47" s="195"/>
      <c r="DB47" s="195"/>
      <c r="DC47" s="195"/>
      <c r="DD47" s="195"/>
      <c r="DE47" s="195"/>
      <c r="DF47" s="195"/>
      <c r="DG47" s="195"/>
      <c r="DH47" s="195"/>
      <c r="DI47" s="195"/>
      <c r="DJ47" s="195"/>
      <c r="DK47" s="195"/>
      <c r="DL47" s="195"/>
      <c r="DM47" s="195"/>
      <c r="DN47" s="195"/>
      <c r="DO47" s="195"/>
      <c r="DP47" s="195"/>
      <c r="DQ47" s="195"/>
      <c r="DR47" s="195"/>
      <c r="DS47" s="195"/>
      <c r="DT47" s="195"/>
      <c r="DU47" s="195"/>
      <c r="DV47" s="195"/>
      <c r="DW47" s="195"/>
      <c r="DX47" s="195"/>
      <c r="DY47" s="195"/>
      <c r="DZ47" s="195"/>
      <c r="EA47" s="195"/>
      <c r="EB47" s="195"/>
      <c r="EC47" s="195"/>
      <c r="ED47" s="195"/>
      <c r="EE47" s="195"/>
      <c r="EF47" s="195"/>
      <c r="EG47" s="195"/>
      <c r="EH47" s="195"/>
      <c r="EI47" s="195"/>
      <c r="EJ47" s="195"/>
      <c r="EK47" s="195"/>
      <c r="EL47" s="195"/>
      <c r="EM47" s="195"/>
      <c r="EN47" s="195"/>
      <c r="EO47" s="195"/>
      <c r="EP47" s="195"/>
      <c r="EQ47" s="195"/>
      <c r="ER47" s="195"/>
      <c r="ES47" s="195"/>
      <c r="ET47" s="195"/>
      <c r="EU47" s="195"/>
      <c r="EV47" s="195"/>
      <c r="EW47" s="195"/>
      <c r="EX47" s="195"/>
      <c r="EY47" s="195"/>
      <c r="EZ47" s="195"/>
      <c r="FA47" s="195"/>
      <c r="FB47" s="195"/>
      <c r="FC47" s="195"/>
      <c r="FD47" s="195"/>
      <c r="FE47" s="195"/>
      <c r="FF47" s="195"/>
      <c r="FG47" s="195"/>
      <c r="FH47" s="195"/>
      <c r="FI47" s="195"/>
      <c r="FJ47" s="195"/>
      <c r="FK47" s="195"/>
      <c r="FL47" s="195"/>
      <c r="FM47" s="195"/>
      <c r="FN47" s="195"/>
      <c r="FO47" s="195"/>
      <c r="FP47" s="195"/>
      <c r="FQ47" s="195"/>
      <c r="FR47" s="195"/>
      <c r="FS47" s="195"/>
      <c r="FT47" s="195"/>
      <c r="FU47" s="195"/>
      <c r="FV47" s="195"/>
      <c r="FW47" s="195"/>
      <c r="FX47" s="195"/>
      <c r="FY47" s="195"/>
    </row>
    <row r="48" spans="1:181" s="29" customFormat="1" ht="30" x14ac:dyDescent="0.25">
      <c r="A48" s="185" t="s">
        <v>834</v>
      </c>
      <c r="B48" s="185"/>
      <c r="C48" s="186" t="s">
        <v>912</v>
      </c>
      <c r="D48" s="60"/>
      <c r="E48" s="185"/>
      <c r="F48" s="185"/>
      <c r="G48" s="185"/>
      <c r="H48" s="185"/>
      <c r="I48" s="185"/>
      <c r="J48" s="187" t="s">
        <v>837</v>
      </c>
      <c r="K48" s="187" t="s">
        <v>70</v>
      </c>
      <c r="L48" s="187" t="s">
        <v>70</v>
      </c>
      <c r="M48" s="188"/>
      <c r="N48" s="188">
        <v>390000</v>
      </c>
      <c r="O48" s="188">
        <f>N48/1.21</f>
        <v>322314.04958677688</v>
      </c>
      <c r="P48" s="187" t="s">
        <v>71</v>
      </c>
      <c r="Q48" s="189" t="s">
        <v>70</v>
      </c>
      <c r="R48" s="190">
        <v>48</v>
      </c>
      <c r="S48" s="190">
        <v>45870</v>
      </c>
      <c r="T48" s="191"/>
      <c r="U48" s="189" t="s">
        <v>913</v>
      </c>
      <c r="V48" s="187" t="s">
        <v>69</v>
      </c>
      <c r="W48" s="60" t="s">
        <v>70</v>
      </c>
      <c r="X48" s="60"/>
      <c r="Y48" s="60" t="s">
        <v>69</v>
      </c>
      <c r="Z48" s="139"/>
      <c r="AA48" s="60"/>
      <c r="AB48" s="192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195"/>
      <c r="EH48" s="195"/>
      <c r="EI48" s="195"/>
      <c r="EJ48" s="195"/>
      <c r="EK48" s="195"/>
      <c r="EL48" s="195"/>
      <c r="EM48" s="195"/>
      <c r="EN48" s="195"/>
      <c r="EO48" s="195"/>
      <c r="EP48" s="195"/>
      <c r="EQ48" s="195"/>
      <c r="ER48" s="195"/>
      <c r="ES48" s="195"/>
      <c r="ET48" s="195"/>
      <c r="EU48" s="195"/>
      <c r="EV48" s="195"/>
      <c r="EW48" s="195"/>
      <c r="EX48" s="195"/>
      <c r="EY48" s="195"/>
      <c r="EZ48" s="195"/>
      <c r="FA48" s="195"/>
      <c r="FB48" s="195"/>
      <c r="FC48" s="195"/>
      <c r="FD48" s="195"/>
      <c r="FE48" s="195"/>
      <c r="FF48" s="195"/>
      <c r="FG48" s="195"/>
      <c r="FH48" s="195"/>
      <c r="FI48" s="195"/>
      <c r="FJ48" s="195"/>
      <c r="FK48" s="195"/>
      <c r="FL48" s="195"/>
      <c r="FM48" s="195"/>
      <c r="FN48" s="195"/>
      <c r="FO48" s="195"/>
      <c r="FP48" s="195"/>
      <c r="FQ48" s="195"/>
      <c r="FR48" s="195"/>
      <c r="FS48" s="195"/>
      <c r="FT48" s="195"/>
      <c r="FU48" s="195"/>
      <c r="FV48" s="195"/>
      <c r="FW48" s="195"/>
      <c r="FX48" s="195"/>
      <c r="FY48" s="195"/>
    </row>
    <row r="49" spans="1:181" s="29" customFormat="1" ht="30" x14ac:dyDescent="0.25">
      <c r="A49" s="185" t="s">
        <v>834</v>
      </c>
      <c r="B49" s="185"/>
      <c r="C49" s="186" t="s">
        <v>914</v>
      </c>
      <c r="D49" s="60"/>
      <c r="E49" s="185"/>
      <c r="F49" s="185"/>
      <c r="G49" s="185"/>
      <c r="H49" s="185"/>
      <c r="I49" s="185"/>
      <c r="J49" s="187" t="s">
        <v>837</v>
      </c>
      <c r="K49" s="187" t="s">
        <v>70</v>
      </c>
      <c r="L49" s="187" t="s">
        <v>70</v>
      </c>
      <c r="M49" s="188"/>
      <c r="N49" s="188">
        <v>300000</v>
      </c>
      <c r="O49" s="188">
        <f>N49/1.1</f>
        <v>272727.27272727271</v>
      </c>
      <c r="P49" s="187" t="s">
        <v>71</v>
      </c>
      <c r="Q49" s="189" t="s">
        <v>70</v>
      </c>
      <c r="R49" s="190">
        <v>28</v>
      </c>
      <c r="S49" s="190">
        <v>45870</v>
      </c>
      <c r="T49" s="191"/>
      <c r="U49" s="189" t="s">
        <v>860</v>
      </c>
      <c r="V49" s="187" t="s">
        <v>69</v>
      </c>
      <c r="W49" s="60" t="s">
        <v>70</v>
      </c>
      <c r="X49" s="60"/>
      <c r="Y49" s="60" t="s">
        <v>69</v>
      </c>
      <c r="Z49" s="139"/>
      <c r="AA49" s="60"/>
      <c r="AB49" s="192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5"/>
      <c r="BR49" s="195"/>
      <c r="BS49" s="195"/>
      <c r="BT49" s="195"/>
      <c r="BU49" s="195"/>
      <c r="BV49" s="195"/>
      <c r="BW49" s="195"/>
      <c r="BX49" s="195"/>
      <c r="BY49" s="195"/>
      <c r="BZ49" s="195"/>
      <c r="CA49" s="195"/>
      <c r="CB49" s="195"/>
      <c r="CC49" s="195"/>
      <c r="CD49" s="195"/>
      <c r="CE49" s="195"/>
      <c r="CF49" s="195"/>
      <c r="CG49" s="195"/>
      <c r="CH49" s="195"/>
      <c r="CI49" s="195"/>
      <c r="CJ49" s="195"/>
      <c r="CK49" s="195"/>
      <c r="CL49" s="195"/>
      <c r="CM49" s="195"/>
      <c r="CN49" s="195"/>
      <c r="CO49" s="195"/>
      <c r="CP49" s="195"/>
      <c r="CQ49" s="195"/>
      <c r="CR49" s="195"/>
      <c r="CS49" s="195"/>
      <c r="CT49" s="195"/>
      <c r="CU49" s="195"/>
      <c r="CV49" s="195"/>
      <c r="CW49" s="195"/>
      <c r="CX49" s="195"/>
      <c r="CY49" s="195"/>
      <c r="CZ49" s="195"/>
      <c r="DA49" s="195"/>
      <c r="DB49" s="195"/>
      <c r="DC49" s="195"/>
      <c r="DD49" s="195"/>
      <c r="DE49" s="195"/>
      <c r="DF49" s="195"/>
      <c r="DG49" s="195"/>
      <c r="DH49" s="195"/>
      <c r="DI49" s="195"/>
      <c r="DJ49" s="195"/>
      <c r="DK49" s="195"/>
      <c r="DL49" s="195"/>
      <c r="DM49" s="195"/>
      <c r="DN49" s="195"/>
      <c r="DO49" s="195"/>
      <c r="DP49" s="195"/>
      <c r="DQ49" s="195"/>
      <c r="DR49" s="195"/>
      <c r="DS49" s="195"/>
      <c r="DT49" s="195"/>
      <c r="DU49" s="195"/>
      <c r="DV49" s="195"/>
      <c r="DW49" s="195"/>
      <c r="DX49" s="195"/>
      <c r="DY49" s="195"/>
      <c r="DZ49" s="195"/>
      <c r="EA49" s="195"/>
      <c r="EB49" s="195"/>
      <c r="EC49" s="195"/>
      <c r="ED49" s="195"/>
      <c r="EE49" s="195"/>
      <c r="EF49" s="195"/>
      <c r="EG49" s="195"/>
      <c r="EH49" s="195"/>
      <c r="EI49" s="195"/>
      <c r="EJ49" s="195"/>
      <c r="EK49" s="195"/>
      <c r="EL49" s="195"/>
      <c r="EM49" s="195"/>
      <c r="EN49" s="195"/>
      <c r="EO49" s="195"/>
      <c r="EP49" s="195"/>
      <c r="EQ49" s="195"/>
      <c r="ER49" s="195"/>
      <c r="ES49" s="195"/>
      <c r="ET49" s="195"/>
      <c r="EU49" s="195"/>
      <c r="EV49" s="195"/>
      <c r="EW49" s="195"/>
      <c r="EX49" s="195"/>
      <c r="EY49" s="195"/>
      <c r="EZ49" s="195"/>
      <c r="FA49" s="195"/>
      <c r="FB49" s="195"/>
      <c r="FC49" s="195"/>
      <c r="FD49" s="195"/>
      <c r="FE49" s="195"/>
      <c r="FF49" s="195"/>
      <c r="FG49" s="195"/>
      <c r="FH49" s="195"/>
      <c r="FI49" s="195"/>
      <c r="FJ49" s="195"/>
      <c r="FK49" s="195"/>
      <c r="FL49" s="195"/>
      <c r="FM49" s="195"/>
      <c r="FN49" s="195"/>
      <c r="FO49" s="195"/>
      <c r="FP49" s="195"/>
      <c r="FQ49" s="195"/>
      <c r="FR49" s="195"/>
      <c r="FS49" s="195"/>
      <c r="FT49" s="195"/>
      <c r="FU49" s="195"/>
      <c r="FV49" s="195"/>
      <c r="FW49" s="195"/>
      <c r="FX49" s="195"/>
      <c r="FY49" s="195"/>
    </row>
    <row r="50" spans="1:181" s="29" customFormat="1" ht="30" x14ac:dyDescent="0.25">
      <c r="A50" s="185" t="s">
        <v>834</v>
      </c>
      <c r="B50" s="185"/>
      <c r="C50" s="186" t="s">
        <v>915</v>
      </c>
      <c r="D50" s="60"/>
      <c r="E50" s="185"/>
      <c r="F50" s="185"/>
      <c r="G50" s="185"/>
      <c r="H50" s="185"/>
      <c r="I50" s="185"/>
      <c r="J50" s="187" t="s">
        <v>837</v>
      </c>
      <c r="K50" s="187" t="s">
        <v>132</v>
      </c>
      <c r="L50" s="187" t="s">
        <v>70</v>
      </c>
      <c r="M50" s="188"/>
      <c r="N50" s="188">
        <v>69000</v>
      </c>
      <c r="O50" s="188">
        <f>N50/1.21</f>
        <v>57024.793388429753</v>
      </c>
      <c r="P50" s="187" t="s">
        <v>71</v>
      </c>
      <c r="Q50" s="189" t="s">
        <v>70</v>
      </c>
      <c r="R50" s="190">
        <v>24</v>
      </c>
      <c r="S50" s="190">
        <v>45870</v>
      </c>
      <c r="T50" s="191"/>
      <c r="U50" s="189" t="s">
        <v>916</v>
      </c>
      <c r="V50" s="187" t="s">
        <v>69</v>
      </c>
      <c r="W50" s="60" t="s">
        <v>70</v>
      </c>
      <c r="X50" s="60"/>
      <c r="Y50" s="60" t="s">
        <v>69</v>
      </c>
      <c r="Z50" s="139"/>
      <c r="AA50" s="60"/>
      <c r="AB50" s="192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5"/>
      <c r="CA50" s="195"/>
      <c r="CB50" s="195"/>
      <c r="CC50" s="195"/>
      <c r="CD50" s="195"/>
      <c r="CE50" s="195"/>
      <c r="CF50" s="195"/>
      <c r="CG50" s="195"/>
      <c r="CH50" s="195"/>
      <c r="CI50" s="195"/>
      <c r="CJ50" s="195"/>
      <c r="CK50" s="195"/>
      <c r="CL50" s="195"/>
      <c r="CM50" s="195"/>
      <c r="CN50" s="195"/>
      <c r="CO50" s="195"/>
      <c r="CP50" s="195"/>
      <c r="CQ50" s="195"/>
      <c r="CR50" s="195"/>
      <c r="CS50" s="195"/>
      <c r="CT50" s="195"/>
      <c r="CU50" s="195"/>
      <c r="CV50" s="195"/>
      <c r="CW50" s="195"/>
      <c r="CX50" s="195"/>
      <c r="CY50" s="195"/>
      <c r="CZ50" s="195"/>
      <c r="DA50" s="195"/>
      <c r="DB50" s="195"/>
      <c r="DC50" s="195"/>
      <c r="DD50" s="195"/>
      <c r="DE50" s="195"/>
      <c r="DF50" s="195"/>
      <c r="DG50" s="195"/>
      <c r="DH50" s="195"/>
      <c r="DI50" s="195"/>
      <c r="DJ50" s="195"/>
      <c r="DK50" s="195"/>
      <c r="DL50" s="195"/>
      <c r="DM50" s="195"/>
      <c r="DN50" s="195"/>
      <c r="DO50" s="195"/>
      <c r="DP50" s="195"/>
      <c r="DQ50" s="195"/>
      <c r="DR50" s="195"/>
      <c r="DS50" s="195"/>
      <c r="DT50" s="195"/>
      <c r="DU50" s="195"/>
      <c r="DV50" s="195"/>
      <c r="DW50" s="195"/>
      <c r="DX50" s="195"/>
      <c r="DY50" s="195"/>
      <c r="DZ50" s="195"/>
      <c r="EA50" s="195"/>
      <c r="EB50" s="195"/>
      <c r="EC50" s="195"/>
      <c r="ED50" s="195"/>
      <c r="EE50" s="195"/>
      <c r="EF50" s="195"/>
      <c r="EG50" s="195"/>
      <c r="EH50" s="195"/>
      <c r="EI50" s="195"/>
      <c r="EJ50" s="195"/>
      <c r="EK50" s="195"/>
      <c r="EL50" s="195"/>
      <c r="EM50" s="195"/>
      <c r="EN50" s="195"/>
      <c r="EO50" s="195"/>
      <c r="EP50" s="195"/>
      <c r="EQ50" s="195"/>
      <c r="ER50" s="195"/>
      <c r="ES50" s="195"/>
      <c r="ET50" s="195"/>
      <c r="EU50" s="195"/>
      <c r="EV50" s="195"/>
      <c r="EW50" s="195"/>
      <c r="EX50" s="195"/>
      <c r="EY50" s="195"/>
      <c r="EZ50" s="195"/>
      <c r="FA50" s="195"/>
      <c r="FB50" s="195"/>
      <c r="FC50" s="195"/>
      <c r="FD50" s="195"/>
      <c r="FE50" s="195"/>
      <c r="FF50" s="195"/>
      <c r="FG50" s="195"/>
      <c r="FH50" s="195"/>
      <c r="FI50" s="195"/>
      <c r="FJ50" s="195"/>
      <c r="FK50" s="195"/>
      <c r="FL50" s="195"/>
      <c r="FM50" s="195"/>
      <c r="FN50" s="195"/>
      <c r="FO50" s="195"/>
      <c r="FP50" s="195"/>
      <c r="FQ50" s="195"/>
      <c r="FR50" s="195"/>
      <c r="FS50" s="195"/>
      <c r="FT50" s="195"/>
      <c r="FU50" s="195"/>
      <c r="FV50" s="195"/>
      <c r="FW50" s="195"/>
      <c r="FX50" s="195"/>
      <c r="FY50" s="195"/>
    </row>
    <row r="51" spans="1:181" s="29" customFormat="1" ht="30" x14ac:dyDescent="0.25">
      <c r="A51" s="185" t="s">
        <v>834</v>
      </c>
      <c r="B51" s="185"/>
      <c r="C51" s="186" t="s">
        <v>917</v>
      </c>
      <c r="D51" s="60"/>
      <c r="E51" s="185"/>
      <c r="F51" s="185"/>
      <c r="G51" s="185"/>
      <c r="H51" s="185"/>
      <c r="I51" s="185"/>
      <c r="J51" s="187" t="s">
        <v>837</v>
      </c>
      <c r="K51" s="187" t="s">
        <v>70</v>
      </c>
      <c r="L51" s="187" t="s">
        <v>70</v>
      </c>
      <c r="M51" s="188"/>
      <c r="N51" s="188">
        <v>1200000</v>
      </c>
      <c r="O51" s="188">
        <f>N51/1.1</f>
        <v>1090909.0909090908</v>
      </c>
      <c r="P51" s="187" t="s">
        <v>71</v>
      </c>
      <c r="Q51" s="189" t="s">
        <v>70</v>
      </c>
      <c r="R51" s="190">
        <v>30</v>
      </c>
      <c r="S51" s="190">
        <v>45870</v>
      </c>
      <c r="T51" s="191"/>
      <c r="U51" s="189" t="s">
        <v>842</v>
      </c>
      <c r="V51" s="187" t="s">
        <v>69</v>
      </c>
      <c r="W51" s="60" t="s">
        <v>70</v>
      </c>
      <c r="X51" s="60"/>
      <c r="Y51" s="60" t="s">
        <v>69</v>
      </c>
      <c r="Z51" s="139"/>
      <c r="AA51" s="60"/>
      <c r="AB51" s="192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195"/>
      <c r="CE51" s="19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195"/>
      <c r="CS51" s="195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195"/>
      <c r="DN51" s="195"/>
      <c r="DO51" s="195"/>
      <c r="DP51" s="195"/>
      <c r="DQ51" s="195"/>
      <c r="DR51" s="195"/>
      <c r="DS51" s="195"/>
      <c r="DT51" s="195"/>
      <c r="DU51" s="195"/>
      <c r="DV51" s="195"/>
      <c r="DW51" s="195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  <c r="EP51" s="195"/>
      <c r="EQ51" s="195"/>
      <c r="ER51" s="195"/>
      <c r="ES51" s="195"/>
      <c r="ET51" s="195"/>
      <c r="EU51" s="195"/>
      <c r="EV51" s="195"/>
      <c r="EW51" s="195"/>
      <c r="EX51" s="195"/>
      <c r="EY51" s="195"/>
      <c r="EZ51" s="195"/>
      <c r="FA51" s="195"/>
      <c r="FB51" s="195"/>
      <c r="FC51" s="195"/>
      <c r="FD51" s="195"/>
      <c r="FE51" s="195"/>
      <c r="FF51" s="195"/>
      <c r="FG51" s="195"/>
      <c r="FH51" s="195"/>
      <c r="FI51" s="195"/>
      <c r="FJ51" s="195"/>
      <c r="FK51" s="195"/>
      <c r="FL51" s="195"/>
      <c r="FM51" s="195"/>
      <c r="FN51" s="195"/>
      <c r="FO51" s="195"/>
      <c r="FP51" s="195"/>
      <c r="FQ51" s="195"/>
      <c r="FR51" s="195"/>
      <c r="FS51" s="195"/>
      <c r="FT51" s="195"/>
      <c r="FU51" s="195"/>
      <c r="FV51" s="195"/>
      <c r="FW51" s="195"/>
      <c r="FX51" s="195"/>
      <c r="FY51" s="195"/>
    </row>
    <row r="52" spans="1:181" s="29" customFormat="1" ht="30" x14ac:dyDescent="0.25">
      <c r="A52" s="185" t="s">
        <v>834</v>
      </c>
      <c r="B52" s="185"/>
      <c r="C52" s="186" t="s">
        <v>918</v>
      </c>
      <c r="D52" s="60"/>
      <c r="E52" s="185"/>
      <c r="F52" s="185"/>
      <c r="G52" s="185"/>
      <c r="H52" s="185"/>
      <c r="I52" s="185"/>
      <c r="J52" s="187" t="s">
        <v>837</v>
      </c>
      <c r="K52" s="187" t="s">
        <v>70</v>
      </c>
      <c r="L52" s="187" t="s">
        <v>70</v>
      </c>
      <c r="M52" s="188"/>
      <c r="N52" s="188">
        <v>950000</v>
      </c>
      <c r="O52" s="188">
        <f t="shared" ref="O52:O61" si="1">N52/1.21</f>
        <v>785123.96694214875</v>
      </c>
      <c r="P52" s="187" t="s">
        <v>71</v>
      </c>
      <c r="Q52" s="189" t="s">
        <v>70</v>
      </c>
      <c r="R52" s="190">
        <v>28</v>
      </c>
      <c r="S52" s="190">
        <v>45870</v>
      </c>
      <c r="T52" s="191"/>
      <c r="U52" s="189" t="s">
        <v>842</v>
      </c>
      <c r="V52" s="187" t="s">
        <v>69</v>
      </c>
      <c r="W52" s="60" t="s">
        <v>70</v>
      </c>
      <c r="X52" s="60"/>
      <c r="Y52" s="60" t="s">
        <v>69</v>
      </c>
      <c r="Z52" s="139"/>
      <c r="AA52" s="60"/>
      <c r="AB52" s="192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5"/>
      <c r="CN52" s="195"/>
      <c r="CO52" s="195"/>
      <c r="CP52" s="195"/>
      <c r="CQ52" s="195"/>
      <c r="CR52" s="195"/>
      <c r="CS52" s="195"/>
      <c r="CT52" s="195"/>
      <c r="CU52" s="195"/>
      <c r="CV52" s="195"/>
      <c r="CW52" s="195"/>
      <c r="CX52" s="195"/>
      <c r="CY52" s="195"/>
      <c r="CZ52" s="195"/>
      <c r="DA52" s="195"/>
      <c r="DB52" s="195"/>
      <c r="DC52" s="195"/>
      <c r="DD52" s="195"/>
      <c r="DE52" s="195"/>
      <c r="DF52" s="195"/>
      <c r="DG52" s="195"/>
      <c r="DH52" s="195"/>
      <c r="DI52" s="195"/>
      <c r="DJ52" s="195"/>
      <c r="DK52" s="195"/>
      <c r="DL52" s="195"/>
      <c r="DM52" s="195"/>
      <c r="DN52" s="195"/>
      <c r="DO52" s="195"/>
      <c r="DP52" s="195"/>
      <c r="DQ52" s="195"/>
      <c r="DR52" s="195"/>
      <c r="DS52" s="195"/>
      <c r="DT52" s="195"/>
      <c r="DU52" s="195"/>
      <c r="DV52" s="195"/>
      <c r="DW52" s="195"/>
      <c r="DX52" s="195"/>
      <c r="DY52" s="195"/>
      <c r="DZ52" s="195"/>
      <c r="EA52" s="195"/>
      <c r="EB52" s="195"/>
      <c r="EC52" s="195"/>
      <c r="ED52" s="195"/>
      <c r="EE52" s="195"/>
      <c r="EF52" s="195"/>
      <c r="EG52" s="195"/>
      <c r="EH52" s="195"/>
      <c r="EI52" s="195"/>
      <c r="EJ52" s="195"/>
      <c r="EK52" s="195"/>
      <c r="EL52" s="195"/>
      <c r="EM52" s="195"/>
      <c r="EN52" s="195"/>
      <c r="EO52" s="195"/>
      <c r="EP52" s="195"/>
      <c r="EQ52" s="195"/>
      <c r="ER52" s="195"/>
      <c r="ES52" s="195"/>
      <c r="ET52" s="195"/>
      <c r="EU52" s="195"/>
      <c r="EV52" s="195"/>
      <c r="EW52" s="195"/>
      <c r="EX52" s="195"/>
      <c r="EY52" s="195"/>
      <c r="EZ52" s="195"/>
      <c r="FA52" s="195"/>
      <c r="FB52" s="195"/>
      <c r="FC52" s="195"/>
      <c r="FD52" s="195"/>
      <c r="FE52" s="195"/>
      <c r="FF52" s="195"/>
      <c r="FG52" s="195"/>
      <c r="FH52" s="195"/>
      <c r="FI52" s="195"/>
      <c r="FJ52" s="195"/>
      <c r="FK52" s="195"/>
      <c r="FL52" s="195"/>
      <c r="FM52" s="195"/>
      <c r="FN52" s="195"/>
      <c r="FO52" s="195"/>
      <c r="FP52" s="195"/>
      <c r="FQ52" s="195"/>
      <c r="FR52" s="195"/>
      <c r="FS52" s="195"/>
      <c r="FT52" s="195"/>
      <c r="FU52" s="195"/>
      <c r="FV52" s="195"/>
      <c r="FW52" s="195"/>
      <c r="FX52" s="195"/>
      <c r="FY52" s="195"/>
    </row>
    <row r="53" spans="1:181" s="29" customFormat="1" ht="30" x14ac:dyDescent="0.25">
      <c r="A53" s="185" t="s">
        <v>834</v>
      </c>
      <c r="B53" s="185"/>
      <c r="C53" s="186" t="s">
        <v>919</v>
      </c>
      <c r="D53" s="60"/>
      <c r="E53" s="185"/>
      <c r="F53" s="185"/>
      <c r="G53" s="185"/>
      <c r="H53" s="185"/>
      <c r="I53" s="185"/>
      <c r="J53" s="187" t="s">
        <v>837</v>
      </c>
      <c r="K53" s="187" t="s">
        <v>70</v>
      </c>
      <c r="L53" s="187" t="s">
        <v>70</v>
      </c>
      <c r="M53" s="188"/>
      <c r="N53" s="188">
        <v>1800000</v>
      </c>
      <c r="O53" s="188">
        <f t="shared" si="1"/>
        <v>1487603.305785124</v>
      </c>
      <c r="P53" s="187" t="s">
        <v>71</v>
      </c>
      <c r="Q53" s="189" t="s">
        <v>70</v>
      </c>
      <c r="R53" s="190">
        <v>28</v>
      </c>
      <c r="S53" s="190">
        <v>45870</v>
      </c>
      <c r="T53" s="191"/>
      <c r="U53" s="189" t="s">
        <v>842</v>
      </c>
      <c r="V53" s="187" t="s">
        <v>69</v>
      </c>
      <c r="W53" s="60" t="s">
        <v>70</v>
      </c>
      <c r="X53" s="60"/>
      <c r="Y53" s="60" t="s">
        <v>69</v>
      </c>
      <c r="Z53" s="139"/>
      <c r="AA53" s="60"/>
      <c r="AB53" s="192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5"/>
      <c r="CP53" s="195"/>
      <c r="CQ53" s="195"/>
      <c r="CR53" s="195"/>
      <c r="CS53" s="195"/>
      <c r="CT53" s="195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5"/>
      <c r="EJ53" s="195"/>
      <c r="EK53" s="195"/>
      <c r="EL53" s="195"/>
      <c r="EM53" s="195"/>
      <c r="EN53" s="195"/>
      <c r="EO53" s="195"/>
      <c r="EP53" s="195"/>
      <c r="EQ53" s="195"/>
      <c r="ER53" s="195"/>
      <c r="ES53" s="195"/>
      <c r="ET53" s="195"/>
      <c r="EU53" s="195"/>
      <c r="EV53" s="195"/>
      <c r="EW53" s="195"/>
      <c r="EX53" s="195"/>
      <c r="EY53" s="195"/>
      <c r="EZ53" s="195"/>
      <c r="FA53" s="195"/>
      <c r="FB53" s="195"/>
      <c r="FC53" s="195"/>
      <c r="FD53" s="195"/>
      <c r="FE53" s="195"/>
      <c r="FF53" s="195"/>
      <c r="FG53" s="195"/>
      <c r="FH53" s="195"/>
      <c r="FI53" s="195"/>
      <c r="FJ53" s="195"/>
      <c r="FK53" s="195"/>
      <c r="FL53" s="195"/>
      <c r="FM53" s="195"/>
      <c r="FN53" s="195"/>
      <c r="FO53" s="195"/>
      <c r="FP53" s="195"/>
      <c r="FQ53" s="195"/>
      <c r="FR53" s="195"/>
      <c r="FS53" s="195"/>
      <c r="FT53" s="195"/>
      <c r="FU53" s="195"/>
      <c r="FV53" s="195"/>
      <c r="FW53" s="195"/>
      <c r="FX53" s="195"/>
      <c r="FY53" s="195"/>
    </row>
    <row r="54" spans="1:181" s="29" customFormat="1" x14ac:dyDescent="0.25">
      <c r="A54" s="185" t="s">
        <v>834</v>
      </c>
      <c r="B54" s="185"/>
      <c r="C54" s="186" t="s">
        <v>920</v>
      </c>
      <c r="D54" s="60"/>
      <c r="E54" s="185"/>
      <c r="F54" s="185"/>
      <c r="G54" s="185"/>
      <c r="H54" s="185"/>
      <c r="I54" s="185"/>
      <c r="J54" s="187" t="s">
        <v>837</v>
      </c>
      <c r="K54" s="187" t="s">
        <v>132</v>
      </c>
      <c r="L54" s="187" t="s">
        <v>70</v>
      </c>
      <c r="M54" s="188"/>
      <c r="N54" s="188">
        <v>190000</v>
      </c>
      <c r="O54" s="188">
        <f t="shared" si="1"/>
        <v>157024.79338842977</v>
      </c>
      <c r="P54" s="187" t="s">
        <v>71</v>
      </c>
      <c r="Q54" s="189" t="s">
        <v>70</v>
      </c>
      <c r="R54" s="190">
        <v>30</v>
      </c>
      <c r="S54" s="190">
        <v>45901</v>
      </c>
      <c r="T54" s="191"/>
      <c r="U54" s="189" t="s">
        <v>921</v>
      </c>
      <c r="V54" s="187" t="s">
        <v>69</v>
      </c>
      <c r="W54" s="60" t="s">
        <v>70</v>
      </c>
      <c r="X54" s="60"/>
      <c r="Y54" s="60" t="s">
        <v>69</v>
      </c>
      <c r="Z54" s="139"/>
      <c r="AA54" s="60"/>
      <c r="AB54" s="192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5"/>
      <c r="BW54" s="195"/>
      <c r="BX54" s="195"/>
      <c r="BY54" s="195"/>
      <c r="BZ54" s="195"/>
      <c r="CA54" s="195"/>
      <c r="CB54" s="195"/>
      <c r="CC54" s="195"/>
      <c r="CD54" s="195"/>
      <c r="CE54" s="195"/>
      <c r="CF54" s="195"/>
      <c r="CG54" s="195"/>
      <c r="CH54" s="195"/>
      <c r="CI54" s="195"/>
      <c r="CJ54" s="195"/>
      <c r="CK54" s="195"/>
      <c r="CL54" s="195"/>
      <c r="CM54" s="195"/>
      <c r="CN54" s="195"/>
      <c r="CO54" s="195"/>
      <c r="CP54" s="195"/>
      <c r="CQ54" s="195"/>
      <c r="CR54" s="195"/>
      <c r="CS54" s="195"/>
      <c r="CT54" s="195"/>
      <c r="CU54" s="195"/>
      <c r="CV54" s="195"/>
      <c r="CW54" s="195"/>
      <c r="CX54" s="195"/>
      <c r="CY54" s="195"/>
      <c r="CZ54" s="195"/>
      <c r="DA54" s="195"/>
      <c r="DB54" s="195"/>
      <c r="DC54" s="195"/>
      <c r="DD54" s="195"/>
      <c r="DE54" s="195"/>
      <c r="DF54" s="195"/>
      <c r="DG54" s="195"/>
      <c r="DH54" s="195"/>
      <c r="DI54" s="195"/>
      <c r="DJ54" s="195"/>
      <c r="DK54" s="195"/>
      <c r="DL54" s="195"/>
      <c r="DM54" s="195"/>
      <c r="DN54" s="195"/>
      <c r="DO54" s="195"/>
      <c r="DP54" s="195"/>
      <c r="DQ54" s="195"/>
      <c r="DR54" s="195"/>
      <c r="DS54" s="195"/>
      <c r="DT54" s="195"/>
      <c r="DU54" s="195"/>
      <c r="DV54" s="195"/>
      <c r="DW54" s="195"/>
      <c r="DX54" s="195"/>
      <c r="DY54" s="195"/>
      <c r="DZ54" s="195"/>
      <c r="EA54" s="195"/>
      <c r="EB54" s="195"/>
      <c r="EC54" s="195"/>
      <c r="ED54" s="195"/>
      <c r="EE54" s="195"/>
      <c r="EF54" s="195"/>
      <c r="EG54" s="195"/>
      <c r="EH54" s="195"/>
      <c r="EI54" s="195"/>
      <c r="EJ54" s="195"/>
      <c r="EK54" s="195"/>
      <c r="EL54" s="195"/>
      <c r="EM54" s="195"/>
      <c r="EN54" s="195"/>
      <c r="EO54" s="195"/>
      <c r="EP54" s="195"/>
      <c r="EQ54" s="195"/>
      <c r="ER54" s="195"/>
      <c r="ES54" s="195"/>
      <c r="ET54" s="195"/>
      <c r="EU54" s="195"/>
      <c r="EV54" s="195"/>
      <c r="EW54" s="195"/>
      <c r="EX54" s="195"/>
      <c r="EY54" s="195"/>
      <c r="EZ54" s="195"/>
      <c r="FA54" s="195"/>
      <c r="FB54" s="195"/>
      <c r="FC54" s="195"/>
      <c r="FD54" s="195"/>
      <c r="FE54" s="195"/>
      <c r="FF54" s="195"/>
      <c r="FG54" s="195"/>
      <c r="FH54" s="195"/>
      <c r="FI54" s="195"/>
      <c r="FJ54" s="195"/>
      <c r="FK54" s="195"/>
      <c r="FL54" s="195"/>
      <c r="FM54" s="195"/>
      <c r="FN54" s="195"/>
      <c r="FO54" s="195"/>
      <c r="FP54" s="195"/>
      <c r="FQ54" s="195"/>
      <c r="FR54" s="195"/>
      <c r="FS54" s="195"/>
      <c r="FT54" s="195"/>
      <c r="FU54" s="195"/>
      <c r="FV54" s="195"/>
      <c r="FW54" s="195"/>
      <c r="FX54" s="195"/>
      <c r="FY54" s="195"/>
    </row>
    <row r="55" spans="1:181" s="29" customFormat="1" ht="30" x14ac:dyDescent="0.25">
      <c r="A55" s="185" t="s">
        <v>834</v>
      </c>
      <c r="B55" s="185"/>
      <c r="C55" s="186" t="s">
        <v>922</v>
      </c>
      <c r="D55" s="60"/>
      <c r="E55" s="185"/>
      <c r="F55" s="185"/>
      <c r="G55" s="185"/>
      <c r="H55" s="185"/>
      <c r="I55" s="185"/>
      <c r="J55" s="187" t="s">
        <v>837</v>
      </c>
      <c r="K55" s="187" t="s">
        <v>70</v>
      </c>
      <c r="L55" s="187" t="s">
        <v>70</v>
      </c>
      <c r="M55" s="188"/>
      <c r="N55" s="188">
        <v>950000</v>
      </c>
      <c r="O55" s="188">
        <f t="shared" si="1"/>
        <v>785123.96694214875</v>
      </c>
      <c r="P55" s="187" t="s">
        <v>71</v>
      </c>
      <c r="Q55" s="189" t="s">
        <v>70</v>
      </c>
      <c r="R55" s="190">
        <v>30</v>
      </c>
      <c r="S55" s="190">
        <v>45901</v>
      </c>
      <c r="T55" s="191"/>
      <c r="U55" s="189" t="s">
        <v>842</v>
      </c>
      <c r="V55" s="187" t="s">
        <v>69</v>
      </c>
      <c r="W55" s="60" t="s">
        <v>70</v>
      </c>
      <c r="X55" s="60"/>
      <c r="Y55" s="60" t="s">
        <v>69</v>
      </c>
      <c r="Z55" s="139"/>
      <c r="AA55" s="60"/>
      <c r="AB55" s="192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5"/>
      <c r="BM55" s="195"/>
      <c r="BN55" s="195"/>
      <c r="BO55" s="195"/>
      <c r="BP55" s="195"/>
      <c r="BQ55" s="195"/>
      <c r="BR55" s="195"/>
      <c r="BS55" s="195"/>
      <c r="BT55" s="195"/>
      <c r="BU55" s="195"/>
      <c r="BV55" s="195"/>
      <c r="BW55" s="195"/>
      <c r="BX55" s="195"/>
      <c r="BY55" s="195"/>
      <c r="BZ55" s="195"/>
      <c r="CA55" s="195"/>
      <c r="CB55" s="195"/>
      <c r="CC55" s="195"/>
      <c r="CD55" s="195"/>
      <c r="CE55" s="195"/>
      <c r="CF55" s="195"/>
      <c r="CG55" s="195"/>
      <c r="CH55" s="195"/>
      <c r="CI55" s="195"/>
      <c r="CJ55" s="195"/>
      <c r="CK55" s="195"/>
      <c r="CL55" s="195"/>
      <c r="CM55" s="195"/>
      <c r="CN55" s="195"/>
      <c r="CO55" s="195"/>
      <c r="CP55" s="195"/>
      <c r="CQ55" s="195"/>
      <c r="CR55" s="195"/>
      <c r="CS55" s="195"/>
      <c r="CT55" s="195"/>
      <c r="CU55" s="195"/>
      <c r="CV55" s="195"/>
      <c r="CW55" s="195"/>
      <c r="CX55" s="195"/>
      <c r="CY55" s="195"/>
      <c r="CZ55" s="195"/>
      <c r="DA55" s="195"/>
      <c r="DB55" s="195"/>
      <c r="DC55" s="195"/>
      <c r="DD55" s="195"/>
      <c r="DE55" s="195"/>
      <c r="DF55" s="195"/>
      <c r="DG55" s="195"/>
      <c r="DH55" s="195"/>
      <c r="DI55" s="195"/>
      <c r="DJ55" s="195"/>
      <c r="DK55" s="195"/>
      <c r="DL55" s="195"/>
      <c r="DM55" s="195"/>
      <c r="DN55" s="195"/>
      <c r="DO55" s="195"/>
      <c r="DP55" s="195"/>
      <c r="DQ55" s="195"/>
      <c r="DR55" s="195"/>
      <c r="DS55" s="195"/>
      <c r="DT55" s="195"/>
      <c r="DU55" s="195"/>
      <c r="DV55" s="195"/>
      <c r="DW55" s="195"/>
      <c r="DX55" s="195"/>
      <c r="DY55" s="195"/>
      <c r="DZ55" s="195"/>
      <c r="EA55" s="195"/>
      <c r="EB55" s="195"/>
      <c r="EC55" s="195"/>
      <c r="ED55" s="195"/>
      <c r="EE55" s="195"/>
      <c r="EF55" s="195"/>
      <c r="EG55" s="195"/>
      <c r="EH55" s="195"/>
      <c r="EI55" s="195"/>
      <c r="EJ55" s="195"/>
      <c r="EK55" s="195"/>
      <c r="EL55" s="195"/>
      <c r="EM55" s="195"/>
      <c r="EN55" s="195"/>
      <c r="EO55" s="195"/>
      <c r="EP55" s="195"/>
      <c r="EQ55" s="195"/>
      <c r="ER55" s="195"/>
      <c r="ES55" s="195"/>
      <c r="ET55" s="195"/>
      <c r="EU55" s="195"/>
      <c r="EV55" s="195"/>
      <c r="EW55" s="195"/>
      <c r="EX55" s="195"/>
      <c r="EY55" s="195"/>
      <c r="EZ55" s="195"/>
      <c r="FA55" s="195"/>
      <c r="FB55" s="195"/>
      <c r="FC55" s="195"/>
      <c r="FD55" s="195"/>
      <c r="FE55" s="195"/>
      <c r="FF55" s="195"/>
      <c r="FG55" s="195"/>
      <c r="FH55" s="195"/>
      <c r="FI55" s="195"/>
      <c r="FJ55" s="195"/>
      <c r="FK55" s="195"/>
      <c r="FL55" s="195"/>
      <c r="FM55" s="195"/>
      <c r="FN55" s="195"/>
      <c r="FO55" s="195"/>
      <c r="FP55" s="195"/>
      <c r="FQ55" s="195"/>
      <c r="FR55" s="195"/>
      <c r="FS55" s="195"/>
      <c r="FT55" s="195"/>
      <c r="FU55" s="195"/>
      <c r="FV55" s="195"/>
      <c r="FW55" s="195"/>
      <c r="FX55" s="195"/>
      <c r="FY55" s="195"/>
    </row>
    <row r="56" spans="1:181" s="29" customFormat="1" x14ac:dyDescent="0.25">
      <c r="A56" s="185" t="s">
        <v>834</v>
      </c>
      <c r="B56" s="185"/>
      <c r="C56" s="186" t="s">
        <v>923</v>
      </c>
      <c r="D56" s="60"/>
      <c r="E56" s="185"/>
      <c r="F56" s="185"/>
      <c r="G56" s="185"/>
      <c r="H56" s="185"/>
      <c r="I56" s="185"/>
      <c r="J56" s="187" t="s">
        <v>837</v>
      </c>
      <c r="K56" s="187" t="s">
        <v>70</v>
      </c>
      <c r="L56" s="187" t="s">
        <v>70</v>
      </c>
      <c r="M56" s="188"/>
      <c r="N56" s="188">
        <v>3200000</v>
      </c>
      <c r="O56" s="188">
        <f t="shared" si="1"/>
        <v>2644628.0991735538</v>
      </c>
      <c r="P56" s="187" t="s">
        <v>71</v>
      </c>
      <c r="Q56" s="189" t="s">
        <v>70</v>
      </c>
      <c r="R56" s="190">
        <v>28</v>
      </c>
      <c r="S56" s="190">
        <v>45901</v>
      </c>
      <c r="T56" s="191"/>
      <c r="U56" s="189" t="s">
        <v>881</v>
      </c>
      <c r="V56" s="187" t="s">
        <v>69</v>
      </c>
      <c r="W56" s="60" t="s">
        <v>70</v>
      </c>
      <c r="X56" s="60"/>
      <c r="Y56" s="60" t="s">
        <v>69</v>
      </c>
      <c r="Z56" s="139"/>
      <c r="AA56" s="60"/>
      <c r="AB56" s="192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5"/>
      <c r="BQ56" s="195"/>
      <c r="BR56" s="195"/>
      <c r="BS56" s="195"/>
      <c r="BT56" s="195"/>
      <c r="BU56" s="195"/>
      <c r="BV56" s="195"/>
      <c r="BW56" s="195"/>
      <c r="BX56" s="195"/>
      <c r="BY56" s="195"/>
      <c r="BZ56" s="195"/>
      <c r="CA56" s="195"/>
      <c r="CB56" s="195"/>
      <c r="CC56" s="195"/>
      <c r="CD56" s="195"/>
      <c r="CE56" s="195"/>
      <c r="CF56" s="195"/>
      <c r="CG56" s="195"/>
      <c r="CH56" s="195"/>
      <c r="CI56" s="195"/>
      <c r="CJ56" s="195"/>
      <c r="CK56" s="195"/>
      <c r="CL56" s="195"/>
      <c r="CM56" s="195"/>
      <c r="CN56" s="195"/>
      <c r="CO56" s="195"/>
      <c r="CP56" s="195"/>
      <c r="CQ56" s="195"/>
      <c r="CR56" s="195"/>
      <c r="CS56" s="195"/>
      <c r="CT56" s="195"/>
      <c r="CU56" s="195"/>
      <c r="CV56" s="195"/>
      <c r="CW56" s="195"/>
      <c r="CX56" s="195"/>
      <c r="CY56" s="195"/>
      <c r="CZ56" s="195"/>
      <c r="DA56" s="195"/>
      <c r="DB56" s="195"/>
      <c r="DC56" s="195"/>
      <c r="DD56" s="195"/>
      <c r="DE56" s="195"/>
      <c r="DF56" s="195"/>
      <c r="DG56" s="195"/>
      <c r="DH56" s="195"/>
      <c r="DI56" s="195"/>
      <c r="DJ56" s="195"/>
      <c r="DK56" s="195"/>
      <c r="DL56" s="195"/>
      <c r="DM56" s="195"/>
      <c r="DN56" s="195"/>
      <c r="DO56" s="195"/>
      <c r="DP56" s="195"/>
      <c r="DQ56" s="195"/>
      <c r="DR56" s="195"/>
      <c r="DS56" s="195"/>
      <c r="DT56" s="195"/>
      <c r="DU56" s="195"/>
      <c r="DV56" s="195"/>
      <c r="DW56" s="195"/>
      <c r="DX56" s="195"/>
      <c r="DY56" s="195"/>
      <c r="DZ56" s="195"/>
      <c r="EA56" s="195"/>
      <c r="EB56" s="195"/>
      <c r="EC56" s="195"/>
      <c r="ED56" s="195"/>
      <c r="EE56" s="195"/>
      <c r="EF56" s="195"/>
      <c r="EG56" s="195"/>
      <c r="EH56" s="195"/>
      <c r="EI56" s="195"/>
      <c r="EJ56" s="195"/>
      <c r="EK56" s="195"/>
      <c r="EL56" s="195"/>
      <c r="EM56" s="195"/>
      <c r="EN56" s="195"/>
      <c r="EO56" s="195"/>
      <c r="EP56" s="195"/>
      <c r="EQ56" s="195"/>
      <c r="ER56" s="195"/>
      <c r="ES56" s="195"/>
      <c r="ET56" s="195"/>
      <c r="EU56" s="195"/>
      <c r="EV56" s="195"/>
      <c r="EW56" s="195"/>
      <c r="EX56" s="195"/>
      <c r="EY56" s="195"/>
      <c r="EZ56" s="195"/>
      <c r="FA56" s="195"/>
      <c r="FB56" s="195"/>
      <c r="FC56" s="195"/>
      <c r="FD56" s="195"/>
      <c r="FE56" s="195"/>
      <c r="FF56" s="195"/>
      <c r="FG56" s="195"/>
      <c r="FH56" s="195"/>
      <c r="FI56" s="195"/>
      <c r="FJ56" s="195"/>
      <c r="FK56" s="195"/>
      <c r="FL56" s="195"/>
      <c r="FM56" s="195"/>
      <c r="FN56" s="195"/>
      <c r="FO56" s="195"/>
      <c r="FP56" s="195"/>
      <c r="FQ56" s="195"/>
      <c r="FR56" s="195"/>
      <c r="FS56" s="195"/>
      <c r="FT56" s="195"/>
      <c r="FU56" s="195"/>
      <c r="FV56" s="195"/>
      <c r="FW56" s="195"/>
      <c r="FX56" s="195"/>
      <c r="FY56" s="195"/>
    </row>
    <row r="57" spans="1:181" s="194" customFormat="1" x14ac:dyDescent="0.25">
      <c r="A57" s="185" t="s">
        <v>834</v>
      </c>
      <c r="B57" s="185"/>
      <c r="C57" s="186" t="s">
        <v>924</v>
      </c>
      <c r="D57" s="60"/>
      <c r="E57" s="185"/>
      <c r="F57" s="185"/>
      <c r="G57" s="185"/>
      <c r="H57" s="185"/>
      <c r="I57" s="185"/>
      <c r="J57" s="187" t="s">
        <v>837</v>
      </c>
      <c r="K57" s="187" t="s">
        <v>70</v>
      </c>
      <c r="L57" s="187" t="s">
        <v>70</v>
      </c>
      <c r="M57" s="188"/>
      <c r="N57" s="188">
        <v>3200000</v>
      </c>
      <c r="O57" s="188">
        <f t="shared" si="1"/>
        <v>2644628.0991735538</v>
      </c>
      <c r="P57" s="187" t="s">
        <v>71</v>
      </c>
      <c r="Q57" s="189" t="s">
        <v>70</v>
      </c>
      <c r="R57" s="190">
        <v>15</v>
      </c>
      <c r="S57" s="190">
        <v>45901</v>
      </c>
      <c r="T57" s="191"/>
      <c r="U57" s="189" t="s">
        <v>905</v>
      </c>
      <c r="V57" s="187" t="s">
        <v>69</v>
      </c>
      <c r="W57" s="60" t="s">
        <v>70</v>
      </c>
      <c r="X57" s="60"/>
      <c r="Y57" s="60" t="s">
        <v>69</v>
      </c>
      <c r="Z57" s="139"/>
      <c r="AA57" s="60"/>
      <c r="AB57" s="192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95"/>
      <c r="CF57" s="195"/>
      <c r="CG57" s="195"/>
      <c r="CH57" s="195"/>
      <c r="CI57" s="195"/>
      <c r="CJ57" s="195"/>
      <c r="CK57" s="195"/>
      <c r="CL57" s="195"/>
      <c r="CM57" s="195"/>
      <c r="CN57" s="195"/>
      <c r="CO57" s="195"/>
      <c r="CP57" s="195"/>
      <c r="CQ57" s="195"/>
      <c r="CR57" s="195"/>
      <c r="CS57" s="195"/>
      <c r="CT57" s="195"/>
      <c r="CU57" s="195"/>
      <c r="CV57" s="195"/>
      <c r="CW57" s="195"/>
      <c r="CX57" s="195"/>
      <c r="CY57" s="195"/>
      <c r="CZ57" s="195"/>
      <c r="DA57" s="195"/>
      <c r="DB57" s="195"/>
      <c r="DC57" s="195"/>
      <c r="DD57" s="195"/>
      <c r="DE57" s="195"/>
      <c r="DF57" s="195"/>
      <c r="DG57" s="195"/>
      <c r="DH57" s="195"/>
      <c r="DI57" s="195"/>
      <c r="DJ57" s="195"/>
      <c r="DK57" s="195"/>
      <c r="DL57" s="195"/>
      <c r="DM57" s="195"/>
      <c r="DN57" s="195"/>
      <c r="DO57" s="195"/>
      <c r="DP57" s="195"/>
      <c r="DQ57" s="195"/>
      <c r="DR57" s="195"/>
      <c r="DS57" s="195"/>
      <c r="DT57" s="195"/>
      <c r="DU57" s="195"/>
      <c r="DV57" s="195"/>
      <c r="DW57" s="195"/>
      <c r="DX57" s="195"/>
      <c r="DY57" s="195"/>
      <c r="DZ57" s="195"/>
      <c r="EA57" s="195"/>
      <c r="EB57" s="195"/>
      <c r="EC57" s="195"/>
      <c r="ED57" s="195"/>
      <c r="EE57" s="195"/>
      <c r="EF57" s="195"/>
      <c r="EG57" s="195"/>
      <c r="EH57" s="195"/>
      <c r="EI57" s="195"/>
      <c r="EJ57" s="195"/>
      <c r="EK57" s="195"/>
      <c r="EL57" s="195"/>
      <c r="EM57" s="195"/>
      <c r="EN57" s="195"/>
      <c r="EO57" s="195"/>
      <c r="EP57" s="195"/>
      <c r="EQ57" s="195"/>
      <c r="ER57" s="195"/>
      <c r="ES57" s="195"/>
      <c r="ET57" s="195"/>
      <c r="EU57" s="195"/>
      <c r="EV57" s="195"/>
      <c r="EW57" s="195"/>
      <c r="EX57" s="195"/>
      <c r="EY57" s="195"/>
      <c r="EZ57" s="195"/>
      <c r="FA57" s="195"/>
      <c r="FB57" s="195"/>
      <c r="FC57" s="195"/>
      <c r="FD57" s="195"/>
      <c r="FE57" s="195"/>
      <c r="FF57" s="195"/>
      <c r="FG57" s="195"/>
      <c r="FH57" s="195"/>
      <c r="FI57" s="195"/>
      <c r="FJ57" s="195"/>
      <c r="FK57" s="195"/>
      <c r="FL57" s="195"/>
      <c r="FM57" s="195"/>
      <c r="FN57" s="195"/>
      <c r="FO57" s="195"/>
      <c r="FP57" s="195"/>
      <c r="FQ57" s="195"/>
      <c r="FR57" s="195"/>
      <c r="FS57" s="195"/>
      <c r="FT57" s="195"/>
      <c r="FU57" s="195"/>
      <c r="FV57" s="195"/>
      <c r="FW57" s="195"/>
      <c r="FX57" s="195"/>
      <c r="FY57" s="195"/>
    </row>
    <row r="58" spans="1:181" s="194" customFormat="1" ht="30" x14ac:dyDescent="0.25">
      <c r="A58" s="185" t="s">
        <v>834</v>
      </c>
      <c r="B58" s="185"/>
      <c r="C58" s="186" t="s">
        <v>925</v>
      </c>
      <c r="D58" s="60"/>
      <c r="E58" s="185"/>
      <c r="F58" s="185"/>
      <c r="G58" s="185"/>
      <c r="H58" s="185"/>
      <c r="I58" s="185"/>
      <c r="J58" s="187" t="s">
        <v>837</v>
      </c>
      <c r="K58" s="187" t="s">
        <v>70</v>
      </c>
      <c r="L58" s="187" t="s">
        <v>70</v>
      </c>
      <c r="M58" s="188"/>
      <c r="N58" s="188">
        <v>2500000</v>
      </c>
      <c r="O58" s="188">
        <f t="shared" si="1"/>
        <v>2066115.702479339</v>
      </c>
      <c r="P58" s="187" t="s">
        <v>71</v>
      </c>
      <c r="Q58" s="189" t="s">
        <v>70</v>
      </c>
      <c r="R58" s="190">
        <v>28</v>
      </c>
      <c r="S58" s="190">
        <v>45901</v>
      </c>
      <c r="T58" s="191"/>
      <c r="U58" s="189" t="s">
        <v>905</v>
      </c>
      <c r="V58" s="187" t="s">
        <v>69</v>
      </c>
      <c r="W58" s="60" t="s">
        <v>70</v>
      </c>
      <c r="X58" s="60"/>
      <c r="Y58" s="60" t="s">
        <v>69</v>
      </c>
      <c r="Z58" s="139"/>
      <c r="AA58" s="60"/>
      <c r="AB58" s="192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  <c r="BX58" s="195"/>
      <c r="BY58" s="195"/>
      <c r="BZ58" s="195"/>
      <c r="CA58" s="195"/>
      <c r="CB58" s="195"/>
      <c r="CC58" s="195"/>
      <c r="CD58" s="195"/>
      <c r="CE58" s="195"/>
      <c r="CF58" s="195"/>
      <c r="CG58" s="195"/>
      <c r="CH58" s="195"/>
      <c r="CI58" s="195"/>
      <c r="CJ58" s="195"/>
      <c r="CK58" s="195"/>
      <c r="CL58" s="195"/>
      <c r="CM58" s="195"/>
      <c r="CN58" s="195"/>
      <c r="CO58" s="195"/>
      <c r="CP58" s="195"/>
      <c r="CQ58" s="195"/>
      <c r="CR58" s="195"/>
      <c r="CS58" s="195"/>
      <c r="CT58" s="195"/>
      <c r="CU58" s="195"/>
      <c r="CV58" s="195"/>
      <c r="CW58" s="195"/>
      <c r="CX58" s="195"/>
      <c r="CY58" s="195"/>
      <c r="CZ58" s="195"/>
      <c r="DA58" s="195"/>
      <c r="DB58" s="195"/>
      <c r="DC58" s="195"/>
      <c r="DD58" s="195"/>
      <c r="DE58" s="195"/>
      <c r="DF58" s="195"/>
      <c r="DG58" s="195"/>
      <c r="DH58" s="195"/>
      <c r="DI58" s="195"/>
      <c r="DJ58" s="195"/>
      <c r="DK58" s="195"/>
      <c r="DL58" s="195"/>
      <c r="DM58" s="195"/>
      <c r="DN58" s="195"/>
      <c r="DO58" s="195"/>
      <c r="DP58" s="195"/>
      <c r="DQ58" s="195"/>
      <c r="DR58" s="195"/>
      <c r="DS58" s="195"/>
      <c r="DT58" s="195"/>
      <c r="DU58" s="195"/>
      <c r="DV58" s="195"/>
      <c r="DW58" s="195"/>
      <c r="DX58" s="195"/>
      <c r="DY58" s="195"/>
      <c r="DZ58" s="195"/>
      <c r="EA58" s="195"/>
      <c r="EB58" s="195"/>
      <c r="EC58" s="195"/>
      <c r="ED58" s="195"/>
      <c r="EE58" s="195"/>
      <c r="EF58" s="195"/>
      <c r="EG58" s="195"/>
      <c r="EH58" s="195"/>
      <c r="EI58" s="195"/>
      <c r="EJ58" s="195"/>
      <c r="EK58" s="195"/>
      <c r="EL58" s="195"/>
      <c r="EM58" s="195"/>
      <c r="EN58" s="195"/>
      <c r="EO58" s="195"/>
      <c r="EP58" s="195"/>
      <c r="EQ58" s="195"/>
      <c r="ER58" s="195"/>
      <c r="ES58" s="195"/>
      <c r="ET58" s="195"/>
      <c r="EU58" s="195"/>
      <c r="EV58" s="195"/>
      <c r="EW58" s="195"/>
      <c r="EX58" s="195"/>
      <c r="EY58" s="195"/>
      <c r="EZ58" s="195"/>
      <c r="FA58" s="195"/>
      <c r="FB58" s="195"/>
      <c r="FC58" s="195"/>
      <c r="FD58" s="195"/>
      <c r="FE58" s="195"/>
      <c r="FF58" s="195"/>
      <c r="FG58" s="195"/>
      <c r="FH58" s="195"/>
      <c r="FI58" s="195"/>
      <c r="FJ58" s="195"/>
      <c r="FK58" s="195"/>
      <c r="FL58" s="195"/>
      <c r="FM58" s="195"/>
      <c r="FN58" s="195"/>
      <c r="FO58" s="195"/>
      <c r="FP58" s="195"/>
      <c r="FQ58" s="195"/>
      <c r="FR58" s="195"/>
      <c r="FS58" s="195"/>
      <c r="FT58" s="195"/>
      <c r="FU58" s="195"/>
      <c r="FV58" s="195"/>
      <c r="FW58" s="195"/>
      <c r="FX58" s="195"/>
      <c r="FY58" s="195"/>
    </row>
    <row r="59" spans="1:181" s="194" customFormat="1" ht="45" x14ac:dyDescent="0.25">
      <c r="A59" s="185" t="s">
        <v>834</v>
      </c>
      <c r="B59" s="185"/>
      <c r="C59" s="186" t="s">
        <v>926</v>
      </c>
      <c r="D59" s="60"/>
      <c r="E59" s="185"/>
      <c r="F59" s="185"/>
      <c r="G59" s="185"/>
      <c r="H59" s="185"/>
      <c r="I59" s="185"/>
      <c r="J59" s="187" t="s">
        <v>837</v>
      </c>
      <c r="K59" s="187" t="s">
        <v>70</v>
      </c>
      <c r="L59" s="187" t="s">
        <v>70</v>
      </c>
      <c r="M59" s="188"/>
      <c r="N59" s="188">
        <v>175000</v>
      </c>
      <c r="O59" s="188">
        <f t="shared" si="1"/>
        <v>144628.09917355372</v>
      </c>
      <c r="P59" s="187" t="s">
        <v>71</v>
      </c>
      <c r="Q59" s="189" t="s">
        <v>70</v>
      </c>
      <c r="R59" s="190">
        <v>20</v>
      </c>
      <c r="S59" s="190">
        <v>45901</v>
      </c>
      <c r="T59" s="191"/>
      <c r="U59" s="189" t="s">
        <v>883</v>
      </c>
      <c r="V59" s="187" t="s">
        <v>69</v>
      </c>
      <c r="W59" s="60" t="s">
        <v>70</v>
      </c>
      <c r="X59" s="60"/>
      <c r="Y59" s="60" t="s">
        <v>69</v>
      </c>
      <c r="Z59" s="139"/>
      <c r="AA59" s="60"/>
      <c r="AB59" s="192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</row>
    <row r="60" spans="1:181" s="194" customFormat="1" x14ac:dyDescent="0.25">
      <c r="A60" s="185" t="s">
        <v>834</v>
      </c>
      <c r="B60" s="185"/>
      <c r="C60" s="186" t="s">
        <v>927</v>
      </c>
      <c r="D60" s="60"/>
      <c r="E60" s="185"/>
      <c r="F60" s="185"/>
      <c r="G60" s="185"/>
      <c r="H60" s="185"/>
      <c r="I60" s="185"/>
      <c r="J60" s="187" t="s">
        <v>837</v>
      </c>
      <c r="K60" s="187" t="s">
        <v>132</v>
      </c>
      <c r="L60" s="187" t="s">
        <v>70</v>
      </c>
      <c r="M60" s="188"/>
      <c r="N60" s="188">
        <v>120000</v>
      </c>
      <c r="O60" s="188">
        <f t="shared" si="1"/>
        <v>99173.553719008269</v>
      </c>
      <c r="P60" s="187" t="s">
        <v>71</v>
      </c>
      <c r="Q60" s="189" t="s">
        <v>70</v>
      </c>
      <c r="R60" s="190">
        <v>16</v>
      </c>
      <c r="S60" s="190">
        <v>45901</v>
      </c>
      <c r="T60" s="191"/>
      <c r="U60" s="189" t="s">
        <v>842</v>
      </c>
      <c r="V60" s="187" t="s">
        <v>69</v>
      </c>
      <c r="W60" s="60" t="s">
        <v>70</v>
      </c>
      <c r="X60" s="60"/>
      <c r="Y60" s="60" t="s">
        <v>69</v>
      </c>
      <c r="Z60" s="139"/>
      <c r="AA60" s="60"/>
      <c r="AB60" s="192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  <c r="FV60" s="195"/>
      <c r="FW60" s="195"/>
      <c r="FX60" s="195"/>
      <c r="FY60" s="195"/>
    </row>
    <row r="61" spans="1:181" s="194" customFormat="1" x14ac:dyDescent="0.25">
      <c r="A61" s="185" t="s">
        <v>834</v>
      </c>
      <c r="B61" s="185"/>
      <c r="C61" s="186" t="s">
        <v>928</v>
      </c>
      <c r="D61" s="60"/>
      <c r="E61" s="185"/>
      <c r="F61" s="185"/>
      <c r="G61" s="185"/>
      <c r="H61" s="185"/>
      <c r="I61" s="185"/>
      <c r="J61" s="187" t="s">
        <v>837</v>
      </c>
      <c r="K61" s="187" t="s">
        <v>132</v>
      </c>
      <c r="L61" s="187" t="s">
        <v>70</v>
      </c>
      <c r="M61" s="188"/>
      <c r="N61" s="188">
        <v>42000</v>
      </c>
      <c r="O61" s="188">
        <f t="shared" si="1"/>
        <v>34710.74380165289</v>
      </c>
      <c r="P61" s="187" t="s">
        <v>71</v>
      </c>
      <c r="Q61" s="189" t="s">
        <v>70</v>
      </c>
      <c r="R61" s="190">
        <v>48</v>
      </c>
      <c r="S61" s="190">
        <v>45901</v>
      </c>
      <c r="T61" s="191"/>
      <c r="U61" s="189" t="s">
        <v>929</v>
      </c>
      <c r="V61" s="187" t="s">
        <v>69</v>
      </c>
      <c r="W61" s="60" t="s">
        <v>70</v>
      </c>
      <c r="X61" s="60"/>
      <c r="Y61" s="60" t="s">
        <v>69</v>
      </c>
      <c r="Z61" s="139"/>
      <c r="AA61" s="60"/>
      <c r="AB61" s="192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5"/>
      <c r="BV61" s="195"/>
      <c r="BW61" s="195"/>
      <c r="BX61" s="195"/>
      <c r="BY61" s="195"/>
      <c r="BZ61" s="195"/>
      <c r="CA61" s="195"/>
      <c r="CB61" s="195"/>
      <c r="CC61" s="195"/>
      <c r="CD61" s="195"/>
      <c r="CE61" s="195"/>
      <c r="CF61" s="195"/>
      <c r="CG61" s="195"/>
      <c r="CH61" s="195"/>
      <c r="CI61" s="195"/>
      <c r="CJ61" s="195"/>
      <c r="CK61" s="195"/>
      <c r="CL61" s="195"/>
      <c r="CM61" s="195"/>
      <c r="CN61" s="195"/>
      <c r="CO61" s="195"/>
      <c r="CP61" s="195"/>
      <c r="CQ61" s="195"/>
      <c r="CR61" s="195"/>
      <c r="CS61" s="195"/>
      <c r="CT61" s="195"/>
      <c r="CU61" s="195"/>
      <c r="CV61" s="195"/>
      <c r="CW61" s="195"/>
      <c r="CX61" s="195"/>
      <c r="CY61" s="195"/>
      <c r="CZ61" s="195"/>
      <c r="DA61" s="195"/>
      <c r="DB61" s="195"/>
      <c r="DC61" s="195"/>
      <c r="DD61" s="195"/>
      <c r="DE61" s="195"/>
      <c r="DF61" s="195"/>
      <c r="DG61" s="195"/>
      <c r="DH61" s="195"/>
      <c r="DI61" s="195"/>
      <c r="DJ61" s="195"/>
      <c r="DK61" s="195"/>
      <c r="DL61" s="195"/>
      <c r="DM61" s="195"/>
      <c r="DN61" s="195"/>
      <c r="DO61" s="195"/>
      <c r="DP61" s="195"/>
      <c r="DQ61" s="195"/>
      <c r="DR61" s="195"/>
      <c r="DS61" s="195"/>
      <c r="DT61" s="195"/>
      <c r="DU61" s="195"/>
      <c r="DV61" s="195"/>
      <c r="DW61" s="195"/>
      <c r="DX61" s="195"/>
      <c r="DY61" s="195"/>
      <c r="DZ61" s="195"/>
      <c r="EA61" s="195"/>
      <c r="EB61" s="195"/>
      <c r="EC61" s="195"/>
      <c r="ED61" s="195"/>
      <c r="EE61" s="195"/>
      <c r="EF61" s="195"/>
      <c r="EG61" s="195"/>
      <c r="EH61" s="195"/>
      <c r="EI61" s="195"/>
      <c r="EJ61" s="195"/>
      <c r="EK61" s="195"/>
      <c r="EL61" s="195"/>
      <c r="EM61" s="195"/>
      <c r="EN61" s="195"/>
      <c r="EO61" s="195"/>
      <c r="EP61" s="195"/>
      <c r="EQ61" s="195"/>
      <c r="ER61" s="195"/>
      <c r="ES61" s="195"/>
      <c r="ET61" s="195"/>
      <c r="EU61" s="195"/>
      <c r="EV61" s="195"/>
      <c r="EW61" s="195"/>
      <c r="EX61" s="195"/>
      <c r="EY61" s="195"/>
      <c r="EZ61" s="195"/>
      <c r="FA61" s="195"/>
      <c r="FB61" s="195"/>
      <c r="FC61" s="195"/>
      <c r="FD61" s="195"/>
      <c r="FE61" s="195"/>
      <c r="FF61" s="195"/>
      <c r="FG61" s="195"/>
      <c r="FH61" s="195"/>
      <c r="FI61" s="195"/>
      <c r="FJ61" s="195"/>
      <c r="FK61" s="195"/>
      <c r="FL61" s="195"/>
      <c r="FM61" s="195"/>
      <c r="FN61" s="195"/>
      <c r="FO61" s="195"/>
      <c r="FP61" s="195"/>
      <c r="FQ61" s="195"/>
      <c r="FR61" s="195"/>
      <c r="FS61" s="195"/>
      <c r="FT61" s="195"/>
      <c r="FU61" s="195"/>
      <c r="FV61" s="195"/>
      <c r="FW61" s="195"/>
      <c r="FX61" s="195"/>
      <c r="FY61" s="195"/>
    </row>
    <row r="62" spans="1:181" s="194" customFormat="1" x14ac:dyDescent="0.25">
      <c r="A62" s="185" t="s">
        <v>834</v>
      </c>
      <c r="B62" s="185"/>
      <c r="C62" s="186" t="s">
        <v>930</v>
      </c>
      <c r="D62" s="60"/>
      <c r="E62" s="185"/>
      <c r="F62" s="185"/>
      <c r="G62" s="185"/>
      <c r="H62" s="185"/>
      <c r="I62" s="185"/>
      <c r="J62" s="187" t="s">
        <v>837</v>
      </c>
      <c r="K62" s="187" t="s">
        <v>132</v>
      </c>
      <c r="L62" s="187" t="s">
        <v>70</v>
      </c>
      <c r="M62" s="188"/>
      <c r="N62" s="188">
        <v>125000</v>
      </c>
      <c r="O62" s="188">
        <f>N62/1.1</f>
        <v>113636.36363636363</v>
      </c>
      <c r="P62" s="187" t="s">
        <v>71</v>
      </c>
      <c r="Q62" s="189" t="s">
        <v>70</v>
      </c>
      <c r="R62" s="190">
        <v>36</v>
      </c>
      <c r="S62" s="190">
        <v>45901</v>
      </c>
      <c r="T62" s="191"/>
      <c r="U62" s="189" t="s">
        <v>931</v>
      </c>
      <c r="V62" s="187" t="s">
        <v>69</v>
      </c>
      <c r="W62" s="60" t="s">
        <v>70</v>
      </c>
      <c r="X62" s="60"/>
      <c r="Y62" s="60" t="s">
        <v>69</v>
      </c>
      <c r="Z62" s="139"/>
      <c r="AA62" s="60"/>
      <c r="AB62" s="192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</row>
    <row r="63" spans="1:181" s="194" customFormat="1" ht="30" x14ac:dyDescent="0.25">
      <c r="A63" s="185" t="s">
        <v>834</v>
      </c>
      <c r="B63" s="185"/>
      <c r="C63" s="186" t="s">
        <v>932</v>
      </c>
      <c r="D63" s="60"/>
      <c r="E63" s="185"/>
      <c r="F63" s="185"/>
      <c r="G63" s="185"/>
      <c r="H63" s="185"/>
      <c r="I63" s="185"/>
      <c r="J63" s="187" t="s">
        <v>837</v>
      </c>
      <c r="K63" s="187" t="s">
        <v>70</v>
      </c>
      <c r="L63" s="187" t="s">
        <v>70</v>
      </c>
      <c r="M63" s="188"/>
      <c r="N63" s="188">
        <v>1000000</v>
      </c>
      <c r="O63" s="188">
        <f t="shared" ref="O63:O90" si="2">N63/1.21</f>
        <v>826446.28099173552</v>
      </c>
      <c r="P63" s="187" t="s">
        <v>71</v>
      </c>
      <c r="Q63" s="189" t="s">
        <v>70</v>
      </c>
      <c r="R63" s="190">
        <v>36</v>
      </c>
      <c r="S63" s="190">
        <v>45901</v>
      </c>
      <c r="T63" s="191"/>
      <c r="U63" s="189" t="s">
        <v>931</v>
      </c>
      <c r="V63" s="187" t="s">
        <v>69</v>
      </c>
      <c r="W63" s="60" t="s">
        <v>70</v>
      </c>
      <c r="X63" s="60"/>
      <c r="Y63" s="60" t="s">
        <v>69</v>
      </c>
      <c r="Z63" s="139"/>
      <c r="AA63" s="60"/>
      <c r="AB63" s="192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</row>
    <row r="64" spans="1:181" s="194" customFormat="1" ht="30" x14ac:dyDescent="0.25">
      <c r="A64" s="185" t="s">
        <v>834</v>
      </c>
      <c r="B64" s="185"/>
      <c r="C64" s="186" t="s">
        <v>933</v>
      </c>
      <c r="D64" s="60"/>
      <c r="E64" s="185"/>
      <c r="F64" s="185"/>
      <c r="G64" s="185"/>
      <c r="H64" s="185"/>
      <c r="I64" s="185"/>
      <c r="J64" s="187" t="s">
        <v>837</v>
      </c>
      <c r="K64" s="187" t="s">
        <v>132</v>
      </c>
      <c r="L64" s="187" t="s">
        <v>132</v>
      </c>
      <c r="M64" s="188"/>
      <c r="N64" s="188">
        <v>110000</v>
      </c>
      <c r="O64" s="188">
        <f t="shared" si="2"/>
        <v>90909.090909090912</v>
      </c>
      <c r="P64" s="187" t="s">
        <v>71</v>
      </c>
      <c r="Q64" s="189" t="s">
        <v>70</v>
      </c>
      <c r="R64" s="190">
        <v>36</v>
      </c>
      <c r="S64" s="190">
        <v>45901</v>
      </c>
      <c r="T64" s="191"/>
      <c r="U64" s="189" t="s">
        <v>921</v>
      </c>
      <c r="V64" s="187" t="s">
        <v>69</v>
      </c>
      <c r="W64" s="60" t="s">
        <v>70</v>
      </c>
      <c r="X64" s="60"/>
      <c r="Y64" s="60" t="s">
        <v>69</v>
      </c>
      <c r="Z64" s="139"/>
      <c r="AA64" s="60"/>
      <c r="AB64" s="192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</row>
    <row r="65" spans="1:181" s="194" customFormat="1" x14ac:dyDescent="0.25">
      <c r="A65" s="185" t="s">
        <v>834</v>
      </c>
      <c r="B65" s="185"/>
      <c r="C65" s="186" t="s">
        <v>934</v>
      </c>
      <c r="D65" s="60"/>
      <c r="E65" s="185"/>
      <c r="F65" s="185"/>
      <c r="G65" s="185"/>
      <c r="H65" s="185"/>
      <c r="I65" s="185"/>
      <c r="J65" s="187" t="s">
        <v>837</v>
      </c>
      <c r="K65" s="187" t="s">
        <v>70</v>
      </c>
      <c r="L65" s="187" t="s">
        <v>132</v>
      </c>
      <c r="M65" s="188"/>
      <c r="N65" s="188">
        <v>2803441.39</v>
      </c>
      <c r="O65" s="188">
        <f t="shared" si="2"/>
        <v>2316893.7107438017</v>
      </c>
      <c r="P65" s="187"/>
      <c r="Q65" s="189" t="s">
        <v>70</v>
      </c>
      <c r="R65" s="190">
        <v>12</v>
      </c>
      <c r="S65" s="190">
        <v>45901</v>
      </c>
      <c r="T65" s="191"/>
      <c r="U65" s="189"/>
      <c r="V65" s="187" t="s">
        <v>69</v>
      </c>
      <c r="W65" s="60" t="s">
        <v>70</v>
      </c>
      <c r="X65" s="60"/>
      <c r="Y65" s="60" t="s">
        <v>69</v>
      </c>
      <c r="Z65" s="139"/>
      <c r="AA65" s="60"/>
      <c r="AB65" s="192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</row>
    <row r="66" spans="1:181" s="194" customFormat="1" x14ac:dyDescent="0.25">
      <c r="A66" s="185" t="s">
        <v>834</v>
      </c>
      <c r="B66" s="185"/>
      <c r="C66" s="186" t="s">
        <v>935</v>
      </c>
      <c r="D66" s="60"/>
      <c r="E66" s="185"/>
      <c r="F66" s="185"/>
      <c r="G66" s="185"/>
      <c r="H66" s="185"/>
      <c r="I66" s="185"/>
      <c r="J66" s="187" t="s">
        <v>618</v>
      </c>
      <c r="K66" s="187" t="s">
        <v>132</v>
      </c>
      <c r="L66" s="187" t="s">
        <v>70</v>
      </c>
      <c r="M66" s="188"/>
      <c r="N66" s="188">
        <v>28000</v>
      </c>
      <c r="O66" s="188">
        <f t="shared" si="2"/>
        <v>23140.495867768597</v>
      </c>
      <c r="P66" s="187" t="s">
        <v>841</v>
      </c>
      <c r="Q66" s="189" t="s">
        <v>34</v>
      </c>
      <c r="R66" s="190">
        <v>36</v>
      </c>
      <c r="S66" s="190">
        <v>45901</v>
      </c>
      <c r="T66" s="191"/>
      <c r="U66" s="189" t="s">
        <v>897</v>
      </c>
      <c r="V66" s="187" t="s">
        <v>69</v>
      </c>
      <c r="W66" s="60" t="s">
        <v>70</v>
      </c>
      <c r="X66" s="60"/>
      <c r="Y66" s="60" t="s">
        <v>69</v>
      </c>
      <c r="Z66" s="139"/>
      <c r="AA66" s="60"/>
      <c r="AB66" s="192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</row>
    <row r="67" spans="1:181" s="194" customFormat="1" ht="30" x14ac:dyDescent="0.25">
      <c r="A67" s="185" t="s">
        <v>834</v>
      </c>
      <c r="B67" s="185"/>
      <c r="C67" s="186" t="s">
        <v>936</v>
      </c>
      <c r="D67" s="60"/>
      <c r="E67" s="185"/>
      <c r="F67" s="185"/>
      <c r="G67" s="185"/>
      <c r="H67" s="185"/>
      <c r="I67" s="185"/>
      <c r="J67" s="187" t="s">
        <v>618</v>
      </c>
      <c r="K67" s="187" t="s">
        <v>132</v>
      </c>
      <c r="L67" s="187" t="s">
        <v>132</v>
      </c>
      <c r="M67" s="188"/>
      <c r="N67" s="188">
        <v>25000</v>
      </c>
      <c r="O67" s="188">
        <f t="shared" si="2"/>
        <v>20661.157024793389</v>
      </c>
      <c r="P67" s="187" t="s">
        <v>71</v>
      </c>
      <c r="Q67" s="189" t="s">
        <v>34</v>
      </c>
      <c r="R67" s="190">
        <v>30</v>
      </c>
      <c r="S67" s="190">
        <v>45901</v>
      </c>
      <c r="T67" s="191"/>
      <c r="U67" s="189" t="s">
        <v>891</v>
      </c>
      <c r="V67" s="187" t="s">
        <v>69</v>
      </c>
      <c r="W67" s="60" t="s">
        <v>70</v>
      </c>
      <c r="X67" s="60"/>
      <c r="Y67" s="60" t="s">
        <v>69</v>
      </c>
      <c r="Z67" s="139"/>
      <c r="AA67" s="60"/>
      <c r="AB67" s="192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195"/>
      <c r="BU67" s="195"/>
      <c r="BV67" s="195"/>
      <c r="BW67" s="195"/>
      <c r="BX67" s="195"/>
      <c r="BY67" s="195"/>
      <c r="BZ67" s="195"/>
      <c r="CA67" s="195"/>
      <c r="CB67" s="195"/>
      <c r="CC67" s="195"/>
      <c r="CD67" s="195"/>
      <c r="CE67" s="195"/>
      <c r="CF67" s="195"/>
      <c r="CG67" s="195"/>
      <c r="CH67" s="195"/>
      <c r="CI67" s="195"/>
      <c r="CJ67" s="195"/>
      <c r="CK67" s="195"/>
      <c r="CL67" s="195"/>
      <c r="CM67" s="195"/>
      <c r="CN67" s="195"/>
      <c r="CO67" s="195"/>
      <c r="CP67" s="195"/>
      <c r="CQ67" s="195"/>
      <c r="CR67" s="195"/>
      <c r="CS67" s="195"/>
      <c r="CT67" s="195"/>
      <c r="CU67" s="195"/>
      <c r="CV67" s="195"/>
      <c r="CW67" s="195"/>
      <c r="CX67" s="195"/>
      <c r="CY67" s="195"/>
      <c r="CZ67" s="195"/>
      <c r="DA67" s="195"/>
      <c r="DB67" s="195"/>
      <c r="DC67" s="195"/>
      <c r="DD67" s="195"/>
      <c r="DE67" s="195"/>
      <c r="DF67" s="195"/>
      <c r="DG67" s="195"/>
      <c r="DH67" s="195"/>
      <c r="DI67" s="195"/>
      <c r="DJ67" s="195"/>
      <c r="DK67" s="195"/>
      <c r="DL67" s="195"/>
      <c r="DM67" s="195"/>
      <c r="DN67" s="195"/>
      <c r="DO67" s="195"/>
      <c r="DP67" s="195"/>
      <c r="DQ67" s="195"/>
      <c r="DR67" s="195"/>
      <c r="DS67" s="195"/>
      <c r="DT67" s="195"/>
      <c r="DU67" s="195"/>
      <c r="DV67" s="195"/>
      <c r="DW67" s="195"/>
      <c r="DX67" s="195"/>
      <c r="DY67" s="195"/>
      <c r="DZ67" s="195"/>
      <c r="EA67" s="195"/>
      <c r="EB67" s="195"/>
      <c r="EC67" s="195"/>
      <c r="ED67" s="195"/>
      <c r="EE67" s="195"/>
      <c r="EF67" s="195"/>
      <c r="EG67" s="195"/>
      <c r="EH67" s="195"/>
      <c r="EI67" s="195"/>
      <c r="EJ67" s="195"/>
      <c r="EK67" s="195"/>
      <c r="EL67" s="195"/>
      <c r="EM67" s="195"/>
      <c r="EN67" s="195"/>
      <c r="EO67" s="195"/>
      <c r="EP67" s="195"/>
      <c r="EQ67" s="195"/>
      <c r="ER67" s="195"/>
      <c r="ES67" s="195"/>
      <c r="ET67" s="195"/>
      <c r="EU67" s="195"/>
      <c r="EV67" s="195"/>
      <c r="EW67" s="195"/>
      <c r="EX67" s="195"/>
      <c r="EY67" s="195"/>
      <c r="EZ67" s="195"/>
      <c r="FA67" s="195"/>
      <c r="FB67" s="195"/>
      <c r="FC67" s="195"/>
      <c r="FD67" s="195"/>
      <c r="FE67" s="195"/>
      <c r="FF67" s="195"/>
      <c r="FG67" s="195"/>
      <c r="FH67" s="195"/>
      <c r="FI67" s="195"/>
      <c r="FJ67" s="195"/>
      <c r="FK67" s="195"/>
      <c r="FL67" s="195"/>
      <c r="FM67" s="195"/>
      <c r="FN67" s="195"/>
      <c r="FO67" s="195"/>
      <c r="FP67" s="195"/>
      <c r="FQ67" s="195"/>
      <c r="FR67" s="195"/>
      <c r="FS67" s="195"/>
      <c r="FT67" s="195"/>
      <c r="FU67" s="195"/>
      <c r="FV67" s="195"/>
      <c r="FW67" s="195"/>
      <c r="FX67" s="195"/>
      <c r="FY67" s="195"/>
    </row>
    <row r="68" spans="1:181" s="194" customFormat="1" ht="30" x14ac:dyDescent="0.25">
      <c r="A68" s="185" t="s">
        <v>834</v>
      </c>
      <c r="B68" s="185"/>
      <c r="C68" s="186" t="s">
        <v>937</v>
      </c>
      <c r="D68" s="60"/>
      <c r="E68" s="185"/>
      <c r="F68" s="185"/>
      <c r="G68" s="185"/>
      <c r="H68" s="185"/>
      <c r="I68" s="185"/>
      <c r="J68" s="187" t="s">
        <v>837</v>
      </c>
      <c r="K68" s="187" t="s">
        <v>70</v>
      </c>
      <c r="L68" s="187" t="s">
        <v>70</v>
      </c>
      <c r="M68" s="188"/>
      <c r="N68" s="188">
        <v>220000</v>
      </c>
      <c r="O68" s="188">
        <f t="shared" si="2"/>
        <v>181818.18181818182</v>
      </c>
      <c r="P68" s="187" t="s">
        <v>71</v>
      </c>
      <c r="Q68" s="189" t="s">
        <v>70</v>
      </c>
      <c r="R68" s="190">
        <v>18</v>
      </c>
      <c r="S68" s="190">
        <v>45931</v>
      </c>
      <c r="T68" s="191"/>
      <c r="U68" s="189" t="s">
        <v>885</v>
      </c>
      <c r="V68" s="187" t="s">
        <v>69</v>
      </c>
      <c r="W68" s="60" t="s">
        <v>70</v>
      </c>
      <c r="X68" s="60"/>
      <c r="Y68" s="60" t="s">
        <v>69</v>
      </c>
      <c r="Z68" s="139"/>
      <c r="AA68" s="60"/>
      <c r="AB68" s="192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5"/>
      <c r="BT68" s="195"/>
      <c r="BU68" s="195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5"/>
      <c r="EA68" s="195"/>
      <c r="EB68" s="195"/>
      <c r="EC68" s="195"/>
      <c r="ED68" s="195"/>
      <c r="EE68" s="195"/>
      <c r="EF68" s="195"/>
      <c r="EG68" s="195"/>
      <c r="EH68" s="195"/>
      <c r="EI68" s="195"/>
      <c r="EJ68" s="195"/>
      <c r="EK68" s="195"/>
      <c r="EL68" s="195"/>
      <c r="EM68" s="195"/>
      <c r="EN68" s="195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95"/>
      <c r="FG68" s="195"/>
      <c r="FH68" s="195"/>
      <c r="FI68" s="195"/>
      <c r="FJ68" s="195"/>
      <c r="FK68" s="195"/>
      <c r="FL68" s="195"/>
      <c r="FM68" s="195"/>
      <c r="FN68" s="195"/>
      <c r="FO68" s="195"/>
      <c r="FP68" s="195"/>
      <c r="FQ68" s="195"/>
      <c r="FR68" s="195"/>
      <c r="FS68" s="195"/>
      <c r="FT68" s="195"/>
      <c r="FU68" s="195"/>
      <c r="FV68" s="195"/>
      <c r="FW68" s="195"/>
      <c r="FX68" s="195"/>
      <c r="FY68" s="195"/>
    </row>
    <row r="69" spans="1:181" s="194" customFormat="1" ht="30" x14ac:dyDescent="0.25">
      <c r="A69" s="185" t="s">
        <v>834</v>
      </c>
      <c r="B69" s="185"/>
      <c r="C69" s="186" t="s">
        <v>938</v>
      </c>
      <c r="D69" s="60"/>
      <c r="E69" s="185"/>
      <c r="F69" s="185"/>
      <c r="G69" s="185"/>
      <c r="H69" s="185"/>
      <c r="I69" s="185"/>
      <c r="J69" s="187" t="s">
        <v>837</v>
      </c>
      <c r="K69" s="187" t="s">
        <v>70</v>
      </c>
      <c r="L69" s="187" t="s">
        <v>70</v>
      </c>
      <c r="M69" s="188"/>
      <c r="N69" s="188">
        <v>1200000</v>
      </c>
      <c r="O69" s="188">
        <f t="shared" si="2"/>
        <v>991735.53719008272</v>
      </c>
      <c r="P69" s="187" t="s">
        <v>71</v>
      </c>
      <c r="Q69" s="189" t="s">
        <v>70</v>
      </c>
      <c r="R69" s="190">
        <v>48</v>
      </c>
      <c r="S69" s="190">
        <v>45931</v>
      </c>
      <c r="T69" s="191"/>
      <c r="U69" s="189" t="s">
        <v>887</v>
      </c>
      <c r="V69" s="187" t="s">
        <v>69</v>
      </c>
      <c r="W69" s="60" t="s">
        <v>70</v>
      </c>
      <c r="X69" s="60"/>
      <c r="Y69" s="60" t="s">
        <v>69</v>
      </c>
      <c r="Z69" s="139"/>
      <c r="AA69" s="60"/>
      <c r="AB69" s="192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5"/>
      <c r="BU69" s="195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  <c r="CR69" s="195"/>
      <c r="CS69" s="195"/>
      <c r="CT69" s="195"/>
      <c r="CU69" s="195"/>
      <c r="CV69" s="195"/>
      <c r="CW69" s="195"/>
      <c r="CX69" s="195"/>
      <c r="CY69" s="195"/>
      <c r="CZ69" s="195"/>
      <c r="DA69" s="195"/>
      <c r="DB69" s="195"/>
      <c r="DC69" s="195"/>
      <c r="DD69" s="195"/>
      <c r="DE69" s="195"/>
      <c r="DF69" s="195"/>
      <c r="DG69" s="195"/>
      <c r="DH69" s="195"/>
      <c r="DI69" s="195"/>
      <c r="DJ69" s="195"/>
      <c r="DK69" s="195"/>
      <c r="DL69" s="195"/>
      <c r="DM69" s="195"/>
      <c r="DN69" s="195"/>
      <c r="DO69" s="195"/>
      <c r="DP69" s="195"/>
      <c r="DQ69" s="195"/>
      <c r="DR69" s="195"/>
      <c r="DS69" s="195"/>
      <c r="DT69" s="195"/>
      <c r="DU69" s="195"/>
      <c r="DV69" s="195"/>
      <c r="DW69" s="195"/>
      <c r="DX69" s="195"/>
      <c r="DY69" s="195"/>
      <c r="DZ69" s="195"/>
      <c r="EA69" s="195"/>
      <c r="EB69" s="195"/>
      <c r="EC69" s="195"/>
      <c r="ED69" s="195"/>
      <c r="EE69" s="195"/>
      <c r="EF69" s="195"/>
      <c r="EG69" s="195"/>
      <c r="EH69" s="195"/>
      <c r="EI69" s="195"/>
      <c r="EJ69" s="195"/>
      <c r="EK69" s="195"/>
      <c r="EL69" s="195"/>
      <c r="EM69" s="195"/>
      <c r="EN69" s="195"/>
      <c r="EO69" s="195"/>
      <c r="EP69" s="195"/>
      <c r="EQ69" s="195"/>
      <c r="ER69" s="195"/>
      <c r="ES69" s="195"/>
      <c r="ET69" s="195"/>
      <c r="EU69" s="195"/>
      <c r="EV69" s="195"/>
      <c r="EW69" s="195"/>
      <c r="EX69" s="195"/>
      <c r="EY69" s="195"/>
      <c r="EZ69" s="195"/>
      <c r="FA69" s="195"/>
      <c r="FB69" s="195"/>
      <c r="FC69" s="195"/>
      <c r="FD69" s="195"/>
      <c r="FE69" s="195"/>
      <c r="FF69" s="195"/>
      <c r="FG69" s="195"/>
      <c r="FH69" s="195"/>
      <c r="FI69" s="195"/>
      <c r="FJ69" s="195"/>
      <c r="FK69" s="195"/>
      <c r="FL69" s="195"/>
      <c r="FM69" s="195"/>
      <c r="FN69" s="195"/>
      <c r="FO69" s="195"/>
      <c r="FP69" s="195"/>
      <c r="FQ69" s="195"/>
      <c r="FR69" s="195"/>
      <c r="FS69" s="195"/>
      <c r="FT69" s="195"/>
      <c r="FU69" s="195"/>
      <c r="FV69" s="195"/>
      <c r="FW69" s="195"/>
      <c r="FX69" s="195"/>
      <c r="FY69" s="195"/>
    </row>
    <row r="70" spans="1:181" s="194" customFormat="1" x14ac:dyDescent="0.25">
      <c r="A70" s="185" t="s">
        <v>834</v>
      </c>
      <c r="B70" s="185"/>
      <c r="C70" s="186" t="s">
        <v>939</v>
      </c>
      <c r="D70" s="60"/>
      <c r="E70" s="185"/>
      <c r="F70" s="185"/>
      <c r="G70" s="185"/>
      <c r="H70" s="185"/>
      <c r="I70" s="185"/>
      <c r="J70" s="187" t="s">
        <v>618</v>
      </c>
      <c r="K70" s="187" t="s">
        <v>132</v>
      </c>
      <c r="L70" s="187" t="s">
        <v>132</v>
      </c>
      <c r="M70" s="188"/>
      <c r="N70" s="188">
        <v>170000</v>
      </c>
      <c r="O70" s="188">
        <f t="shared" si="2"/>
        <v>140495.86776859505</v>
      </c>
      <c r="P70" s="187" t="s">
        <v>841</v>
      </c>
      <c r="Q70" s="189" t="s">
        <v>34</v>
      </c>
      <c r="R70" s="190">
        <v>36</v>
      </c>
      <c r="S70" s="190">
        <v>45931</v>
      </c>
      <c r="T70" s="191"/>
      <c r="U70" s="189" t="s">
        <v>921</v>
      </c>
      <c r="V70" s="187" t="s">
        <v>69</v>
      </c>
      <c r="W70" s="60" t="s">
        <v>70</v>
      </c>
      <c r="X70" s="60"/>
      <c r="Y70" s="60" t="s">
        <v>69</v>
      </c>
      <c r="Z70" s="139"/>
      <c r="AA70" s="60"/>
      <c r="AB70" s="192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195"/>
      <c r="BU70" s="195"/>
      <c r="BV70" s="195"/>
      <c r="BW70" s="195"/>
      <c r="BX70" s="195"/>
      <c r="BY70" s="195"/>
      <c r="BZ70" s="195"/>
      <c r="CA70" s="195"/>
      <c r="CB70" s="195"/>
      <c r="CC70" s="195"/>
      <c r="CD70" s="195"/>
      <c r="CE70" s="195"/>
      <c r="CF70" s="195"/>
      <c r="CG70" s="195"/>
      <c r="CH70" s="195"/>
      <c r="CI70" s="195"/>
      <c r="CJ70" s="195"/>
      <c r="CK70" s="195"/>
      <c r="CL70" s="195"/>
      <c r="CM70" s="195"/>
      <c r="CN70" s="195"/>
      <c r="CO70" s="195"/>
      <c r="CP70" s="195"/>
      <c r="CQ70" s="195"/>
      <c r="CR70" s="195"/>
      <c r="CS70" s="195"/>
      <c r="CT70" s="195"/>
      <c r="CU70" s="195"/>
      <c r="CV70" s="195"/>
      <c r="CW70" s="195"/>
      <c r="CX70" s="195"/>
      <c r="CY70" s="195"/>
      <c r="CZ70" s="195"/>
      <c r="DA70" s="195"/>
      <c r="DB70" s="195"/>
      <c r="DC70" s="195"/>
      <c r="DD70" s="195"/>
      <c r="DE70" s="195"/>
      <c r="DF70" s="195"/>
      <c r="DG70" s="195"/>
      <c r="DH70" s="195"/>
      <c r="DI70" s="195"/>
      <c r="DJ70" s="195"/>
      <c r="DK70" s="195"/>
      <c r="DL70" s="195"/>
      <c r="DM70" s="195"/>
      <c r="DN70" s="195"/>
      <c r="DO70" s="195"/>
      <c r="DP70" s="195"/>
      <c r="DQ70" s="195"/>
      <c r="DR70" s="195"/>
      <c r="DS70" s="195"/>
      <c r="DT70" s="195"/>
      <c r="DU70" s="195"/>
      <c r="DV70" s="195"/>
      <c r="DW70" s="195"/>
      <c r="DX70" s="195"/>
      <c r="DY70" s="195"/>
      <c r="DZ70" s="195"/>
      <c r="EA70" s="195"/>
      <c r="EB70" s="195"/>
      <c r="EC70" s="195"/>
      <c r="ED70" s="195"/>
      <c r="EE70" s="195"/>
      <c r="EF70" s="195"/>
      <c r="EG70" s="195"/>
      <c r="EH70" s="195"/>
      <c r="EI70" s="195"/>
      <c r="EJ70" s="195"/>
      <c r="EK70" s="195"/>
      <c r="EL70" s="195"/>
      <c r="EM70" s="195"/>
      <c r="EN70" s="195"/>
      <c r="EO70" s="195"/>
      <c r="EP70" s="195"/>
      <c r="EQ70" s="195"/>
      <c r="ER70" s="195"/>
      <c r="ES70" s="195"/>
      <c r="ET70" s="195"/>
      <c r="EU70" s="195"/>
      <c r="EV70" s="195"/>
      <c r="EW70" s="195"/>
      <c r="EX70" s="195"/>
      <c r="EY70" s="195"/>
      <c r="EZ70" s="195"/>
      <c r="FA70" s="195"/>
      <c r="FB70" s="195"/>
      <c r="FC70" s="195"/>
      <c r="FD70" s="195"/>
      <c r="FE70" s="195"/>
      <c r="FF70" s="195"/>
      <c r="FG70" s="195"/>
      <c r="FH70" s="195"/>
      <c r="FI70" s="195"/>
      <c r="FJ70" s="195"/>
      <c r="FK70" s="195"/>
      <c r="FL70" s="195"/>
      <c r="FM70" s="195"/>
      <c r="FN70" s="195"/>
      <c r="FO70" s="195"/>
      <c r="FP70" s="195"/>
      <c r="FQ70" s="195"/>
      <c r="FR70" s="195"/>
      <c r="FS70" s="195"/>
      <c r="FT70" s="195"/>
      <c r="FU70" s="195"/>
      <c r="FV70" s="195"/>
      <c r="FW70" s="195"/>
      <c r="FX70" s="195"/>
      <c r="FY70" s="195"/>
    </row>
    <row r="71" spans="1:181" s="194" customFormat="1" ht="30" x14ac:dyDescent="0.25">
      <c r="A71" s="185" t="s">
        <v>834</v>
      </c>
      <c r="B71" s="185"/>
      <c r="C71" s="186" t="s">
        <v>940</v>
      </c>
      <c r="D71" s="60"/>
      <c r="E71" s="185"/>
      <c r="F71" s="185"/>
      <c r="G71" s="185"/>
      <c r="H71" s="185"/>
      <c r="I71" s="185"/>
      <c r="J71" s="187" t="s">
        <v>837</v>
      </c>
      <c r="K71" s="187" t="s">
        <v>132</v>
      </c>
      <c r="L71" s="187" t="s">
        <v>132</v>
      </c>
      <c r="M71" s="188"/>
      <c r="N71" s="188">
        <v>160000</v>
      </c>
      <c r="O71" s="188">
        <f t="shared" si="2"/>
        <v>132231.40495867768</v>
      </c>
      <c r="P71" s="187" t="s">
        <v>841</v>
      </c>
      <c r="Q71" s="189" t="s">
        <v>70</v>
      </c>
      <c r="R71" s="190">
        <v>36</v>
      </c>
      <c r="S71" s="190">
        <v>45931</v>
      </c>
      <c r="T71" s="191"/>
      <c r="U71" s="189" t="s">
        <v>858</v>
      </c>
      <c r="V71" s="187" t="s">
        <v>69</v>
      </c>
      <c r="W71" s="60" t="s">
        <v>70</v>
      </c>
      <c r="X71" s="60"/>
      <c r="Y71" s="60" t="s">
        <v>69</v>
      </c>
      <c r="Z71" s="139"/>
      <c r="AA71" s="60"/>
      <c r="AB71" s="192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5"/>
      <c r="BR71" s="195"/>
      <c r="BS71" s="195"/>
      <c r="BT71" s="195"/>
      <c r="BU71" s="195"/>
      <c r="BV71" s="195"/>
      <c r="BW71" s="195"/>
      <c r="BX71" s="195"/>
      <c r="BY71" s="195"/>
      <c r="BZ71" s="195"/>
      <c r="CA71" s="195"/>
      <c r="CB71" s="195"/>
      <c r="CC71" s="195"/>
      <c r="CD71" s="195"/>
      <c r="CE71" s="195"/>
      <c r="CF71" s="195"/>
      <c r="CG71" s="195"/>
      <c r="CH71" s="195"/>
      <c r="CI71" s="195"/>
      <c r="CJ71" s="195"/>
      <c r="CK71" s="195"/>
      <c r="CL71" s="195"/>
      <c r="CM71" s="195"/>
      <c r="CN71" s="195"/>
      <c r="CO71" s="195"/>
      <c r="CP71" s="195"/>
      <c r="CQ71" s="195"/>
      <c r="CR71" s="195"/>
      <c r="CS71" s="195"/>
      <c r="CT71" s="195"/>
      <c r="CU71" s="195"/>
      <c r="CV71" s="195"/>
      <c r="CW71" s="195"/>
      <c r="CX71" s="195"/>
      <c r="CY71" s="195"/>
      <c r="CZ71" s="195"/>
      <c r="DA71" s="195"/>
      <c r="DB71" s="195"/>
      <c r="DC71" s="195"/>
      <c r="DD71" s="195"/>
      <c r="DE71" s="195"/>
      <c r="DF71" s="195"/>
      <c r="DG71" s="195"/>
      <c r="DH71" s="195"/>
      <c r="DI71" s="195"/>
      <c r="DJ71" s="195"/>
      <c r="DK71" s="195"/>
      <c r="DL71" s="195"/>
      <c r="DM71" s="195"/>
      <c r="DN71" s="195"/>
      <c r="DO71" s="195"/>
      <c r="DP71" s="195"/>
      <c r="DQ71" s="195"/>
      <c r="DR71" s="195"/>
      <c r="DS71" s="195"/>
      <c r="DT71" s="195"/>
      <c r="DU71" s="195"/>
      <c r="DV71" s="195"/>
      <c r="DW71" s="195"/>
      <c r="DX71" s="195"/>
      <c r="DY71" s="195"/>
      <c r="DZ71" s="195"/>
      <c r="EA71" s="195"/>
      <c r="EB71" s="195"/>
      <c r="EC71" s="195"/>
      <c r="ED71" s="195"/>
      <c r="EE71" s="195"/>
      <c r="EF71" s="195"/>
      <c r="EG71" s="195"/>
      <c r="EH71" s="195"/>
      <c r="EI71" s="195"/>
      <c r="EJ71" s="195"/>
      <c r="EK71" s="195"/>
      <c r="EL71" s="195"/>
      <c r="EM71" s="195"/>
      <c r="EN71" s="195"/>
      <c r="EO71" s="195"/>
      <c r="EP71" s="195"/>
      <c r="EQ71" s="195"/>
      <c r="ER71" s="195"/>
      <c r="ES71" s="195"/>
      <c r="ET71" s="195"/>
      <c r="EU71" s="195"/>
      <c r="EV71" s="195"/>
      <c r="EW71" s="195"/>
      <c r="EX71" s="195"/>
      <c r="EY71" s="195"/>
      <c r="EZ71" s="195"/>
      <c r="FA71" s="195"/>
      <c r="FB71" s="195"/>
      <c r="FC71" s="195"/>
      <c r="FD71" s="195"/>
      <c r="FE71" s="195"/>
      <c r="FF71" s="195"/>
      <c r="FG71" s="195"/>
      <c r="FH71" s="195"/>
      <c r="FI71" s="195"/>
      <c r="FJ71" s="195"/>
      <c r="FK71" s="195"/>
      <c r="FL71" s="195"/>
      <c r="FM71" s="195"/>
      <c r="FN71" s="195"/>
      <c r="FO71" s="195"/>
      <c r="FP71" s="195"/>
      <c r="FQ71" s="195"/>
      <c r="FR71" s="195"/>
      <c r="FS71" s="195"/>
      <c r="FT71" s="195"/>
      <c r="FU71" s="195"/>
      <c r="FV71" s="195"/>
      <c r="FW71" s="195"/>
      <c r="FX71" s="195"/>
      <c r="FY71" s="195"/>
    </row>
    <row r="72" spans="1:181" s="194" customFormat="1" ht="30" x14ac:dyDescent="0.25">
      <c r="A72" s="185" t="s">
        <v>834</v>
      </c>
      <c r="B72" s="185"/>
      <c r="C72" s="186" t="s">
        <v>941</v>
      </c>
      <c r="D72" s="60"/>
      <c r="E72" s="185"/>
      <c r="F72" s="185"/>
      <c r="G72" s="185"/>
      <c r="H72" s="185"/>
      <c r="I72" s="185"/>
      <c r="J72" s="187" t="s">
        <v>837</v>
      </c>
      <c r="K72" s="187" t="s">
        <v>132</v>
      </c>
      <c r="L72" s="187" t="s">
        <v>132</v>
      </c>
      <c r="M72" s="188"/>
      <c r="N72" s="188">
        <v>138765.01999999999</v>
      </c>
      <c r="O72" s="188">
        <f t="shared" si="2"/>
        <v>114681.8347107438</v>
      </c>
      <c r="P72" s="187" t="s">
        <v>71</v>
      </c>
      <c r="Q72" s="189" t="s">
        <v>70</v>
      </c>
      <c r="R72" s="190">
        <v>36</v>
      </c>
      <c r="S72" s="190">
        <v>45931</v>
      </c>
      <c r="T72" s="191"/>
      <c r="U72" s="189" t="s">
        <v>913</v>
      </c>
      <c r="V72" s="187" t="s">
        <v>69</v>
      </c>
      <c r="W72" s="60" t="s">
        <v>70</v>
      </c>
      <c r="X72" s="60"/>
      <c r="Y72" s="60" t="s">
        <v>69</v>
      </c>
      <c r="Z72" s="139"/>
      <c r="AA72" s="60"/>
      <c r="AB72" s="192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195"/>
      <c r="CD72" s="195"/>
      <c r="CE72" s="195"/>
      <c r="CF72" s="195"/>
      <c r="CG72" s="195"/>
      <c r="CH72" s="195"/>
      <c r="CI72" s="195"/>
      <c r="CJ72" s="195"/>
      <c r="CK72" s="195"/>
      <c r="CL72" s="195"/>
      <c r="CM72" s="195"/>
      <c r="CN72" s="195"/>
      <c r="CO72" s="195"/>
      <c r="CP72" s="195"/>
      <c r="CQ72" s="195"/>
      <c r="CR72" s="195"/>
      <c r="CS72" s="195"/>
      <c r="CT72" s="195"/>
      <c r="CU72" s="195"/>
      <c r="CV72" s="195"/>
      <c r="CW72" s="195"/>
      <c r="CX72" s="195"/>
      <c r="CY72" s="195"/>
      <c r="CZ72" s="195"/>
      <c r="DA72" s="195"/>
      <c r="DB72" s="195"/>
      <c r="DC72" s="195"/>
      <c r="DD72" s="195"/>
      <c r="DE72" s="195"/>
      <c r="DF72" s="195"/>
      <c r="DG72" s="195"/>
      <c r="DH72" s="195"/>
      <c r="DI72" s="195"/>
      <c r="DJ72" s="195"/>
      <c r="DK72" s="195"/>
      <c r="DL72" s="195"/>
      <c r="DM72" s="195"/>
      <c r="DN72" s="195"/>
      <c r="DO72" s="195"/>
      <c r="DP72" s="195"/>
      <c r="DQ72" s="195"/>
      <c r="DR72" s="195"/>
      <c r="DS72" s="195"/>
      <c r="DT72" s="195"/>
      <c r="DU72" s="195"/>
      <c r="DV72" s="195"/>
      <c r="DW72" s="195"/>
      <c r="DX72" s="195"/>
      <c r="DY72" s="195"/>
      <c r="DZ72" s="195"/>
      <c r="EA72" s="195"/>
      <c r="EB72" s="195"/>
      <c r="EC72" s="195"/>
      <c r="ED72" s="195"/>
      <c r="EE72" s="195"/>
      <c r="EF72" s="195"/>
      <c r="EG72" s="195"/>
      <c r="EH72" s="195"/>
      <c r="EI72" s="195"/>
      <c r="EJ72" s="195"/>
      <c r="EK72" s="195"/>
      <c r="EL72" s="195"/>
      <c r="EM72" s="195"/>
      <c r="EN72" s="195"/>
      <c r="EO72" s="195"/>
      <c r="EP72" s="195"/>
      <c r="EQ72" s="195"/>
      <c r="ER72" s="195"/>
      <c r="ES72" s="195"/>
      <c r="ET72" s="195"/>
      <c r="EU72" s="195"/>
      <c r="EV72" s="195"/>
      <c r="EW72" s="195"/>
      <c r="EX72" s="195"/>
      <c r="EY72" s="195"/>
      <c r="EZ72" s="195"/>
      <c r="FA72" s="195"/>
      <c r="FB72" s="195"/>
      <c r="FC72" s="195"/>
      <c r="FD72" s="195"/>
      <c r="FE72" s="195"/>
      <c r="FF72" s="195"/>
      <c r="FG72" s="195"/>
      <c r="FH72" s="195"/>
      <c r="FI72" s="195"/>
      <c r="FJ72" s="195"/>
      <c r="FK72" s="195"/>
      <c r="FL72" s="195"/>
      <c r="FM72" s="195"/>
      <c r="FN72" s="195"/>
      <c r="FO72" s="195"/>
      <c r="FP72" s="195"/>
      <c r="FQ72" s="195"/>
      <c r="FR72" s="195"/>
      <c r="FS72" s="195"/>
      <c r="FT72" s="195"/>
      <c r="FU72" s="195"/>
      <c r="FV72" s="195"/>
      <c r="FW72" s="195"/>
      <c r="FX72" s="195"/>
      <c r="FY72" s="195"/>
    </row>
    <row r="73" spans="1:181" s="194" customFormat="1" x14ac:dyDescent="0.25">
      <c r="A73" s="185" t="s">
        <v>834</v>
      </c>
      <c r="B73" s="185"/>
      <c r="C73" s="186" t="s">
        <v>942</v>
      </c>
      <c r="D73" s="60"/>
      <c r="E73" s="185"/>
      <c r="F73" s="185"/>
      <c r="G73" s="185"/>
      <c r="H73" s="185"/>
      <c r="I73" s="185"/>
      <c r="J73" s="187" t="s">
        <v>837</v>
      </c>
      <c r="K73" s="187" t="s">
        <v>132</v>
      </c>
      <c r="L73" s="187" t="s">
        <v>70</v>
      </c>
      <c r="M73" s="188"/>
      <c r="N73" s="188">
        <v>100000</v>
      </c>
      <c r="O73" s="188">
        <f t="shared" si="2"/>
        <v>82644.628099173555</v>
      </c>
      <c r="P73" s="187" t="s">
        <v>841</v>
      </c>
      <c r="Q73" s="189" t="s">
        <v>70</v>
      </c>
      <c r="R73" s="190">
        <v>18</v>
      </c>
      <c r="S73" s="190">
        <v>45931</v>
      </c>
      <c r="T73" s="191"/>
      <c r="U73" s="189" t="s">
        <v>913</v>
      </c>
      <c r="V73" s="187" t="s">
        <v>69</v>
      </c>
      <c r="W73" s="60" t="s">
        <v>70</v>
      </c>
      <c r="X73" s="60"/>
      <c r="Y73" s="60" t="s">
        <v>69</v>
      </c>
      <c r="Z73" s="139"/>
      <c r="AA73" s="60"/>
      <c r="AB73" s="192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  <c r="BB73" s="195"/>
      <c r="BC73" s="195"/>
      <c r="BD73" s="195"/>
      <c r="BE73" s="195"/>
      <c r="BF73" s="195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195"/>
      <c r="BU73" s="195"/>
      <c r="BV73" s="195"/>
      <c r="BW73" s="195"/>
      <c r="BX73" s="195"/>
      <c r="BY73" s="195"/>
      <c r="BZ73" s="195"/>
      <c r="CA73" s="195"/>
      <c r="CB73" s="195"/>
      <c r="CC73" s="195"/>
      <c r="CD73" s="195"/>
      <c r="CE73" s="195"/>
      <c r="CF73" s="195"/>
      <c r="CG73" s="195"/>
      <c r="CH73" s="195"/>
      <c r="CI73" s="195"/>
      <c r="CJ73" s="195"/>
      <c r="CK73" s="195"/>
      <c r="CL73" s="195"/>
      <c r="CM73" s="195"/>
      <c r="CN73" s="195"/>
      <c r="CO73" s="195"/>
      <c r="CP73" s="195"/>
      <c r="CQ73" s="195"/>
      <c r="CR73" s="195"/>
      <c r="CS73" s="195"/>
      <c r="CT73" s="195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5"/>
      <c r="DK73" s="195"/>
      <c r="DL73" s="195"/>
      <c r="DM73" s="195"/>
      <c r="DN73" s="195"/>
      <c r="DO73" s="195"/>
      <c r="DP73" s="195"/>
      <c r="DQ73" s="195"/>
      <c r="DR73" s="195"/>
      <c r="DS73" s="195"/>
      <c r="DT73" s="195"/>
      <c r="DU73" s="195"/>
      <c r="DV73" s="195"/>
      <c r="DW73" s="195"/>
      <c r="DX73" s="195"/>
      <c r="DY73" s="195"/>
      <c r="DZ73" s="195"/>
      <c r="EA73" s="195"/>
      <c r="EB73" s="195"/>
      <c r="EC73" s="195"/>
      <c r="ED73" s="195"/>
      <c r="EE73" s="195"/>
      <c r="EF73" s="195"/>
      <c r="EG73" s="195"/>
      <c r="EH73" s="195"/>
      <c r="EI73" s="195"/>
      <c r="EJ73" s="195"/>
      <c r="EK73" s="195"/>
      <c r="EL73" s="195"/>
      <c r="EM73" s="195"/>
      <c r="EN73" s="195"/>
      <c r="EO73" s="195"/>
      <c r="EP73" s="195"/>
      <c r="EQ73" s="195"/>
      <c r="ER73" s="195"/>
      <c r="ES73" s="195"/>
      <c r="ET73" s="195"/>
      <c r="EU73" s="195"/>
      <c r="EV73" s="195"/>
      <c r="EW73" s="195"/>
      <c r="EX73" s="195"/>
      <c r="EY73" s="195"/>
      <c r="EZ73" s="195"/>
      <c r="FA73" s="195"/>
      <c r="FB73" s="195"/>
      <c r="FC73" s="195"/>
      <c r="FD73" s="195"/>
      <c r="FE73" s="195"/>
      <c r="FF73" s="195"/>
      <c r="FG73" s="195"/>
      <c r="FH73" s="195"/>
      <c r="FI73" s="195"/>
      <c r="FJ73" s="195"/>
      <c r="FK73" s="195"/>
      <c r="FL73" s="195"/>
      <c r="FM73" s="195"/>
      <c r="FN73" s="195"/>
      <c r="FO73" s="195"/>
      <c r="FP73" s="195"/>
      <c r="FQ73" s="195"/>
      <c r="FR73" s="195"/>
      <c r="FS73" s="195"/>
      <c r="FT73" s="195"/>
      <c r="FU73" s="195"/>
      <c r="FV73" s="195"/>
      <c r="FW73" s="195"/>
      <c r="FX73" s="195"/>
      <c r="FY73" s="195"/>
    </row>
    <row r="74" spans="1:181" s="194" customFormat="1" x14ac:dyDescent="0.25">
      <c r="A74" s="185" t="s">
        <v>834</v>
      </c>
      <c r="B74" s="185"/>
      <c r="C74" s="186" t="s">
        <v>943</v>
      </c>
      <c r="D74" s="60"/>
      <c r="E74" s="185"/>
      <c r="F74" s="185"/>
      <c r="G74" s="185"/>
      <c r="H74" s="185"/>
      <c r="I74" s="185"/>
      <c r="J74" s="187" t="s">
        <v>618</v>
      </c>
      <c r="K74" s="187" t="s">
        <v>132</v>
      </c>
      <c r="L74" s="187" t="s">
        <v>70</v>
      </c>
      <c r="M74" s="188"/>
      <c r="N74" s="188">
        <v>65000</v>
      </c>
      <c r="O74" s="188">
        <f t="shared" si="2"/>
        <v>53719.008264462813</v>
      </c>
      <c r="P74" s="187" t="s">
        <v>841</v>
      </c>
      <c r="Q74" s="189" t="s">
        <v>34</v>
      </c>
      <c r="R74" s="190">
        <v>24</v>
      </c>
      <c r="S74" s="190">
        <v>45931</v>
      </c>
      <c r="T74" s="191"/>
      <c r="U74" s="189" t="s">
        <v>944</v>
      </c>
      <c r="V74" s="187" t="s">
        <v>69</v>
      </c>
      <c r="W74" s="60" t="s">
        <v>70</v>
      </c>
      <c r="X74" s="60"/>
      <c r="Y74" s="60" t="s">
        <v>69</v>
      </c>
      <c r="Z74" s="139"/>
      <c r="AA74" s="60"/>
      <c r="AB74" s="192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/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/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95"/>
      <c r="EW74" s="195"/>
      <c r="EX74" s="195"/>
      <c r="EY74" s="195"/>
      <c r="EZ74" s="195"/>
      <c r="FA74" s="195"/>
      <c r="FB74" s="195"/>
      <c r="FC74" s="195"/>
      <c r="FD74" s="195"/>
      <c r="FE74" s="195"/>
      <c r="FF74" s="195"/>
      <c r="FG74" s="195"/>
      <c r="FH74" s="195"/>
      <c r="FI74" s="195"/>
      <c r="FJ74" s="195"/>
      <c r="FK74" s="195"/>
      <c r="FL74" s="195"/>
      <c r="FM74" s="195"/>
      <c r="FN74" s="195"/>
      <c r="FO74" s="195"/>
      <c r="FP74" s="195"/>
      <c r="FQ74" s="195"/>
      <c r="FR74" s="195"/>
      <c r="FS74" s="195"/>
      <c r="FT74" s="195"/>
      <c r="FU74" s="195"/>
      <c r="FV74" s="195"/>
      <c r="FW74" s="195"/>
      <c r="FX74" s="195"/>
      <c r="FY74" s="195"/>
    </row>
    <row r="75" spans="1:181" s="194" customFormat="1" ht="30" x14ac:dyDescent="0.25">
      <c r="A75" s="185" t="s">
        <v>834</v>
      </c>
      <c r="B75" s="185"/>
      <c r="C75" s="186" t="s">
        <v>945</v>
      </c>
      <c r="D75" s="60"/>
      <c r="E75" s="185"/>
      <c r="F75" s="185"/>
      <c r="G75" s="185"/>
      <c r="H75" s="185"/>
      <c r="I75" s="185"/>
      <c r="J75" s="187" t="s">
        <v>837</v>
      </c>
      <c r="K75" s="187" t="s">
        <v>132</v>
      </c>
      <c r="L75" s="187" t="s">
        <v>70</v>
      </c>
      <c r="M75" s="188"/>
      <c r="N75" s="188">
        <v>200000</v>
      </c>
      <c r="O75" s="188">
        <f t="shared" si="2"/>
        <v>165289.25619834711</v>
      </c>
      <c r="P75" s="187" t="s">
        <v>71</v>
      </c>
      <c r="Q75" s="189" t="s">
        <v>70</v>
      </c>
      <c r="R75" s="190">
        <v>36</v>
      </c>
      <c r="S75" s="190">
        <v>45931</v>
      </c>
      <c r="T75" s="191"/>
      <c r="U75" s="189" t="s">
        <v>838</v>
      </c>
      <c r="V75" s="187" t="s">
        <v>69</v>
      </c>
      <c r="W75" s="60" t="s">
        <v>70</v>
      </c>
      <c r="X75" s="60"/>
      <c r="Y75" s="60" t="s">
        <v>69</v>
      </c>
      <c r="Z75" s="139"/>
      <c r="AA75" s="60"/>
      <c r="AB75" s="192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95"/>
      <c r="DQ75" s="195"/>
      <c r="DR75" s="195"/>
      <c r="DS75" s="195"/>
      <c r="DT75" s="195"/>
      <c r="DU75" s="195"/>
      <c r="DV75" s="195"/>
      <c r="DW75" s="195"/>
      <c r="DX75" s="195"/>
      <c r="DY75" s="195"/>
      <c r="DZ75" s="195"/>
      <c r="EA75" s="195"/>
      <c r="EB75" s="195"/>
      <c r="EC75" s="195"/>
      <c r="ED75" s="195"/>
      <c r="EE75" s="195"/>
      <c r="EF75" s="195"/>
      <c r="EG75" s="195"/>
      <c r="EH75" s="195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5"/>
      <c r="EV75" s="195"/>
      <c r="EW75" s="195"/>
      <c r="EX75" s="195"/>
      <c r="EY75" s="195"/>
      <c r="EZ75" s="195"/>
      <c r="FA75" s="195"/>
      <c r="FB75" s="195"/>
      <c r="FC75" s="195"/>
      <c r="FD75" s="195"/>
      <c r="FE75" s="195"/>
      <c r="FF75" s="195"/>
      <c r="FG75" s="195"/>
      <c r="FH75" s="195"/>
      <c r="FI75" s="195"/>
      <c r="FJ75" s="195"/>
      <c r="FK75" s="195"/>
      <c r="FL75" s="195"/>
      <c r="FM75" s="195"/>
      <c r="FN75" s="195"/>
      <c r="FO75" s="195"/>
      <c r="FP75" s="195"/>
      <c r="FQ75" s="195"/>
      <c r="FR75" s="195"/>
      <c r="FS75" s="195"/>
      <c r="FT75" s="195"/>
      <c r="FU75" s="195"/>
      <c r="FV75" s="195"/>
      <c r="FW75" s="195"/>
      <c r="FX75" s="195"/>
      <c r="FY75" s="195"/>
    </row>
    <row r="76" spans="1:181" s="194" customFormat="1" x14ac:dyDescent="0.25">
      <c r="A76" s="185" t="s">
        <v>834</v>
      </c>
      <c r="B76" s="185"/>
      <c r="C76" s="186" t="s">
        <v>946</v>
      </c>
      <c r="D76" s="60"/>
      <c r="E76" s="185"/>
      <c r="F76" s="185"/>
      <c r="G76" s="185"/>
      <c r="H76" s="185"/>
      <c r="I76" s="185"/>
      <c r="J76" s="187" t="s">
        <v>837</v>
      </c>
      <c r="K76" s="187" t="s">
        <v>132</v>
      </c>
      <c r="L76" s="187" t="s">
        <v>70</v>
      </c>
      <c r="M76" s="188"/>
      <c r="N76" s="188">
        <v>232629</v>
      </c>
      <c r="O76" s="188">
        <f t="shared" si="2"/>
        <v>192255.37190082646</v>
      </c>
      <c r="P76" s="187"/>
      <c r="Q76" s="189" t="s">
        <v>70</v>
      </c>
      <c r="R76" s="190">
        <v>30</v>
      </c>
      <c r="S76" s="190">
        <v>45931</v>
      </c>
      <c r="T76" s="191"/>
      <c r="U76" s="189" t="s">
        <v>887</v>
      </c>
      <c r="V76" s="187" t="s">
        <v>69</v>
      </c>
      <c r="W76" s="60" t="s">
        <v>70</v>
      </c>
      <c r="X76" s="60"/>
      <c r="Y76" s="60" t="s">
        <v>69</v>
      </c>
      <c r="Z76" s="139"/>
      <c r="AA76" s="60"/>
      <c r="AB76" s="192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5"/>
      <c r="DK76" s="195"/>
      <c r="DL76" s="195"/>
      <c r="DM76" s="195"/>
      <c r="DN76" s="195"/>
      <c r="DO76" s="195"/>
      <c r="DP76" s="195"/>
      <c r="DQ76" s="195"/>
      <c r="DR76" s="195"/>
      <c r="DS76" s="195"/>
      <c r="DT76" s="195"/>
      <c r="DU76" s="195"/>
      <c r="DV76" s="195"/>
      <c r="DW76" s="195"/>
      <c r="DX76" s="195"/>
      <c r="DY76" s="195"/>
      <c r="DZ76" s="195"/>
      <c r="EA76" s="195"/>
      <c r="EB76" s="195"/>
      <c r="EC76" s="195"/>
      <c r="ED76" s="195"/>
      <c r="EE76" s="195"/>
      <c r="EF76" s="195"/>
      <c r="EG76" s="195"/>
      <c r="EH76" s="195"/>
      <c r="EI76" s="195"/>
      <c r="EJ76" s="195"/>
      <c r="EK76" s="195"/>
      <c r="EL76" s="195"/>
      <c r="EM76" s="195"/>
      <c r="EN76" s="195"/>
      <c r="EO76" s="195"/>
      <c r="EP76" s="195"/>
      <c r="EQ76" s="195"/>
      <c r="ER76" s="195"/>
      <c r="ES76" s="195"/>
      <c r="ET76" s="195"/>
      <c r="EU76" s="195"/>
      <c r="EV76" s="195"/>
      <c r="EW76" s="195"/>
      <c r="EX76" s="195"/>
      <c r="EY76" s="195"/>
      <c r="EZ76" s="195"/>
      <c r="FA76" s="195"/>
      <c r="FB76" s="195"/>
      <c r="FC76" s="195"/>
      <c r="FD76" s="195"/>
      <c r="FE76" s="195"/>
      <c r="FF76" s="195"/>
      <c r="FG76" s="195"/>
      <c r="FH76" s="195"/>
      <c r="FI76" s="195"/>
      <c r="FJ76" s="195"/>
      <c r="FK76" s="195"/>
      <c r="FL76" s="195"/>
      <c r="FM76" s="195"/>
      <c r="FN76" s="195"/>
      <c r="FO76" s="195"/>
      <c r="FP76" s="195"/>
      <c r="FQ76" s="195"/>
      <c r="FR76" s="195"/>
      <c r="FS76" s="195"/>
      <c r="FT76" s="195"/>
      <c r="FU76" s="195"/>
      <c r="FV76" s="195"/>
      <c r="FW76" s="195"/>
      <c r="FX76" s="195"/>
      <c r="FY76" s="195"/>
    </row>
    <row r="77" spans="1:181" s="194" customFormat="1" x14ac:dyDescent="0.25">
      <c r="A77" s="185" t="s">
        <v>834</v>
      </c>
      <c r="B77" s="185"/>
      <c r="C77" s="186" t="s">
        <v>947</v>
      </c>
      <c r="D77" s="60"/>
      <c r="E77" s="185"/>
      <c r="F77" s="185"/>
      <c r="G77" s="185"/>
      <c r="H77" s="185"/>
      <c r="I77" s="185"/>
      <c r="J77" s="187" t="s">
        <v>837</v>
      </c>
      <c r="K77" s="187" t="s">
        <v>70</v>
      </c>
      <c r="L77" s="187" t="s">
        <v>70</v>
      </c>
      <c r="M77" s="188"/>
      <c r="N77" s="188">
        <v>3000000</v>
      </c>
      <c r="O77" s="188">
        <f t="shared" si="2"/>
        <v>2479338.8429752067</v>
      </c>
      <c r="P77" s="187" t="s">
        <v>71</v>
      </c>
      <c r="Q77" s="189" t="s">
        <v>70</v>
      </c>
      <c r="R77" s="190">
        <v>28</v>
      </c>
      <c r="S77" s="190">
        <v>45931</v>
      </c>
      <c r="T77" s="191"/>
      <c r="U77" s="189" t="s">
        <v>929</v>
      </c>
      <c r="V77" s="187" t="s">
        <v>69</v>
      </c>
      <c r="W77" s="60" t="s">
        <v>70</v>
      </c>
      <c r="X77" s="60"/>
      <c r="Y77" s="60" t="s">
        <v>69</v>
      </c>
      <c r="Z77" s="139"/>
      <c r="AA77" s="60"/>
      <c r="AB77" s="192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95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95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95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95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95"/>
    </row>
    <row r="78" spans="1:181" s="194" customFormat="1" ht="30" x14ac:dyDescent="0.25">
      <c r="A78" s="185" t="s">
        <v>834</v>
      </c>
      <c r="B78" s="185"/>
      <c r="C78" s="186" t="s">
        <v>948</v>
      </c>
      <c r="D78" s="60"/>
      <c r="E78" s="185"/>
      <c r="F78" s="185"/>
      <c r="G78" s="185"/>
      <c r="H78" s="185"/>
      <c r="I78" s="185"/>
      <c r="J78" s="187" t="s">
        <v>837</v>
      </c>
      <c r="K78" s="187" t="s">
        <v>70</v>
      </c>
      <c r="L78" s="187" t="s">
        <v>70</v>
      </c>
      <c r="M78" s="188"/>
      <c r="N78" s="188">
        <v>3000000</v>
      </c>
      <c r="O78" s="188">
        <f t="shared" si="2"/>
        <v>2479338.8429752067</v>
      </c>
      <c r="P78" s="187" t="s">
        <v>71</v>
      </c>
      <c r="Q78" s="189" t="s">
        <v>70</v>
      </c>
      <c r="R78" s="190">
        <v>28</v>
      </c>
      <c r="S78" s="190">
        <v>45931</v>
      </c>
      <c r="T78" s="191"/>
      <c r="U78" s="189" t="s">
        <v>929</v>
      </c>
      <c r="V78" s="187" t="s">
        <v>69</v>
      </c>
      <c r="W78" s="60" t="s">
        <v>70</v>
      </c>
      <c r="X78" s="60"/>
      <c r="Y78" s="60" t="s">
        <v>69</v>
      </c>
      <c r="Z78" s="139"/>
      <c r="AA78" s="60"/>
      <c r="AB78" s="192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95"/>
      <c r="EH78" s="195"/>
      <c r="EI78" s="195"/>
      <c r="EJ78" s="195"/>
      <c r="EK78" s="195"/>
      <c r="EL78" s="195"/>
      <c r="EM78" s="195"/>
      <c r="EN78" s="195"/>
      <c r="EO78" s="195"/>
      <c r="EP78" s="195"/>
      <c r="EQ78" s="195"/>
      <c r="ER78" s="195"/>
      <c r="ES78" s="195"/>
      <c r="ET78" s="195"/>
      <c r="EU78" s="195"/>
      <c r="EV78" s="195"/>
      <c r="EW78" s="195"/>
      <c r="EX78" s="195"/>
      <c r="EY78" s="195"/>
      <c r="EZ78" s="195"/>
      <c r="FA78" s="195"/>
      <c r="FB78" s="195"/>
      <c r="FC78" s="195"/>
      <c r="FD78" s="195"/>
      <c r="FE78" s="195"/>
      <c r="FF78" s="195"/>
      <c r="FG78" s="195"/>
      <c r="FH78" s="195"/>
      <c r="FI78" s="195"/>
      <c r="FJ78" s="195"/>
      <c r="FK78" s="195"/>
      <c r="FL78" s="195"/>
      <c r="FM78" s="195"/>
      <c r="FN78" s="195"/>
      <c r="FO78" s="195"/>
      <c r="FP78" s="195"/>
      <c r="FQ78" s="195"/>
      <c r="FR78" s="195"/>
      <c r="FS78" s="195"/>
      <c r="FT78" s="195"/>
      <c r="FU78" s="195"/>
      <c r="FV78" s="195"/>
      <c r="FW78" s="195"/>
      <c r="FX78" s="195"/>
      <c r="FY78" s="195"/>
    </row>
    <row r="79" spans="1:181" s="194" customFormat="1" ht="30" x14ac:dyDescent="0.25">
      <c r="A79" s="185" t="s">
        <v>834</v>
      </c>
      <c r="B79" s="185"/>
      <c r="C79" s="186" t="s">
        <v>949</v>
      </c>
      <c r="D79" s="60"/>
      <c r="E79" s="185"/>
      <c r="F79" s="185"/>
      <c r="G79" s="185"/>
      <c r="H79" s="185"/>
      <c r="I79" s="185"/>
      <c r="J79" s="187" t="s">
        <v>837</v>
      </c>
      <c r="K79" s="187" t="s">
        <v>70</v>
      </c>
      <c r="L79" s="187" t="s">
        <v>70</v>
      </c>
      <c r="M79" s="188"/>
      <c r="N79" s="188">
        <v>3000000</v>
      </c>
      <c r="O79" s="188">
        <f t="shared" si="2"/>
        <v>2479338.8429752067</v>
      </c>
      <c r="P79" s="187" t="s">
        <v>71</v>
      </c>
      <c r="Q79" s="189" t="s">
        <v>70</v>
      </c>
      <c r="R79" s="190">
        <v>24</v>
      </c>
      <c r="S79" s="190">
        <v>45931</v>
      </c>
      <c r="T79" s="191"/>
      <c r="U79" s="189" t="s">
        <v>950</v>
      </c>
      <c r="V79" s="187" t="s">
        <v>69</v>
      </c>
      <c r="W79" s="60" t="s">
        <v>70</v>
      </c>
      <c r="X79" s="60"/>
      <c r="Y79" s="60" t="s">
        <v>69</v>
      </c>
      <c r="Z79" s="139"/>
      <c r="AA79" s="60"/>
      <c r="AB79" s="192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5"/>
      <c r="CQ79" s="195"/>
      <c r="CR79" s="195"/>
      <c r="CS79" s="195"/>
      <c r="CT79" s="195"/>
      <c r="CU79" s="195"/>
      <c r="CV79" s="195"/>
      <c r="CW79" s="195"/>
      <c r="CX79" s="195"/>
      <c r="CY79" s="195"/>
      <c r="CZ79" s="195"/>
      <c r="DA79" s="195"/>
      <c r="DB79" s="195"/>
      <c r="DC79" s="195"/>
      <c r="DD79" s="195"/>
      <c r="DE79" s="195"/>
      <c r="DF79" s="195"/>
      <c r="DG79" s="195"/>
      <c r="DH79" s="195"/>
      <c r="DI79" s="195"/>
      <c r="DJ79" s="195"/>
      <c r="DK79" s="195"/>
      <c r="DL79" s="195"/>
      <c r="DM79" s="195"/>
      <c r="DN79" s="195"/>
      <c r="DO79" s="195"/>
      <c r="DP79" s="195"/>
      <c r="DQ79" s="195"/>
      <c r="DR79" s="195"/>
      <c r="DS79" s="195"/>
      <c r="DT79" s="195"/>
      <c r="DU79" s="195"/>
      <c r="DV79" s="195"/>
      <c r="DW79" s="195"/>
      <c r="DX79" s="195"/>
      <c r="DY79" s="195"/>
      <c r="DZ79" s="195"/>
      <c r="EA79" s="195"/>
      <c r="EB79" s="195"/>
      <c r="EC79" s="195"/>
      <c r="ED79" s="195"/>
      <c r="EE79" s="195"/>
      <c r="EF79" s="195"/>
      <c r="EG79" s="195"/>
      <c r="EH79" s="195"/>
      <c r="EI79" s="195"/>
      <c r="EJ79" s="195"/>
      <c r="EK79" s="195"/>
      <c r="EL79" s="195"/>
      <c r="EM79" s="195"/>
      <c r="EN79" s="195"/>
      <c r="EO79" s="195"/>
      <c r="EP79" s="195"/>
      <c r="EQ79" s="195"/>
      <c r="ER79" s="195"/>
      <c r="ES79" s="195"/>
      <c r="ET79" s="195"/>
      <c r="EU79" s="195"/>
      <c r="EV79" s="195"/>
      <c r="EW79" s="195"/>
      <c r="EX79" s="195"/>
      <c r="EY79" s="195"/>
      <c r="EZ79" s="195"/>
      <c r="FA79" s="195"/>
      <c r="FB79" s="195"/>
      <c r="FC79" s="195"/>
      <c r="FD79" s="195"/>
      <c r="FE79" s="195"/>
      <c r="FF79" s="195"/>
      <c r="FG79" s="195"/>
      <c r="FH79" s="195"/>
      <c r="FI79" s="195"/>
      <c r="FJ79" s="195"/>
      <c r="FK79" s="195"/>
      <c r="FL79" s="195"/>
      <c r="FM79" s="195"/>
      <c r="FN79" s="195"/>
      <c r="FO79" s="195"/>
      <c r="FP79" s="195"/>
      <c r="FQ79" s="195"/>
      <c r="FR79" s="195"/>
      <c r="FS79" s="195"/>
      <c r="FT79" s="195"/>
      <c r="FU79" s="195"/>
      <c r="FV79" s="195"/>
      <c r="FW79" s="195"/>
      <c r="FX79" s="195"/>
      <c r="FY79" s="195"/>
    </row>
    <row r="80" spans="1:181" s="194" customFormat="1" ht="30" x14ac:dyDescent="0.25">
      <c r="A80" s="185" t="s">
        <v>834</v>
      </c>
      <c r="B80" s="185"/>
      <c r="C80" s="186" t="s">
        <v>951</v>
      </c>
      <c r="D80" s="60"/>
      <c r="E80" s="185"/>
      <c r="F80" s="185"/>
      <c r="G80" s="185"/>
      <c r="H80" s="185"/>
      <c r="I80" s="185"/>
      <c r="J80" s="187" t="s">
        <v>618</v>
      </c>
      <c r="K80" s="187" t="s">
        <v>132</v>
      </c>
      <c r="L80" s="187" t="s">
        <v>70</v>
      </c>
      <c r="M80" s="188"/>
      <c r="N80" s="188">
        <v>65000</v>
      </c>
      <c r="O80" s="188">
        <f t="shared" si="2"/>
        <v>53719.008264462813</v>
      </c>
      <c r="P80" s="187" t="s">
        <v>71</v>
      </c>
      <c r="Q80" s="189" t="s">
        <v>34</v>
      </c>
      <c r="R80" s="190">
        <v>12</v>
      </c>
      <c r="S80" s="190">
        <v>45931</v>
      </c>
      <c r="T80" s="191"/>
      <c r="U80" s="189" t="s">
        <v>897</v>
      </c>
      <c r="V80" s="187" t="s">
        <v>69</v>
      </c>
      <c r="W80" s="60" t="s">
        <v>70</v>
      </c>
      <c r="X80" s="60"/>
      <c r="Y80" s="60" t="s">
        <v>69</v>
      </c>
      <c r="Z80" s="139"/>
      <c r="AA80" s="60"/>
      <c r="AB80" s="192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5"/>
      <c r="CJ80" s="195"/>
      <c r="CK80" s="195"/>
      <c r="CL80" s="195"/>
      <c r="CM80" s="195"/>
      <c r="CN80" s="195"/>
      <c r="CO80" s="195"/>
      <c r="CP80" s="195"/>
      <c r="CQ80" s="195"/>
      <c r="CR80" s="195"/>
      <c r="CS80" s="195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95"/>
      <c r="DS80" s="195"/>
      <c r="DT80" s="195"/>
      <c r="DU80" s="195"/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95"/>
      <c r="EJ80" s="195"/>
      <c r="EK80" s="195"/>
      <c r="EL80" s="195"/>
      <c r="EM80" s="195"/>
      <c r="EN80" s="195"/>
      <c r="EO80" s="195"/>
      <c r="EP80" s="195"/>
      <c r="EQ80" s="195"/>
      <c r="ER80" s="195"/>
      <c r="ES80" s="195"/>
      <c r="ET80" s="195"/>
      <c r="EU80" s="195"/>
      <c r="EV80" s="195"/>
      <c r="EW80" s="195"/>
      <c r="EX80" s="195"/>
      <c r="EY80" s="195"/>
      <c r="EZ80" s="195"/>
      <c r="FA80" s="195"/>
      <c r="FB80" s="195"/>
      <c r="FC80" s="195"/>
      <c r="FD80" s="195"/>
      <c r="FE80" s="195"/>
      <c r="FF80" s="195"/>
      <c r="FG80" s="195"/>
      <c r="FH80" s="195"/>
      <c r="FI80" s="195"/>
      <c r="FJ80" s="195"/>
      <c r="FK80" s="195"/>
      <c r="FL80" s="195"/>
      <c r="FM80" s="195"/>
      <c r="FN80" s="195"/>
      <c r="FO80" s="195"/>
      <c r="FP80" s="195"/>
      <c r="FQ80" s="195"/>
      <c r="FR80" s="195"/>
      <c r="FS80" s="195"/>
      <c r="FT80" s="195"/>
      <c r="FU80" s="195"/>
      <c r="FV80" s="195"/>
      <c r="FW80" s="195"/>
      <c r="FX80" s="195"/>
      <c r="FY80" s="195"/>
    </row>
    <row r="81" spans="1:181" s="194" customFormat="1" ht="30" x14ac:dyDescent="0.25">
      <c r="A81" s="185" t="s">
        <v>834</v>
      </c>
      <c r="B81" s="185"/>
      <c r="C81" s="186" t="s">
        <v>952</v>
      </c>
      <c r="D81" s="60"/>
      <c r="E81" s="185"/>
      <c r="F81" s="185"/>
      <c r="G81" s="185"/>
      <c r="H81" s="185"/>
      <c r="I81" s="185"/>
      <c r="J81" s="187" t="s">
        <v>618</v>
      </c>
      <c r="K81" s="187" t="s">
        <v>132</v>
      </c>
      <c r="L81" s="187" t="s">
        <v>70</v>
      </c>
      <c r="M81" s="188"/>
      <c r="N81" s="188">
        <v>62425</v>
      </c>
      <c r="O81" s="188">
        <f t="shared" si="2"/>
        <v>51590.909090909096</v>
      </c>
      <c r="P81" s="187"/>
      <c r="Q81" s="189" t="s">
        <v>34</v>
      </c>
      <c r="R81" s="190">
        <v>24</v>
      </c>
      <c r="S81" s="190">
        <v>45717</v>
      </c>
      <c r="T81" s="191"/>
      <c r="U81" s="189" t="s">
        <v>953</v>
      </c>
      <c r="V81" s="187" t="s">
        <v>69</v>
      </c>
      <c r="W81" s="60" t="s">
        <v>70</v>
      </c>
      <c r="X81" s="60"/>
      <c r="Y81" s="60" t="s">
        <v>69</v>
      </c>
      <c r="Z81" s="139"/>
      <c r="AA81" s="60"/>
      <c r="AB81" s="192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195"/>
      <c r="BV81" s="195"/>
      <c r="BW81" s="195"/>
      <c r="BX81" s="195"/>
      <c r="BY81" s="195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5"/>
      <c r="DK81" s="195"/>
      <c r="DL81" s="195"/>
      <c r="DM81" s="195"/>
      <c r="DN81" s="195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195"/>
      <c r="EA81" s="195"/>
      <c r="EB81" s="195"/>
      <c r="EC81" s="195"/>
      <c r="ED81" s="195"/>
      <c r="EE81" s="195"/>
      <c r="EF81" s="195"/>
      <c r="EG81" s="195"/>
      <c r="EH81" s="195"/>
      <c r="EI81" s="195"/>
      <c r="EJ81" s="195"/>
      <c r="EK81" s="195"/>
      <c r="EL81" s="195"/>
      <c r="EM81" s="195"/>
      <c r="EN81" s="195"/>
      <c r="EO81" s="195"/>
      <c r="EP81" s="195"/>
      <c r="EQ81" s="195"/>
      <c r="ER81" s="195"/>
      <c r="ES81" s="195"/>
      <c r="ET81" s="195"/>
      <c r="EU81" s="195"/>
      <c r="EV81" s="195"/>
      <c r="EW81" s="195"/>
      <c r="EX81" s="195"/>
      <c r="EY81" s="195"/>
      <c r="EZ81" s="195"/>
      <c r="FA81" s="195"/>
      <c r="FB81" s="195"/>
      <c r="FC81" s="195"/>
      <c r="FD81" s="195"/>
      <c r="FE81" s="195"/>
      <c r="FF81" s="195"/>
      <c r="FG81" s="195"/>
      <c r="FH81" s="195"/>
      <c r="FI81" s="195"/>
      <c r="FJ81" s="195"/>
      <c r="FK81" s="195"/>
      <c r="FL81" s="195"/>
      <c r="FM81" s="195"/>
      <c r="FN81" s="195"/>
      <c r="FO81" s="195"/>
      <c r="FP81" s="195"/>
      <c r="FQ81" s="195"/>
      <c r="FR81" s="195"/>
      <c r="FS81" s="195"/>
      <c r="FT81" s="195"/>
      <c r="FU81" s="195"/>
      <c r="FV81" s="195"/>
      <c r="FW81" s="195"/>
      <c r="FX81" s="195"/>
      <c r="FY81" s="195"/>
    </row>
    <row r="82" spans="1:181" s="194" customFormat="1" ht="30" x14ac:dyDescent="0.25">
      <c r="A82" s="185" t="s">
        <v>834</v>
      </c>
      <c r="B82" s="185"/>
      <c r="C82" s="186" t="s">
        <v>954</v>
      </c>
      <c r="D82" s="60"/>
      <c r="E82" s="185"/>
      <c r="F82" s="185"/>
      <c r="G82" s="185"/>
      <c r="H82" s="185"/>
      <c r="I82" s="185"/>
      <c r="J82" s="187" t="s">
        <v>618</v>
      </c>
      <c r="K82" s="187" t="s">
        <v>70</v>
      </c>
      <c r="L82" s="187" t="s">
        <v>70</v>
      </c>
      <c r="M82" s="188"/>
      <c r="N82" s="188">
        <v>1728000</v>
      </c>
      <c r="O82" s="188">
        <f t="shared" si="2"/>
        <v>1428099.173553719</v>
      </c>
      <c r="P82" s="187"/>
      <c r="Q82" s="189" t="s">
        <v>34</v>
      </c>
      <c r="R82" s="190">
        <v>24</v>
      </c>
      <c r="S82" s="190">
        <v>45717</v>
      </c>
      <c r="T82" s="191"/>
      <c r="U82" s="189" t="s">
        <v>891</v>
      </c>
      <c r="V82" s="187" t="s">
        <v>69</v>
      </c>
      <c r="W82" s="60" t="s">
        <v>70</v>
      </c>
      <c r="X82" s="60"/>
      <c r="Y82" s="60" t="s">
        <v>69</v>
      </c>
      <c r="Z82" s="139"/>
      <c r="AA82" s="60"/>
      <c r="AB82" s="192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95"/>
      <c r="BT82" s="195"/>
      <c r="BU82" s="195"/>
      <c r="BV82" s="195"/>
      <c r="BW82" s="195"/>
      <c r="BX82" s="195"/>
      <c r="BY82" s="195"/>
      <c r="BZ82" s="195"/>
      <c r="CA82" s="195"/>
      <c r="CB82" s="195"/>
      <c r="CC82" s="195"/>
      <c r="CD82" s="195"/>
      <c r="CE82" s="195"/>
      <c r="CF82" s="195"/>
      <c r="CG82" s="195"/>
      <c r="CH82" s="195"/>
      <c r="CI82" s="195"/>
      <c r="CJ82" s="195"/>
      <c r="CK82" s="195"/>
      <c r="CL82" s="195"/>
      <c r="CM82" s="195"/>
      <c r="CN82" s="195"/>
      <c r="CO82" s="195"/>
      <c r="CP82" s="195"/>
      <c r="CQ82" s="195"/>
      <c r="CR82" s="195"/>
      <c r="CS82" s="195"/>
      <c r="CT82" s="195"/>
      <c r="CU82" s="195"/>
      <c r="CV82" s="195"/>
      <c r="CW82" s="195"/>
      <c r="CX82" s="195"/>
      <c r="CY82" s="195"/>
      <c r="CZ82" s="195"/>
      <c r="DA82" s="195"/>
      <c r="DB82" s="195"/>
      <c r="DC82" s="195"/>
      <c r="DD82" s="195"/>
      <c r="DE82" s="195"/>
      <c r="DF82" s="195"/>
      <c r="DG82" s="195"/>
      <c r="DH82" s="195"/>
      <c r="DI82" s="195"/>
      <c r="DJ82" s="195"/>
      <c r="DK82" s="195"/>
      <c r="DL82" s="195"/>
      <c r="DM82" s="195"/>
      <c r="DN82" s="195"/>
      <c r="DO82" s="195"/>
      <c r="DP82" s="195"/>
      <c r="DQ82" s="195"/>
      <c r="DR82" s="195"/>
      <c r="DS82" s="195"/>
      <c r="DT82" s="195"/>
      <c r="DU82" s="195"/>
      <c r="DV82" s="195"/>
      <c r="DW82" s="195"/>
      <c r="DX82" s="195"/>
      <c r="DY82" s="195"/>
      <c r="DZ82" s="195"/>
      <c r="EA82" s="195"/>
      <c r="EB82" s="195"/>
      <c r="EC82" s="195"/>
      <c r="ED82" s="195"/>
      <c r="EE82" s="195"/>
      <c r="EF82" s="195"/>
      <c r="EG82" s="195"/>
      <c r="EH82" s="195"/>
      <c r="EI82" s="195"/>
      <c r="EJ82" s="195"/>
      <c r="EK82" s="195"/>
      <c r="EL82" s="195"/>
      <c r="EM82" s="195"/>
      <c r="EN82" s="195"/>
      <c r="EO82" s="195"/>
      <c r="EP82" s="195"/>
      <c r="EQ82" s="195"/>
      <c r="ER82" s="195"/>
      <c r="ES82" s="195"/>
      <c r="ET82" s="195"/>
      <c r="EU82" s="195"/>
      <c r="EV82" s="195"/>
      <c r="EW82" s="195"/>
      <c r="EX82" s="195"/>
      <c r="EY82" s="195"/>
      <c r="EZ82" s="195"/>
      <c r="FA82" s="195"/>
      <c r="FB82" s="195"/>
      <c r="FC82" s="195"/>
      <c r="FD82" s="195"/>
      <c r="FE82" s="195"/>
      <c r="FF82" s="195"/>
      <c r="FG82" s="195"/>
      <c r="FH82" s="195"/>
      <c r="FI82" s="195"/>
      <c r="FJ82" s="195"/>
      <c r="FK82" s="195"/>
      <c r="FL82" s="195"/>
      <c r="FM82" s="195"/>
      <c r="FN82" s="195"/>
      <c r="FO82" s="195"/>
      <c r="FP82" s="195"/>
      <c r="FQ82" s="195"/>
      <c r="FR82" s="195"/>
      <c r="FS82" s="195"/>
      <c r="FT82" s="195"/>
      <c r="FU82" s="195"/>
      <c r="FV82" s="195"/>
      <c r="FW82" s="195"/>
      <c r="FX82" s="195"/>
      <c r="FY82" s="195"/>
    </row>
    <row r="83" spans="1:181" s="194" customFormat="1" ht="45" x14ac:dyDescent="0.25">
      <c r="A83" s="185" t="s">
        <v>834</v>
      </c>
      <c r="B83" s="185"/>
      <c r="C83" s="186" t="s">
        <v>955</v>
      </c>
      <c r="D83" s="60"/>
      <c r="E83" s="185"/>
      <c r="F83" s="185"/>
      <c r="G83" s="185"/>
      <c r="H83" s="185"/>
      <c r="I83" s="185"/>
      <c r="J83" s="187" t="s">
        <v>618</v>
      </c>
      <c r="K83" s="187" t="s">
        <v>70</v>
      </c>
      <c r="L83" s="187" t="s">
        <v>70</v>
      </c>
      <c r="M83" s="188"/>
      <c r="N83" s="188">
        <v>685257</v>
      </c>
      <c r="O83" s="188">
        <f t="shared" si="2"/>
        <v>566328.09917355375</v>
      </c>
      <c r="P83" s="187"/>
      <c r="Q83" s="189" t="s">
        <v>34</v>
      </c>
      <c r="R83" s="190">
        <v>24</v>
      </c>
      <c r="S83" s="190">
        <v>45717</v>
      </c>
      <c r="T83" s="191"/>
      <c r="U83" s="189" t="s">
        <v>956</v>
      </c>
      <c r="V83" s="187" t="s">
        <v>69</v>
      </c>
      <c r="W83" s="60" t="s">
        <v>70</v>
      </c>
      <c r="X83" s="60"/>
      <c r="Y83" s="60" t="s">
        <v>69</v>
      </c>
      <c r="Z83" s="139"/>
      <c r="AA83" s="60"/>
      <c r="AB83" s="192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5"/>
      <c r="BU83" s="195"/>
      <c r="BV83" s="195"/>
      <c r="BW83" s="195"/>
      <c r="BX83" s="195"/>
      <c r="BY83" s="195"/>
      <c r="BZ83" s="195"/>
      <c r="CA83" s="195"/>
      <c r="CB83" s="195"/>
      <c r="CC83" s="195"/>
      <c r="CD83" s="195"/>
      <c r="CE83" s="195"/>
      <c r="CF83" s="195"/>
      <c r="CG83" s="195"/>
      <c r="CH83" s="195"/>
      <c r="CI83" s="195"/>
      <c r="CJ83" s="195"/>
      <c r="CK83" s="195"/>
      <c r="CL83" s="195"/>
      <c r="CM83" s="195"/>
      <c r="CN83" s="195"/>
      <c r="CO83" s="195"/>
      <c r="CP83" s="195"/>
      <c r="CQ83" s="195"/>
      <c r="CR83" s="195"/>
      <c r="CS83" s="195"/>
      <c r="CT83" s="195"/>
      <c r="CU83" s="195"/>
      <c r="CV83" s="195"/>
      <c r="CW83" s="195"/>
      <c r="CX83" s="195"/>
      <c r="CY83" s="195"/>
      <c r="CZ83" s="195"/>
      <c r="DA83" s="195"/>
      <c r="DB83" s="195"/>
      <c r="DC83" s="195"/>
      <c r="DD83" s="195"/>
      <c r="DE83" s="195"/>
      <c r="DF83" s="195"/>
      <c r="DG83" s="195"/>
      <c r="DH83" s="195"/>
      <c r="DI83" s="195"/>
      <c r="DJ83" s="195"/>
      <c r="DK83" s="195"/>
      <c r="DL83" s="195"/>
      <c r="DM83" s="195"/>
      <c r="DN83" s="195"/>
      <c r="DO83" s="195"/>
      <c r="DP83" s="195"/>
      <c r="DQ83" s="195"/>
      <c r="DR83" s="195"/>
      <c r="DS83" s="195"/>
      <c r="DT83" s="195"/>
      <c r="DU83" s="195"/>
      <c r="DV83" s="195"/>
      <c r="DW83" s="195"/>
      <c r="DX83" s="195"/>
      <c r="DY83" s="195"/>
      <c r="DZ83" s="195"/>
      <c r="EA83" s="195"/>
      <c r="EB83" s="195"/>
      <c r="EC83" s="195"/>
      <c r="ED83" s="195"/>
      <c r="EE83" s="195"/>
      <c r="EF83" s="195"/>
      <c r="EG83" s="195"/>
      <c r="EH83" s="195"/>
      <c r="EI83" s="195"/>
      <c r="EJ83" s="195"/>
      <c r="EK83" s="195"/>
      <c r="EL83" s="195"/>
      <c r="EM83" s="195"/>
      <c r="EN83" s="195"/>
      <c r="EO83" s="195"/>
      <c r="EP83" s="195"/>
      <c r="EQ83" s="195"/>
      <c r="ER83" s="195"/>
      <c r="ES83" s="195"/>
      <c r="ET83" s="195"/>
      <c r="EU83" s="195"/>
      <c r="EV83" s="195"/>
      <c r="EW83" s="195"/>
      <c r="EX83" s="195"/>
      <c r="EY83" s="195"/>
      <c r="EZ83" s="195"/>
      <c r="FA83" s="195"/>
      <c r="FB83" s="195"/>
      <c r="FC83" s="195"/>
      <c r="FD83" s="195"/>
      <c r="FE83" s="195"/>
      <c r="FF83" s="195"/>
      <c r="FG83" s="195"/>
      <c r="FH83" s="195"/>
      <c r="FI83" s="195"/>
      <c r="FJ83" s="195"/>
      <c r="FK83" s="195"/>
      <c r="FL83" s="195"/>
      <c r="FM83" s="195"/>
      <c r="FN83" s="195"/>
      <c r="FO83" s="195"/>
      <c r="FP83" s="195"/>
      <c r="FQ83" s="195"/>
      <c r="FR83" s="195"/>
      <c r="FS83" s="195"/>
      <c r="FT83" s="195"/>
      <c r="FU83" s="195"/>
      <c r="FV83" s="195"/>
      <c r="FW83" s="195"/>
      <c r="FX83" s="195"/>
      <c r="FY83" s="195"/>
    </row>
    <row r="84" spans="1:181" s="194" customFormat="1" x14ac:dyDescent="0.25">
      <c r="A84" s="185" t="s">
        <v>834</v>
      </c>
      <c r="B84" s="185"/>
      <c r="C84" s="186" t="s">
        <v>957</v>
      </c>
      <c r="D84" s="60"/>
      <c r="E84" s="185"/>
      <c r="F84" s="185"/>
      <c r="G84" s="185"/>
      <c r="H84" s="185"/>
      <c r="I84" s="185"/>
      <c r="J84" s="187" t="s">
        <v>618</v>
      </c>
      <c r="K84" s="187" t="s">
        <v>70</v>
      </c>
      <c r="L84" s="187" t="s">
        <v>70</v>
      </c>
      <c r="M84" s="188"/>
      <c r="N84" s="188">
        <v>226700</v>
      </c>
      <c r="O84" s="188">
        <f t="shared" si="2"/>
        <v>187355.37190082646</v>
      </c>
      <c r="P84" s="187"/>
      <c r="Q84" s="189" t="s">
        <v>34</v>
      </c>
      <c r="R84" s="190">
        <v>12</v>
      </c>
      <c r="S84" s="190">
        <v>45717</v>
      </c>
      <c r="T84" s="191"/>
      <c r="U84" s="189" t="s">
        <v>897</v>
      </c>
      <c r="V84" s="187" t="s">
        <v>69</v>
      </c>
      <c r="W84" s="60" t="s">
        <v>70</v>
      </c>
      <c r="X84" s="60"/>
      <c r="Y84" s="60" t="s">
        <v>69</v>
      </c>
      <c r="Z84" s="139"/>
      <c r="AA84" s="60"/>
      <c r="AB84" s="192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5"/>
      <c r="BU84" s="195"/>
      <c r="BV84" s="195"/>
      <c r="BW84" s="195"/>
      <c r="BX84" s="195"/>
      <c r="BY84" s="195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95"/>
      <c r="CP84" s="195"/>
      <c r="CQ84" s="195"/>
      <c r="CR84" s="195"/>
      <c r="CS84" s="195"/>
      <c r="CT84" s="195"/>
      <c r="CU84" s="195"/>
      <c r="CV84" s="195"/>
      <c r="CW84" s="195"/>
      <c r="CX84" s="195"/>
      <c r="CY84" s="195"/>
      <c r="CZ84" s="195"/>
      <c r="DA84" s="195"/>
      <c r="DB84" s="195"/>
      <c r="DC84" s="195"/>
      <c r="DD84" s="195"/>
      <c r="DE84" s="195"/>
      <c r="DF84" s="195"/>
      <c r="DG84" s="195"/>
      <c r="DH84" s="195"/>
      <c r="DI84" s="195"/>
      <c r="DJ84" s="195"/>
      <c r="DK84" s="195"/>
      <c r="DL84" s="195"/>
      <c r="DM84" s="195"/>
      <c r="DN84" s="195"/>
      <c r="DO84" s="195"/>
      <c r="DP84" s="195"/>
      <c r="DQ84" s="195"/>
      <c r="DR84" s="195"/>
      <c r="DS84" s="195"/>
      <c r="DT84" s="195"/>
      <c r="DU84" s="195"/>
      <c r="DV84" s="195"/>
      <c r="DW84" s="195"/>
      <c r="DX84" s="195"/>
      <c r="DY84" s="195"/>
      <c r="DZ84" s="195"/>
      <c r="EA84" s="195"/>
      <c r="EB84" s="195"/>
      <c r="EC84" s="195"/>
      <c r="ED84" s="195"/>
      <c r="EE84" s="195"/>
      <c r="EF84" s="195"/>
      <c r="EG84" s="195"/>
      <c r="EH84" s="195"/>
      <c r="EI84" s="195"/>
      <c r="EJ84" s="195"/>
      <c r="EK84" s="195"/>
      <c r="EL84" s="195"/>
      <c r="EM84" s="195"/>
      <c r="EN84" s="195"/>
      <c r="EO84" s="195"/>
      <c r="EP84" s="195"/>
      <c r="EQ84" s="195"/>
      <c r="ER84" s="195"/>
      <c r="ES84" s="195"/>
      <c r="ET84" s="195"/>
      <c r="EU84" s="195"/>
      <c r="EV84" s="195"/>
      <c r="EW84" s="195"/>
      <c r="EX84" s="195"/>
      <c r="EY84" s="195"/>
      <c r="EZ84" s="195"/>
      <c r="FA84" s="195"/>
      <c r="FB84" s="195"/>
      <c r="FC84" s="195"/>
      <c r="FD84" s="195"/>
      <c r="FE84" s="195"/>
      <c r="FF84" s="195"/>
      <c r="FG84" s="195"/>
      <c r="FH84" s="195"/>
      <c r="FI84" s="195"/>
      <c r="FJ84" s="195"/>
      <c r="FK84" s="195"/>
      <c r="FL84" s="195"/>
      <c r="FM84" s="195"/>
      <c r="FN84" s="195"/>
      <c r="FO84" s="195"/>
      <c r="FP84" s="195"/>
      <c r="FQ84" s="195"/>
      <c r="FR84" s="195"/>
      <c r="FS84" s="195"/>
      <c r="FT84" s="195"/>
      <c r="FU84" s="195"/>
      <c r="FV84" s="195"/>
      <c r="FW84" s="195"/>
      <c r="FX84" s="195"/>
      <c r="FY84" s="195"/>
    </row>
    <row r="85" spans="1:181" s="194" customFormat="1" ht="45" x14ac:dyDescent="0.25">
      <c r="A85" s="185" t="s">
        <v>834</v>
      </c>
      <c r="B85" s="185"/>
      <c r="C85" s="186" t="s">
        <v>958</v>
      </c>
      <c r="D85" s="60"/>
      <c r="E85" s="185"/>
      <c r="F85" s="185"/>
      <c r="G85" s="185"/>
      <c r="H85" s="185"/>
      <c r="I85" s="185"/>
      <c r="J85" s="187" t="s">
        <v>618</v>
      </c>
      <c r="K85" s="187" t="s">
        <v>70</v>
      </c>
      <c r="L85" s="187" t="s">
        <v>70</v>
      </c>
      <c r="M85" s="188"/>
      <c r="N85" s="188">
        <v>300000</v>
      </c>
      <c r="O85" s="188">
        <f t="shared" si="2"/>
        <v>247933.88429752068</v>
      </c>
      <c r="P85" s="187" t="s">
        <v>71</v>
      </c>
      <c r="Q85" s="189" t="s">
        <v>34</v>
      </c>
      <c r="R85" s="190">
        <v>36</v>
      </c>
      <c r="S85" s="190">
        <v>45962</v>
      </c>
      <c r="T85" s="191"/>
      <c r="U85" s="189" t="s">
        <v>897</v>
      </c>
      <c r="V85" s="187" t="s">
        <v>69</v>
      </c>
      <c r="W85" s="60" t="s">
        <v>70</v>
      </c>
      <c r="X85" s="60"/>
      <c r="Y85" s="60" t="s">
        <v>69</v>
      </c>
      <c r="Z85" s="139"/>
      <c r="AA85" s="60"/>
      <c r="AB85" s="192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95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  <c r="EG85" s="195"/>
      <c r="EH85" s="195"/>
      <c r="EI85" s="195"/>
      <c r="EJ85" s="195"/>
      <c r="EK85" s="195"/>
      <c r="EL85" s="195"/>
      <c r="EM85" s="195"/>
      <c r="EN85" s="195"/>
      <c r="EO85" s="195"/>
      <c r="EP85" s="195"/>
      <c r="EQ85" s="195"/>
      <c r="ER85" s="195"/>
      <c r="ES85" s="195"/>
      <c r="ET85" s="195"/>
      <c r="EU85" s="195"/>
      <c r="EV85" s="195"/>
      <c r="EW85" s="195"/>
      <c r="EX85" s="195"/>
      <c r="EY85" s="195"/>
      <c r="EZ85" s="195"/>
      <c r="FA85" s="195"/>
      <c r="FB85" s="195"/>
      <c r="FC85" s="195"/>
      <c r="FD85" s="195"/>
      <c r="FE85" s="195"/>
      <c r="FF85" s="195"/>
      <c r="FG85" s="195"/>
      <c r="FH85" s="195"/>
      <c r="FI85" s="195"/>
      <c r="FJ85" s="195"/>
      <c r="FK85" s="195"/>
      <c r="FL85" s="195"/>
      <c r="FM85" s="195"/>
      <c r="FN85" s="195"/>
      <c r="FO85" s="195"/>
      <c r="FP85" s="195"/>
      <c r="FQ85" s="195"/>
      <c r="FR85" s="195"/>
      <c r="FS85" s="195"/>
      <c r="FT85" s="195"/>
      <c r="FU85" s="195"/>
      <c r="FV85" s="195"/>
      <c r="FW85" s="195"/>
      <c r="FX85" s="195"/>
      <c r="FY85" s="195"/>
    </row>
    <row r="86" spans="1:181" s="194" customFormat="1" x14ac:dyDescent="0.25">
      <c r="A86" s="185" t="s">
        <v>834</v>
      </c>
      <c r="B86" s="185"/>
      <c r="C86" s="186" t="s">
        <v>959</v>
      </c>
      <c r="D86" s="60"/>
      <c r="E86" s="185"/>
      <c r="F86" s="185"/>
      <c r="G86" s="185"/>
      <c r="H86" s="185"/>
      <c r="I86" s="185"/>
      <c r="J86" s="187" t="s">
        <v>837</v>
      </c>
      <c r="K86" s="187" t="s">
        <v>70</v>
      </c>
      <c r="L86" s="187" t="s">
        <v>70</v>
      </c>
      <c r="M86" s="188"/>
      <c r="N86" s="188">
        <v>3000000</v>
      </c>
      <c r="O86" s="188">
        <f t="shared" si="2"/>
        <v>2479338.8429752067</v>
      </c>
      <c r="P86" s="187" t="s">
        <v>71</v>
      </c>
      <c r="Q86" s="189" t="s">
        <v>70</v>
      </c>
      <c r="R86" s="190">
        <v>48</v>
      </c>
      <c r="S86" s="190">
        <v>45717</v>
      </c>
      <c r="T86" s="191"/>
      <c r="U86" s="189" t="s">
        <v>897</v>
      </c>
      <c r="V86" s="187" t="s">
        <v>69</v>
      </c>
      <c r="W86" s="60" t="s">
        <v>70</v>
      </c>
      <c r="X86" s="60"/>
      <c r="Y86" s="60" t="s">
        <v>69</v>
      </c>
      <c r="Z86" s="139"/>
      <c r="AA86" s="60"/>
      <c r="AB86" s="192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  <c r="BY86" s="195"/>
      <c r="BZ86" s="195"/>
      <c r="CA86" s="195"/>
      <c r="CB86" s="195"/>
      <c r="CC86" s="195"/>
      <c r="CD86" s="195"/>
      <c r="CE86" s="195"/>
      <c r="CF86" s="195"/>
      <c r="CG86" s="195"/>
      <c r="CH86" s="195"/>
      <c r="CI86" s="195"/>
      <c r="CJ86" s="195"/>
      <c r="CK86" s="195"/>
      <c r="CL86" s="195"/>
      <c r="CM86" s="195"/>
      <c r="CN86" s="195"/>
      <c r="CO86" s="195"/>
      <c r="CP86" s="195"/>
      <c r="CQ86" s="195"/>
      <c r="CR86" s="195"/>
      <c r="CS86" s="195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I86" s="195"/>
      <c r="DJ86" s="195"/>
      <c r="DK86" s="195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95"/>
      <c r="DW86" s="195"/>
      <c r="DX86" s="195"/>
      <c r="DY86" s="195"/>
      <c r="DZ86" s="195"/>
      <c r="EA86" s="195"/>
      <c r="EB86" s="195"/>
      <c r="EC86" s="195"/>
      <c r="ED86" s="195"/>
      <c r="EE86" s="195"/>
      <c r="EF86" s="195"/>
      <c r="EG86" s="195"/>
      <c r="EH86" s="195"/>
      <c r="EI86" s="195"/>
      <c r="EJ86" s="195"/>
      <c r="EK86" s="195"/>
      <c r="EL86" s="195"/>
      <c r="EM86" s="195"/>
      <c r="EN86" s="195"/>
      <c r="EO86" s="195"/>
      <c r="EP86" s="195"/>
      <c r="EQ86" s="195"/>
      <c r="ER86" s="195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95"/>
      <c r="FD86" s="195"/>
      <c r="FE86" s="195"/>
      <c r="FF86" s="195"/>
      <c r="FG86" s="195"/>
      <c r="FH86" s="195"/>
      <c r="FI86" s="195"/>
      <c r="FJ86" s="195"/>
      <c r="FK86" s="195"/>
      <c r="FL86" s="195"/>
      <c r="FM86" s="195"/>
      <c r="FN86" s="195"/>
      <c r="FO86" s="195"/>
      <c r="FP86" s="195"/>
      <c r="FQ86" s="195"/>
      <c r="FR86" s="195"/>
      <c r="FS86" s="195"/>
      <c r="FT86" s="195"/>
      <c r="FU86" s="195"/>
      <c r="FV86" s="195"/>
      <c r="FW86" s="195"/>
      <c r="FX86" s="195"/>
      <c r="FY86" s="195"/>
    </row>
    <row r="87" spans="1:181" s="194" customFormat="1" x14ac:dyDescent="0.25">
      <c r="A87" s="185" t="s">
        <v>834</v>
      </c>
      <c r="B87" s="185"/>
      <c r="C87" s="186" t="s">
        <v>960</v>
      </c>
      <c r="D87" s="60"/>
      <c r="E87" s="185"/>
      <c r="F87" s="185"/>
      <c r="G87" s="185"/>
      <c r="H87" s="185"/>
      <c r="I87" s="185"/>
      <c r="J87" s="187" t="s">
        <v>618</v>
      </c>
      <c r="K87" s="187" t="s">
        <v>70</v>
      </c>
      <c r="L87" s="187" t="s">
        <v>70</v>
      </c>
      <c r="M87" s="188"/>
      <c r="N87" s="188">
        <v>26450</v>
      </c>
      <c r="O87" s="188">
        <f t="shared" si="2"/>
        <v>21859.504132231406</v>
      </c>
      <c r="P87" s="187"/>
      <c r="Q87" s="189" t="s">
        <v>34</v>
      </c>
      <c r="R87" s="190">
        <v>12</v>
      </c>
      <c r="S87" s="190">
        <v>45717</v>
      </c>
      <c r="T87" s="191"/>
      <c r="U87" s="189" t="s">
        <v>944</v>
      </c>
      <c r="V87" s="187" t="s">
        <v>69</v>
      </c>
      <c r="W87" s="60" t="s">
        <v>70</v>
      </c>
      <c r="X87" s="60"/>
      <c r="Y87" s="60" t="s">
        <v>69</v>
      </c>
      <c r="Z87" s="139"/>
      <c r="AA87" s="60"/>
      <c r="AB87" s="192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  <c r="AY87" s="195"/>
      <c r="AZ87" s="195"/>
      <c r="BA87" s="195"/>
      <c r="BB87" s="195"/>
      <c r="BC87" s="195"/>
      <c r="BD87" s="195"/>
      <c r="BE87" s="195"/>
      <c r="BF87" s="195"/>
      <c r="BG87" s="195"/>
      <c r="BH87" s="195"/>
      <c r="BI87" s="195"/>
      <c r="BJ87" s="195"/>
      <c r="BK87" s="195"/>
      <c r="BL87" s="195"/>
      <c r="BM87" s="195"/>
      <c r="BN87" s="195"/>
      <c r="BO87" s="195"/>
      <c r="BP87" s="195"/>
      <c r="BQ87" s="195"/>
      <c r="BR87" s="195"/>
      <c r="BS87" s="195"/>
      <c r="BT87" s="195"/>
      <c r="BU87" s="195"/>
      <c r="BV87" s="195"/>
      <c r="BW87" s="195"/>
      <c r="BX87" s="195"/>
      <c r="BY87" s="195"/>
      <c r="BZ87" s="195"/>
      <c r="CA87" s="195"/>
      <c r="CB87" s="195"/>
      <c r="CC87" s="195"/>
      <c r="CD87" s="195"/>
      <c r="CE87" s="195"/>
      <c r="CF87" s="195"/>
      <c r="CG87" s="195"/>
      <c r="CH87" s="195"/>
      <c r="CI87" s="195"/>
      <c r="CJ87" s="195"/>
      <c r="CK87" s="195"/>
      <c r="CL87" s="195"/>
      <c r="CM87" s="195"/>
      <c r="CN87" s="195"/>
      <c r="CO87" s="195"/>
      <c r="CP87" s="195"/>
      <c r="CQ87" s="195"/>
      <c r="CR87" s="195"/>
      <c r="CS87" s="195"/>
      <c r="CT87" s="195"/>
      <c r="CU87" s="195"/>
      <c r="CV87" s="195"/>
      <c r="CW87" s="195"/>
      <c r="CX87" s="195"/>
      <c r="CY87" s="195"/>
      <c r="CZ87" s="195"/>
      <c r="DA87" s="195"/>
      <c r="DB87" s="195"/>
      <c r="DC87" s="195"/>
      <c r="DD87" s="195"/>
      <c r="DE87" s="195"/>
      <c r="DF87" s="195"/>
      <c r="DG87" s="195"/>
      <c r="DH87" s="195"/>
      <c r="DI87" s="195"/>
      <c r="DJ87" s="195"/>
      <c r="DK87" s="195"/>
      <c r="DL87" s="195"/>
      <c r="DM87" s="195"/>
      <c r="DN87" s="195"/>
      <c r="DO87" s="195"/>
      <c r="DP87" s="195"/>
      <c r="DQ87" s="195"/>
      <c r="DR87" s="195"/>
      <c r="DS87" s="195"/>
      <c r="DT87" s="195"/>
      <c r="DU87" s="195"/>
      <c r="DV87" s="195"/>
      <c r="DW87" s="195"/>
      <c r="DX87" s="195"/>
      <c r="DY87" s="195"/>
      <c r="DZ87" s="195"/>
      <c r="EA87" s="195"/>
      <c r="EB87" s="195"/>
      <c r="EC87" s="195"/>
      <c r="ED87" s="195"/>
      <c r="EE87" s="195"/>
      <c r="EF87" s="195"/>
      <c r="EG87" s="195"/>
      <c r="EH87" s="195"/>
      <c r="EI87" s="195"/>
      <c r="EJ87" s="195"/>
      <c r="EK87" s="195"/>
      <c r="EL87" s="195"/>
      <c r="EM87" s="195"/>
      <c r="EN87" s="195"/>
      <c r="EO87" s="195"/>
      <c r="EP87" s="195"/>
      <c r="EQ87" s="195"/>
      <c r="ER87" s="195"/>
      <c r="ES87" s="195"/>
      <c r="ET87" s="195"/>
      <c r="EU87" s="195"/>
      <c r="EV87" s="195"/>
      <c r="EW87" s="195"/>
      <c r="EX87" s="195"/>
      <c r="EY87" s="195"/>
      <c r="EZ87" s="195"/>
      <c r="FA87" s="195"/>
      <c r="FB87" s="195"/>
      <c r="FC87" s="195"/>
      <c r="FD87" s="195"/>
      <c r="FE87" s="195"/>
      <c r="FF87" s="195"/>
      <c r="FG87" s="195"/>
      <c r="FH87" s="195"/>
      <c r="FI87" s="195"/>
      <c r="FJ87" s="195"/>
      <c r="FK87" s="195"/>
      <c r="FL87" s="195"/>
      <c r="FM87" s="195"/>
      <c r="FN87" s="195"/>
      <c r="FO87" s="195"/>
      <c r="FP87" s="195"/>
      <c r="FQ87" s="195"/>
      <c r="FR87" s="195"/>
      <c r="FS87" s="195"/>
      <c r="FT87" s="195"/>
      <c r="FU87" s="195"/>
      <c r="FV87" s="195"/>
      <c r="FW87" s="195"/>
      <c r="FX87" s="195"/>
      <c r="FY87" s="195"/>
    </row>
    <row r="88" spans="1:181" s="194" customFormat="1" x14ac:dyDescent="0.25">
      <c r="A88" s="185" t="s">
        <v>834</v>
      </c>
      <c r="B88" s="185"/>
      <c r="C88" s="186" t="s">
        <v>961</v>
      </c>
      <c r="D88" s="60"/>
      <c r="E88" s="185"/>
      <c r="F88" s="185"/>
      <c r="G88" s="185"/>
      <c r="H88" s="185"/>
      <c r="I88" s="185"/>
      <c r="J88" s="187" t="s">
        <v>618</v>
      </c>
      <c r="K88" s="187" t="s">
        <v>70</v>
      </c>
      <c r="L88" s="187" t="s">
        <v>70</v>
      </c>
      <c r="M88" s="188"/>
      <c r="N88" s="188">
        <v>35570</v>
      </c>
      <c r="O88" s="188">
        <f t="shared" si="2"/>
        <v>29396.694214876035</v>
      </c>
      <c r="P88" s="187"/>
      <c r="Q88" s="189" t="s">
        <v>34</v>
      </c>
      <c r="R88" s="190">
        <v>12</v>
      </c>
      <c r="S88" s="190">
        <v>45717</v>
      </c>
      <c r="T88" s="191"/>
      <c r="U88" s="189" t="s">
        <v>944</v>
      </c>
      <c r="V88" s="187" t="s">
        <v>69</v>
      </c>
      <c r="W88" s="60" t="s">
        <v>70</v>
      </c>
      <c r="X88" s="60"/>
      <c r="Y88" s="60" t="s">
        <v>69</v>
      </c>
      <c r="Z88" s="139"/>
      <c r="AA88" s="60"/>
      <c r="AB88" s="192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5"/>
      <c r="BO88" s="195"/>
      <c r="BP88" s="195"/>
      <c r="BQ88" s="195"/>
      <c r="BR88" s="195"/>
      <c r="BS88" s="195"/>
      <c r="BT88" s="195"/>
      <c r="BU88" s="195"/>
      <c r="BV88" s="195"/>
      <c r="BW88" s="195"/>
      <c r="BX88" s="195"/>
      <c r="BY88" s="195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5"/>
      <c r="CQ88" s="195"/>
      <c r="CR88" s="195"/>
      <c r="CS88" s="195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5"/>
      <c r="DK88" s="195"/>
      <c r="DL88" s="195"/>
      <c r="DM88" s="195"/>
      <c r="DN88" s="195"/>
      <c r="DO88" s="195"/>
      <c r="DP88" s="195"/>
      <c r="DQ88" s="195"/>
      <c r="DR88" s="195"/>
      <c r="DS88" s="195"/>
      <c r="DT88" s="195"/>
      <c r="DU88" s="195"/>
      <c r="DV88" s="195"/>
      <c r="DW88" s="195"/>
      <c r="DX88" s="195"/>
      <c r="DY88" s="195"/>
      <c r="DZ88" s="195"/>
      <c r="EA88" s="195"/>
      <c r="EB88" s="195"/>
      <c r="EC88" s="195"/>
      <c r="ED88" s="195"/>
      <c r="EE88" s="195"/>
      <c r="EF88" s="195"/>
      <c r="EG88" s="195"/>
      <c r="EH88" s="195"/>
      <c r="EI88" s="195"/>
      <c r="EJ88" s="195"/>
      <c r="EK88" s="195"/>
      <c r="EL88" s="195"/>
      <c r="EM88" s="195"/>
      <c r="EN88" s="195"/>
      <c r="EO88" s="195"/>
      <c r="EP88" s="195"/>
      <c r="EQ88" s="195"/>
      <c r="ER88" s="195"/>
      <c r="ES88" s="195"/>
      <c r="ET88" s="195"/>
      <c r="EU88" s="195"/>
      <c r="EV88" s="195"/>
      <c r="EW88" s="195"/>
      <c r="EX88" s="195"/>
      <c r="EY88" s="195"/>
      <c r="EZ88" s="195"/>
      <c r="FA88" s="195"/>
      <c r="FB88" s="195"/>
      <c r="FC88" s="195"/>
      <c r="FD88" s="195"/>
      <c r="FE88" s="195"/>
      <c r="FF88" s="195"/>
      <c r="FG88" s="195"/>
      <c r="FH88" s="195"/>
      <c r="FI88" s="195"/>
      <c r="FJ88" s="195"/>
      <c r="FK88" s="195"/>
      <c r="FL88" s="195"/>
      <c r="FM88" s="195"/>
      <c r="FN88" s="195"/>
      <c r="FO88" s="195"/>
      <c r="FP88" s="195"/>
      <c r="FQ88" s="195"/>
      <c r="FR88" s="195"/>
      <c r="FS88" s="195"/>
      <c r="FT88" s="195"/>
      <c r="FU88" s="195"/>
      <c r="FV88" s="195"/>
      <c r="FW88" s="195"/>
      <c r="FX88" s="195"/>
      <c r="FY88" s="195"/>
    </row>
    <row r="89" spans="1:181" s="194" customFormat="1" ht="45" x14ac:dyDescent="0.25">
      <c r="A89" s="185" t="s">
        <v>834</v>
      </c>
      <c r="B89" s="185"/>
      <c r="C89" s="186" t="s">
        <v>963</v>
      </c>
      <c r="D89" s="60"/>
      <c r="E89" s="185"/>
      <c r="F89" s="185"/>
      <c r="G89" s="185"/>
      <c r="H89" s="185"/>
      <c r="I89" s="185"/>
      <c r="J89" s="187" t="s">
        <v>618</v>
      </c>
      <c r="K89" s="187" t="s">
        <v>70</v>
      </c>
      <c r="L89" s="187" t="s">
        <v>70</v>
      </c>
      <c r="M89" s="188"/>
      <c r="N89" s="188">
        <v>45000</v>
      </c>
      <c r="O89" s="188">
        <f t="shared" si="2"/>
        <v>37190.082644628099</v>
      </c>
      <c r="P89" s="187" t="s">
        <v>71</v>
      </c>
      <c r="Q89" s="189" t="s">
        <v>34</v>
      </c>
      <c r="R89" s="190">
        <v>30</v>
      </c>
      <c r="S89" s="190">
        <v>45931</v>
      </c>
      <c r="T89" s="191"/>
      <c r="U89" s="189" t="s">
        <v>962</v>
      </c>
      <c r="V89" s="187" t="s">
        <v>69</v>
      </c>
      <c r="W89" s="60" t="s">
        <v>70</v>
      </c>
      <c r="X89" s="60"/>
      <c r="Y89" s="60" t="s">
        <v>69</v>
      </c>
      <c r="Z89" s="139"/>
      <c r="AA89" s="60"/>
      <c r="AB89" s="192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5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5"/>
      <c r="CQ89" s="195"/>
      <c r="CR89" s="195"/>
      <c r="CS89" s="195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5"/>
      <c r="DK89" s="195"/>
      <c r="DL89" s="195"/>
      <c r="DM89" s="195"/>
      <c r="DN89" s="195"/>
      <c r="DO89" s="195"/>
      <c r="DP89" s="195"/>
      <c r="DQ89" s="195"/>
      <c r="DR89" s="195"/>
      <c r="DS89" s="195"/>
      <c r="DT89" s="195"/>
      <c r="DU89" s="195"/>
      <c r="DV89" s="195"/>
      <c r="DW89" s="195"/>
      <c r="DX89" s="195"/>
      <c r="DY89" s="195"/>
      <c r="DZ89" s="195"/>
      <c r="EA89" s="195"/>
      <c r="EB89" s="195"/>
      <c r="EC89" s="195"/>
      <c r="ED89" s="195"/>
      <c r="EE89" s="195"/>
      <c r="EF89" s="195"/>
      <c r="EG89" s="195"/>
      <c r="EH89" s="195"/>
      <c r="EI89" s="195"/>
      <c r="EJ89" s="195"/>
      <c r="EK89" s="195"/>
      <c r="EL89" s="195"/>
      <c r="EM89" s="195"/>
      <c r="EN89" s="195"/>
      <c r="EO89" s="195"/>
      <c r="EP89" s="195"/>
      <c r="EQ89" s="195"/>
      <c r="ER89" s="195"/>
      <c r="ES89" s="195"/>
      <c r="ET89" s="195"/>
      <c r="EU89" s="195"/>
      <c r="EV89" s="195"/>
      <c r="EW89" s="195"/>
      <c r="EX89" s="195"/>
      <c r="EY89" s="195"/>
      <c r="EZ89" s="195"/>
      <c r="FA89" s="195"/>
      <c r="FB89" s="195"/>
      <c r="FC89" s="195"/>
      <c r="FD89" s="195"/>
      <c r="FE89" s="195"/>
      <c r="FF89" s="195"/>
      <c r="FG89" s="195"/>
      <c r="FH89" s="195"/>
      <c r="FI89" s="195"/>
      <c r="FJ89" s="195"/>
      <c r="FK89" s="195"/>
      <c r="FL89" s="195"/>
      <c r="FM89" s="195"/>
      <c r="FN89" s="195"/>
      <c r="FO89" s="195"/>
      <c r="FP89" s="195"/>
      <c r="FQ89" s="195"/>
      <c r="FR89" s="195"/>
      <c r="FS89" s="195"/>
      <c r="FT89" s="195"/>
      <c r="FU89" s="195"/>
      <c r="FV89" s="195"/>
      <c r="FW89" s="195"/>
      <c r="FX89" s="195"/>
      <c r="FY89" s="195"/>
    </row>
    <row r="90" spans="1:181" s="194" customFormat="1" ht="45" x14ac:dyDescent="0.25">
      <c r="A90" s="185" t="s">
        <v>834</v>
      </c>
      <c r="B90" s="185"/>
      <c r="C90" s="186" t="s">
        <v>964</v>
      </c>
      <c r="D90" s="60"/>
      <c r="E90" s="185"/>
      <c r="F90" s="185"/>
      <c r="G90" s="185"/>
      <c r="H90" s="185"/>
      <c r="I90" s="185"/>
      <c r="J90" s="187" t="s">
        <v>837</v>
      </c>
      <c r="K90" s="187" t="s">
        <v>70</v>
      </c>
      <c r="L90" s="187" t="s">
        <v>70</v>
      </c>
      <c r="M90" s="188"/>
      <c r="N90" s="188">
        <v>210000</v>
      </c>
      <c r="O90" s="188">
        <f t="shared" si="2"/>
        <v>173553.71900826448</v>
      </c>
      <c r="P90" s="187" t="s">
        <v>71</v>
      </c>
      <c r="Q90" s="189" t="s">
        <v>70</v>
      </c>
      <c r="R90" s="190">
        <v>30</v>
      </c>
      <c r="S90" s="190">
        <v>45931</v>
      </c>
      <c r="T90" s="191"/>
      <c r="U90" s="189" t="s">
        <v>965</v>
      </c>
      <c r="V90" s="187" t="s">
        <v>69</v>
      </c>
      <c r="W90" s="60" t="s">
        <v>70</v>
      </c>
      <c r="X90" s="60"/>
      <c r="Y90" s="60" t="s">
        <v>69</v>
      </c>
      <c r="Z90" s="139"/>
      <c r="AA90" s="60"/>
      <c r="AB90" s="192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5"/>
      <c r="CW90" s="195"/>
      <c r="CX90" s="195"/>
      <c r="CY90" s="195"/>
      <c r="CZ90" s="195"/>
      <c r="DA90" s="195"/>
      <c r="DB90" s="195"/>
      <c r="DC90" s="195"/>
      <c r="DD90" s="195"/>
      <c r="DE90" s="195"/>
      <c r="DF90" s="195"/>
      <c r="DG90" s="195"/>
      <c r="DH90" s="195"/>
      <c r="DI90" s="195"/>
      <c r="DJ90" s="195"/>
      <c r="DK90" s="195"/>
      <c r="DL90" s="195"/>
      <c r="DM90" s="195"/>
      <c r="DN90" s="195"/>
      <c r="DO90" s="195"/>
      <c r="DP90" s="195"/>
      <c r="DQ90" s="195"/>
      <c r="DR90" s="195"/>
      <c r="DS90" s="195"/>
      <c r="DT90" s="195"/>
      <c r="DU90" s="195"/>
      <c r="DV90" s="195"/>
      <c r="DW90" s="195"/>
      <c r="DX90" s="195"/>
      <c r="DY90" s="195"/>
      <c r="DZ90" s="195"/>
      <c r="EA90" s="195"/>
      <c r="EB90" s="195"/>
      <c r="EC90" s="195"/>
      <c r="ED90" s="195"/>
      <c r="EE90" s="195"/>
      <c r="EF90" s="195"/>
      <c r="EG90" s="195"/>
      <c r="EH90" s="195"/>
      <c r="EI90" s="195"/>
      <c r="EJ90" s="195"/>
      <c r="EK90" s="195"/>
      <c r="EL90" s="195"/>
      <c r="EM90" s="195"/>
      <c r="EN90" s="195"/>
      <c r="EO90" s="195"/>
      <c r="EP90" s="195"/>
      <c r="EQ90" s="195"/>
      <c r="ER90" s="195"/>
      <c r="ES90" s="195"/>
      <c r="ET90" s="195"/>
      <c r="EU90" s="195"/>
      <c r="EV90" s="195"/>
      <c r="EW90" s="195"/>
      <c r="EX90" s="195"/>
      <c r="EY90" s="195"/>
      <c r="EZ90" s="195"/>
      <c r="FA90" s="195"/>
      <c r="FB90" s="195"/>
      <c r="FC90" s="195"/>
      <c r="FD90" s="195"/>
      <c r="FE90" s="195"/>
      <c r="FF90" s="195"/>
      <c r="FG90" s="195"/>
      <c r="FH90" s="195"/>
      <c r="FI90" s="195"/>
      <c r="FJ90" s="195"/>
      <c r="FK90" s="195"/>
      <c r="FL90" s="195"/>
      <c r="FM90" s="195"/>
      <c r="FN90" s="195"/>
      <c r="FO90" s="195"/>
      <c r="FP90" s="195"/>
      <c r="FQ90" s="195"/>
      <c r="FR90" s="195"/>
      <c r="FS90" s="195"/>
      <c r="FT90" s="195"/>
      <c r="FU90" s="195"/>
      <c r="FV90" s="195"/>
      <c r="FW90" s="195"/>
      <c r="FX90" s="195"/>
      <c r="FY90" s="195"/>
    </row>
    <row r="91" spans="1:181" s="194" customFormat="1" x14ac:dyDescent="0.25">
      <c r="A91" s="185" t="s">
        <v>834</v>
      </c>
      <c r="B91" s="185"/>
      <c r="C91" s="186" t="s">
        <v>966</v>
      </c>
      <c r="D91" s="60"/>
      <c r="E91" s="185"/>
      <c r="F91" s="185"/>
      <c r="G91" s="185"/>
      <c r="H91" s="185"/>
      <c r="I91" s="185"/>
      <c r="J91" s="193" t="s">
        <v>837</v>
      </c>
      <c r="K91" s="187" t="s">
        <v>132</v>
      </c>
      <c r="L91" s="187" t="s">
        <v>70</v>
      </c>
      <c r="M91" s="188"/>
      <c r="N91" s="188">
        <v>774000</v>
      </c>
      <c r="O91" s="188"/>
      <c r="P91" s="187"/>
      <c r="Q91" s="189" t="s">
        <v>70</v>
      </c>
      <c r="R91" s="190">
        <v>24</v>
      </c>
      <c r="S91" s="190">
        <v>45717</v>
      </c>
      <c r="T91" s="191"/>
      <c r="U91" s="189" t="s">
        <v>967</v>
      </c>
      <c r="V91" s="187" t="s">
        <v>69</v>
      </c>
      <c r="W91" s="60" t="s">
        <v>70</v>
      </c>
      <c r="X91" s="60"/>
      <c r="Y91" s="60" t="s">
        <v>69</v>
      </c>
      <c r="Z91" s="139"/>
      <c r="AA91" s="60"/>
      <c r="AB91" s="192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5"/>
      <c r="AT91" s="195"/>
      <c r="AU91" s="195"/>
      <c r="AV91" s="195"/>
      <c r="AW91" s="195"/>
      <c r="AX91" s="195"/>
      <c r="AY91" s="195"/>
      <c r="AZ91" s="195"/>
      <c r="BA91" s="195"/>
      <c r="BB91" s="195"/>
      <c r="BC91" s="195"/>
      <c r="BD91" s="195"/>
      <c r="BE91" s="195"/>
      <c r="BF91" s="195"/>
      <c r="BG91" s="195"/>
      <c r="BH91" s="195"/>
      <c r="BI91" s="195"/>
      <c r="BJ91" s="195"/>
      <c r="BK91" s="195"/>
      <c r="BL91" s="195"/>
      <c r="BM91" s="195"/>
      <c r="BN91" s="195"/>
      <c r="BO91" s="195"/>
      <c r="BP91" s="195"/>
      <c r="BQ91" s="195"/>
      <c r="BR91" s="195"/>
      <c r="BS91" s="195"/>
      <c r="BT91" s="195"/>
      <c r="BU91" s="195"/>
      <c r="BV91" s="195"/>
      <c r="BW91" s="195"/>
      <c r="BX91" s="195"/>
      <c r="BY91" s="195"/>
      <c r="BZ91" s="195"/>
      <c r="CA91" s="195"/>
      <c r="CB91" s="195"/>
      <c r="CC91" s="195"/>
      <c r="CD91" s="195"/>
      <c r="CE91" s="195"/>
      <c r="CF91" s="195"/>
      <c r="CG91" s="195"/>
      <c r="CH91" s="195"/>
      <c r="CI91" s="195"/>
      <c r="CJ91" s="195"/>
      <c r="CK91" s="195"/>
      <c r="CL91" s="195"/>
      <c r="CM91" s="195"/>
      <c r="CN91" s="195"/>
      <c r="CO91" s="195"/>
      <c r="CP91" s="195"/>
      <c r="CQ91" s="195"/>
      <c r="CR91" s="195"/>
      <c r="CS91" s="195"/>
      <c r="CT91" s="195"/>
      <c r="CU91" s="195"/>
      <c r="CV91" s="195"/>
      <c r="CW91" s="195"/>
      <c r="CX91" s="195"/>
      <c r="CY91" s="195"/>
      <c r="CZ91" s="195"/>
      <c r="DA91" s="195"/>
      <c r="DB91" s="195"/>
      <c r="DC91" s="195"/>
      <c r="DD91" s="195"/>
      <c r="DE91" s="195"/>
      <c r="DF91" s="195"/>
      <c r="DG91" s="195"/>
      <c r="DH91" s="195"/>
      <c r="DI91" s="195"/>
      <c r="DJ91" s="195"/>
      <c r="DK91" s="195"/>
      <c r="DL91" s="195"/>
      <c r="DM91" s="195"/>
      <c r="DN91" s="195"/>
      <c r="DO91" s="195"/>
      <c r="DP91" s="195"/>
      <c r="DQ91" s="195"/>
      <c r="DR91" s="195"/>
      <c r="DS91" s="195"/>
      <c r="DT91" s="195"/>
      <c r="DU91" s="195"/>
      <c r="DV91" s="195"/>
      <c r="DW91" s="195"/>
      <c r="DX91" s="195"/>
      <c r="DY91" s="195"/>
      <c r="DZ91" s="195"/>
      <c r="EA91" s="195"/>
      <c r="EB91" s="195"/>
      <c r="EC91" s="195"/>
      <c r="ED91" s="195"/>
      <c r="EE91" s="195"/>
      <c r="EF91" s="195"/>
      <c r="EG91" s="195"/>
      <c r="EH91" s="195"/>
      <c r="EI91" s="195"/>
      <c r="EJ91" s="195"/>
      <c r="EK91" s="195"/>
      <c r="EL91" s="195"/>
      <c r="EM91" s="195"/>
      <c r="EN91" s="195"/>
      <c r="EO91" s="195"/>
      <c r="EP91" s="195"/>
      <c r="EQ91" s="195"/>
      <c r="ER91" s="195"/>
      <c r="ES91" s="195"/>
      <c r="ET91" s="195"/>
      <c r="EU91" s="195"/>
      <c r="EV91" s="195"/>
      <c r="EW91" s="195"/>
      <c r="EX91" s="195"/>
      <c r="EY91" s="195"/>
      <c r="EZ91" s="195"/>
      <c r="FA91" s="195"/>
      <c r="FB91" s="195"/>
      <c r="FC91" s="195"/>
      <c r="FD91" s="195"/>
      <c r="FE91" s="195"/>
      <c r="FF91" s="195"/>
      <c r="FG91" s="195"/>
      <c r="FH91" s="195"/>
      <c r="FI91" s="195"/>
      <c r="FJ91" s="195"/>
      <c r="FK91" s="195"/>
      <c r="FL91" s="195"/>
      <c r="FM91" s="195"/>
      <c r="FN91" s="195"/>
      <c r="FO91" s="195"/>
      <c r="FP91" s="195"/>
      <c r="FQ91" s="195"/>
      <c r="FR91" s="195"/>
      <c r="FS91" s="195"/>
      <c r="FT91" s="195"/>
      <c r="FU91" s="195"/>
      <c r="FV91" s="195"/>
      <c r="FW91" s="195"/>
      <c r="FX91" s="195"/>
      <c r="FY91" s="195"/>
    </row>
    <row r="92" spans="1:181" s="194" customFormat="1" x14ac:dyDescent="0.25">
      <c r="A92" s="42" t="s">
        <v>6</v>
      </c>
      <c r="B92" s="42" t="s">
        <v>6</v>
      </c>
      <c r="C92" s="48" t="s">
        <v>734</v>
      </c>
      <c r="D92" s="60" t="s">
        <v>735</v>
      </c>
      <c r="E92" s="42"/>
      <c r="F92" s="42"/>
      <c r="G92" s="42"/>
      <c r="H92" s="42"/>
      <c r="I92" s="42"/>
      <c r="J92" s="41" t="s">
        <v>19</v>
      </c>
      <c r="K92" s="41" t="s">
        <v>34</v>
      </c>
      <c r="L92" s="41" t="s">
        <v>34</v>
      </c>
      <c r="M92" s="134">
        <v>1990.44</v>
      </c>
      <c r="N92" s="134">
        <v>2408.4299999999998</v>
      </c>
      <c r="O92" s="134">
        <v>1990.44</v>
      </c>
      <c r="P92" s="41"/>
      <c r="Q92" s="41" t="s">
        <v>34</v>
      </c>
      <c r="R92" s="115">
        <v>45658</v>
      </c>
      <c r="S92" s="115">
        <v>45658</v>
      </c>
      <c r="T92" s="115">
        <v>46022</v>
      </c>
      <c r="U92" s="41" t="s">
        <v>736</v>
      </c>
      <c r="V92" s="41" t="s">
        <v>34</v>
      </c>
      <c r="W92" s="41"/>
      <c r="X92" s="41"/>
      <c r="Y92" s="41"/>
      <c r="Z92" s="139"/>
      <c r="AA92" s="41"/>
      <c r="AB92" s="4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</row>
    <row r="93" spans="1:181" s="29" customFormat="1" ht="30" x14ac:dyDescent="0.25">
      <c r="A93" s="42" t="s">
        <v>6</v>
      </c>
      <c r="B93" s="42" t="s">
        <v>6</v>
      </c>
      <c r="C93" s="48" t="s">
        <v>737</v>
      </c>
      <c r="D93" s="60" t="s">
        <v>738</v>
      </c>
      <c r="E93" s="42"/>
      <c r="F93" s="42"/>
      <c r="G93" s="42"/>
      <c r="H93" s="42"/>
      <c r="I93" s="42"/>
      <c r="J93" s="41" t="s">
        <v>19</v>
      </c>
      <c r="K93" s="41" t="s">
        <v>34</v>
      </c>
      <c r="L93" s="41" t="s">
        <v>34</v>
      </c>
      <c r="M93" s="134">
        <v>2591.5</v>
      </c>
      <c r="N93" s="134">
        <v>3135.72</v>
      </c>
      <c r="O93" s="134">
        <v>2591.5</v>
      </c>
      <c r="P93" s="41"/>
      <c r="Q93" s="41" t="s">
        <v>34</v>
      </c>
      <c r="R93" s="115">
        <v>45658</v>
      </c>
      <c r="S93" s="115">
        <v>45658</v>
      </c>
      <c r="T93" s="115">
        <v>46022</v>
      </c>
      <c r="U93" s="47" t="s">
        <v>739</v>
      </c>
      <c r="V93" s="41" t="s">
        <v>34</v>
      </c>
      <c r="W93" s="41"/>
      <c r="X93" s="41"/>
      <c r="Y93" s="41"/>
      <c r="Z93" s="139"/>
      <c r="AA93" s="41"/>
      <c r="AB93" s="4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</row>
    <row r="94" spans="1:181" s="194" customFormat="1" x14ac:dyDescent="0.25">
      <c r="A94" s="42" t="s">
        <v>6</v>
      </c>
      <c r="B94" s="42" t="s">
        <v>6</v>
      </c>
      <c r="C94" s="48" t="s">
        <v>740</v>
      </c>
      <c r="D94" s="60" t="s">
        <v>735</v>
      </c>
      <c r="E94" s="42"/>
      <c r="F94" s="42"/>
      <c r="G94" s="42"/>
      <c r="H94" s="42"/>
      <c r="I94" s="42"/>
      <c r="J94" s="41" t="s">
        <v>19</v>
      </c>
      <c r="K94" s="41" t="s">
        <v>34</v>
      </c>
      <c r="L94" s="41" t="s">
        <v>34</v>
      </c>
      <c r="M94" s="134">
        <v>2840.64</v>
      </c>
      <c r="N94" s="134">
        <v>3437.17</v>
      </c>
      <c r="O94" s="134">
        <v>2840.64</v>
      </c>
      <c r="P94" s="41"/>
      <c r="Q94" s="41" t="s">
        <v>34</v>
      </c>
      <c r="R94" s="115">
        <v>45658</v>
      </c>
      <c r="S94" s="115">
        <v>45658</v>
      </c>
      <c r="T94" s="115">
        <v>46022</v>
      </c>
      <c r="U94" s="47" t="s">
        <v>741</v>
      </c>
      <c r="V94" s="41" t="s">
        <v>34</v>
      </c>
      <c r="W94" s="41"/>
      <c r="X94" s="41"/>
      <c r="Y94" s="41"/>
      <c r="Z94" s="139"/>
      <c r="AA94" s="41"/>
      <c r="AB94" s="4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</row>
    <row r="95" spans="1:181" s="194" customFormat="1" x14ac:dyDescent="0.25">
      <c r="A95" s="42" t="s">
        <v>6</v>
      </c>
      <c r="B95" s="42" t="s">
        <v>6</v>
      </c>
      <c r="C95" s="48" t="s">
        <v>742</v>
      </c>
      <c r="D95" s="60" t="s">
        <v>743</v>
      </c>
      <c r="E95" s="42"/>
      <c r="F95" s="42"/>
      <c r="G95" s="42"/>
      <c r="H95" s="42"/>
      <c r="I95" s="42"/>
      <c r="J95" s="41" t="s">
        <v>19</v>
      </c>
      <c r="K95" s="41" t="s">
        <v>34</v>
      </c>
      <c r="L95" s="41" t="s">
        <v>34</v>
      </c>
      <c r="M95" s="134">
        <v>719.6</v>
      </c>
      <c r="N95" s="134">
        <v>870.72</v>
      </c>
      <c r="O95" s="134">
        <v>719.6</v>
      </c>
      <c r="P95" s="41"/>
      <c r="Q95" s="41" t="s">
        <v>34</v>
      </c>
      <c r="R95" s="115">
        <v>45658</v>
      </c>
      <c r="S95" s="115">
        <v>45658</v>
      </c>
      <c r="T95" s="115">
        <v>46022</v>
      </c>
      <c r="U95" s="47" t="s">
        <v>744</v>
      </c>
      <c r="V95" s="41" t="s">
        <v>34</v>
      </c>
      <c r="W95" s="41"/>
      <c r="X95" s="41"/>
      <c r="Y95" s="41"/>
      <c r="Z95" s="139"/>
      <c r="AA95" s="41"/>
      <c r="AB95" s="4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</row>
    <row r="96" spans="1:181" s="194" customFormat="1" x14ac:dyDescent="0.25">
      <c r="A96" s="42" t="s">
        <v>6</v>
      </c>
      <c r="B96" s="42" t="s">
        <v>6</v>
      </c>
      <c r="C96" s="48" t="s">
        <v>745</v>
      </c>
      <c r="D96" s="60" t="s">
        <v>266</v>
      </c>
      <c r="E96" s="42"/>
      <c r="F96" s="42"/>
      <c r="G96" s="42"/>
      <c r="H96" s="42"/>
      <c r="I96" s="42"/>
      <c r="J96" s="41" t="s">
        <v>19</v>
      </c>
      <c r="K96" s="41" t="s">
        <v>34</v>
      </c>
      <c r="L96" s="41" t="s">
        <v>34</v>
      </c>
      <c r="M96" s="134">
        <v>11713.02</v>
      </c>
      <c r="N96" s="134">
        <v>14172.75</v>
      </c>
      <c r="O96" s="134">
        <v>11713.02</v>
      </c>
      <c r="P96" s="41"/>
      <c r="Q96" s="41" t="s">
        <v>34</v>
      </c>
      <c r="R96" s="115">
        <v>45658</v>
      </c>
      <c r="S96" s="115">
        <v>45658</v>
      </c>
      <c r="T96" s="115">
        <v>46022</v>
      </c>
      <c r="U96" s="47" t="s">
        <v>736</v>
      </c>
      <c r="V96" s="41" t="s">
        <v>34</v>
      </c>
      <c r="W96" s="41"/>
      <c r="X96" s="41"/>
      <c r="Y96" s="41"/>
      <c r="Z96" s="139"/>
      <c r="AA96" s="41"/>
      <c r="AB96" s="4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</row>
    <row r="97" spans="1:181" s="194" customFormat="1" x14ac:dyDescent="0.25">
      <c r="A97" s="42" t="s">
        <v>6</v>
      </c>
      <c r="B97" s="42" t="s">
        <v>6</v>
      </c>
      <c r="C97" s="48" t="s">
        <v>746</v>
      </c>
      <c r="D97" s="60" t="s">
        <v>747</v>
      </c>
      <c r="E97" s="42"/>
      <c r="F97" s="42"/>
      <c r="G97" s="42"/>
      <c r="H97" s="42"/>
      <c r="I97" s="42"/>
      <c r="J97" s="41" t="s">
        <v>19</v>
      </c>
      <c r="K97" s="41" t="s">
        <v>34</v>
      </c>
      <c r="L97" s="41" t="s">
        <v>34</v>
      </c>
      <c r="M97" s="134">
        <v>2783.6</v>
      </c>
      <c r="N97" s="134">
        <v>3368.27</v>
      </c>
      <c r="O97" s="134">
        <v>2783.6</v>
      </c>
      <c r="P97" s="41"/>
      <c r="Q97" s="41" t="s">
        <v>34</v>
      </c>
      <c r="R97" s="115">
        <v>45658</v>
      </c>
      <c r="S97" s="115">
        <v>45658</v>
      </c>
      <c r="T97" s="115">
        <v>46022</v>
      </c>
      <c r="U97" s="47" t="s">
        <v>736</v>
      </c>
      <c r="V97" s="41" t="s">
        <v>34</v>
      </c>
      <c r="W97" s="41"/>
      <c r="X97" s="41"/>
      <c r="Y97" s="41"/>
      <c r="Z97" s="139"/>
      <c r="AA97" s="41"/>
      <c r="AB97" s="4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</row>
    <row r="98" spans="1:181" s="194" customFormat="1" x14ac:dyDescent="0.25">
      <c r="A98" s="42" t="s">
        <v>6</v>
      </c>
      <c r="B98" s="42" t="s">
        <v>6</v>
      </c>
      <c r="C98" s="48" t="s">
        <v>748</v>
      </c>
      <c r="D98" s="60" t="s">
        <v>749</v>
      </c>
      <c r="E98" s="42"/>
      <c r="F98" s="42"/>
      <c r="G98" s="42"/>
      <c r="H98" s="42"/>
      <c r="I98" s="42"/>
      <c r="J98" s="41" t="s">
        <v>19</v>
      </c>
      <c r="K98" s="41" t="s">
        <v>34</v>
      </c>
      <c r="L98" s="41" t="s">
        <v>34</v>
      </c>
      <c r="M98" s="134">
        <v>2165.35</v>
      </c>
      <c r="N98" s="134">
        <v>2620.0700000000002</v>
      </c>
      <c r="O98" s="134">
        <v>2165.35</v>
      </c>
      <c r="P98" s="41"/>
      <c r="Q98" s="41" t="s">
        <v>34</v>
      </c>
      <c r="R98" s="115">
        <v>45658</v>
      </c>
      <c r="S98" s="115">
        <v>45658</v>
      </c>
      <c r="T98" s="115">
        <v>45838</v>
      </c>
      <c r="U98" s="41" t="s">
        <v>750</v>
      </c>
      <c r="V98" s="41" t="s">
        <v>34</v>
      </c>
      <c r="W98" s="41"/>
      <c r="X98" s="41"/>
      <c r="Y98" s="41"/>
      <c r="Z98" s="139"/>
      <c r="AA98" s="41"/>
      <c r="AB98" s="4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</row>
    <row r="99" spans="1:181" s="194" customFormat="1" x14ac:dyDescent="0.25">
      <c r="A99" s="42" t="s">
        <v>6</v>
      </c>
      <c r="B99" s="42" t="s">
        <v>6</v>
      </c>
      <c r="C99" s="48" t="s">
        <v>751</v>
      </c>
      <c r="D99" s="60" t="s">
        <v>749</v>
      </c>
      <c r="E99" s="42"/>
      <c r="F99" s="42"/>
      <c r="G99" s="42"/>
      <c r="H99" s="42"/>
      <c r="I99" s="42"/>
      <c r="J99" s="41" t="s">
        <v>19</v>
      </c>
      <c r="K99" s="41" t="s">
        <v>34</v>
      </c>
      <c r="L99" s="41" t="s">
        <v>34</v>
      </c>
      <c r="M99" s="134">
        <v>8479.2000000000007</v>
      </c>
      <c r="N99" s="134">
        <v>10259.83</v>
      </c>
      <c r="O99" s="134">
        <v>8479.2000000000007</v>
      </c>
      <c r="P99" s="41"/>
      <c r="Q99" s="41" t="s">
        <v>34</v>
      </c>
      <c r="R99" s="115">
        <v>45658</v>
      </c>
      <c r="S99" s="115">
        <v>45658</v>
      </c>
      <c r="T99" s="115">
        <v>45838</v>
      </c>
      <c r="U99" s="41" t="s">
        <v>752</v>
      </c>
      <c r="V99" s="41" t="s">
        <v>34</v>
      </c>
      <c r="W99" s="41"/>
      <c r="X99" s="41"/>
      <c r="Y99" s="41"/>
      <c r="Z99" s="139"/>
      <c r="AA99" s="41"/>
      <c r="AB99" s="4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</row>
    <row r="100" spans="1:181" s="194" customFormat="1" x14ac:dyDescent="0.25">
      <c r="A100" s="42" t="s">
        <v>6</v>
      </c>
      <c r="B100" s="42" t="s">
        <v>6</v>
      </c>
      <c r="C100" s="48" t="s">
        <v>753</v>
      </c>
      <c r="D100" s="60" t="s">
        <v>749</v>
      </c>
      <c r="E100" s="42"/>
      <c r="F100" s="42"/>
      <c r="G100" s="42"/>
      <c r="H100" s="42"/>
      <c r="I100" s="42"/>
      <c r="J100" s="41" t="s">
        <v>19</v>
      </c>
      <c r="K100" s="41" t="s">
        <v>34</v>
      </c>
      <c r="L100" s="41" t="s">
        <v>34</v>
      </c>
      <c r="M100" s="134">
        <v>7752</v>
      </c>
      <c r="N100" s="134">
        <v>9379.92</v>
      </c>
      <c r="O100" s="134">
        <v>7752</v>
      </c>
      <c r="P100" s="41"/>
      <c r="Q100" s="41" t="s">
        <v>34</v>
      </c>
      <c r="R100" s="115">
        <v>45658</v>
      </c>
      <c r="S100" s="115">
        <v>45658</v>
      </c>
      <c r="T100" s="115">
        <v>45838</v>
      </c>
      <c r="U100" s="41" t="s">
        <v>754</v>
      </c>
      <c r="V100" s="41" t="s">
        <v>34</v>
      </c>
      <c r="W100" s="41"/>
      <c r="X100" s="41"/>
      <c r="Y100" s="41"/>
      <c r="Z100" s="139"/>
      <c r="AA100" s="41"/>
      <c r="AB100" s="4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</row>
    <row r="101" spans="1:181" s="194" customFormat="1" x14ac:dyDescent="0.25">
      <c r="A101" s="42" t="s">
        <v>6</v>
      </c>
      <c r="B101" s="42" t="s">
        <v>6</v>
      </c>
      <c r="C101" s="48" t="s">
        <v>755</v>
      </c>
      <c r="D101" s="60" t="s">
        <v>749</v>
      </c>
      <c r="E101" s="42"/>
      <c r="F101" s="42"/>
      <c r="G101" s="42"/>
      <c r="H101" s="42"/>
      <c r="I101" s="42"/>
      <c r="J101" s="41" t="s">
        <v>19</v>
      </c>
      <c r="K101" s="41" t="s">
        <v>34</v>
      </c>
      <c r="L101" s="41" t="s">
        <v>34</v>
      </c>
      <c r="M101" s="134">
        <v>2203.3000000000002</v>
      </c>
      <c r="N101" s="134">
        <v>2666.02</v>
      </c>
      <c r="O101" s="134">
        <v>2203.3000000000002</v>
      </c>
      <c r="P101" s="41"/>
      <c r="Q101" s="41" t="s">
        <v>34</v>
      </c>
      <c r="R101" s="115">
        <v>45658</v>
      </c>
      <c r="S101" s="115">
        <v>45658</v>
      </c>
      <c r="T101" s="115">
        <v>45838</v>
      </c>
      <c r="U101" s="41" t="s">
        <v>756</v>
      </c>
      <c r="V101" s="41" t="s">
        <v>34</v>
      </c>
      <c r="W101" s="41"/>
      <c r="X101" s="41"/>
      <c r="Y101" s="41"/>
      <c r="Z101" s="139"/>
      <c r="AA101" s="41"/>
      <c r="AB101" s="4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</row>
    <row r="102" spans="1:181" s="194" customFormat="1" x14ac:dyDescent="0.25">
      <c r="A102" s="42" t="s">
        <v>6</v>
      </c>
      <c r="B102" s="42" t="s">
        <v>6</v>
      </c>
      <c r="C102" s="48" t="s">
        <v>757</v>
      </c>
      <c r="D102" s="60" t="s">
        <v>749</v>
      </c>
      <c r="E102" s="42"/>
      <c r="F102" s="42"/>
      <c r="G102" s="42"/>
      <c r="H102" s="42"/>
      <c r="I102" s="42"/>
      <c r="J102" s="41" t="s">
        <v>19</v>
      </c>
      <c r="K102" s="41" t="s">
        <v>34</v>
      </c>
      <c r="L102" s="41" t="s">
        <v>34</v>
      </c>
      <c r="M102" s="134" t="s">
        <v>758</v>
      </c>
      <c r="N102" s="134">
        <v>2706.38</v>
      </c>
      <c r="O102" s="134" t="s">
        <v>758</v>
      </c>
      <c r="P102" s="41"/>
      <c r="Q102" s="41" t="s">
        <v>34</v>
      </c>
      <c r="R102" s="115">
        <v>45658</v>
      </c>
      <c r="S102" s="115">
        <v>45658</v>
      </c>
      <c r="T102" s="115">
        <v>45838</v>
      </c>
      <c r="U102" s="41" t="s">
        <v>759</v>
      </c>
      <c r="V102" s="41" t="s">
        <v>34</v>
      </c>
      <c r="W102" s="41"/>
      <c r="X102" s="41"/>
      <c r="Y102" s="41"/>
      <c r="Z102" s="139"/>
      <c r="AA102" s="41"/>
      <c r="AB102" s="4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</row>
    <row r="103" spans="1:181" s="194" customFormat="1" x14ac:dyDescent="0.25">
      <c r="A103" s="42" t="s">
        <v>6</v>
      </c>
      <c r="B103" s="42" t="s">
        <v>6</v>
      </c>
      <c r="C103" s="48" t="s">
        <v>760</v>
      </c>
      <c r="D103" s="60" t="s">
        <v>749</v>
      </c>
      <c r="E103" s="42"/>
      <c r="F103" s="42"/>
      <c r="G103" s="42"/>
      <c r="H103" s="42"/>
      <c r="I103" s="42"/>
      <c r="J103" s="41" t="s">
        <v>19</v>
      </c>
      <c r="K103" s="41" t="s">
        <v>34</v>
      </c>
      <c r="L103" s="41" t="s">
        <v>34</v>
      </c>
      <c r="M103" s="134">
        <v>6895.9</v>
      </c>
      <c r="N103" s="134">
        <v>8344.0400000000009</v>
      </c>
      <c r="O103" s="134">
        <v>6895.9</v>
      </c>
      <c r="P103" s="41"/>
      <c r="Q103" s="41" t="s">
        <v>34</v>
      </c>
      <c r="R103" s="115">
        <v>45658</v>
      </c>
      <c r="S103" s="115">
        <v>45658</v>
      </c>
      <c r="T103" s="115">
        <v>45838</v>
      </c>
      <c r="U103" s="41" t="s">
        <v>761</v>
      </c>
      <c r="V103" s="41" t="s">
        <v>34</v>
      </c>
      <c r="W103" s="41"/>
      <c r="X103" s="41"/>
      <c r="Y103" s="41"/>
      <c r="Z103" s="139"/>
      <c r="AA103" s="41"/>
      <c r="AB103" s="4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</row>
    <row r="104" spans="1:181" s="194" customFormat="1" x14ac:dyDescent="0.25">
      <c r="A104" s="42" t="s">
        <v>6</v>
      </c>
      <c r="B104" s="42" t="s">
        <v>6</v>
      </c>
      <c r="C104" s="48" t="s">
        <v>762</v>
      </c>
      <c r="D104" s="60" t="s">
        <v>749</v>
      </c>
      <c r="E104" s="42"/>
      <c r="F104" s="42"/>
      <c r="G104" s="42"/>
      <c r="H104" s="42"/>
      <c r="I104" s="42"/>
      <c r="J104" s="41" t="s">
        <v>19</v>
      </c>
      <c r="K104" s="41" t="s">
        <v>34</v>
      </c>
      <c r="L104" s="41" t="s">
        <v>34</v>
      </c>
      <c r="M104" s="134">
        <v>3093.97</v>
      </c>
      <c r="N104" s="134">
        <v>3743.7</v>
      </c>
      <c r="O104" s="134">
        <v>3093.97</v>
      </c>
      <c r="P104" s="41"/>
      <c r="Q104" s="41" t="s">
        <v>34</v>
      </c>
      <c r="R104" s="115">
        <v>45658</v>
      </c>
      <c r="S104" s="115">
        <v>45658</v>
      </c>
      <c r="T104" s="115">
        <v>45838</v>
      </c>
      <c r="U104" s="41" t="s">
        <v>763</v>
      </c>
      <c r="V104" s="41" t="s">
        <v>34</v>
      </c>
      <c r="W104" s="41"/>
      <c r="X104" s="41"/>
      <c r="Y104" s="41"/>
      <c r="Z104" s="139"/>
      <c r="AA104" s="41"/>
      <c r="AB104" s="4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</row>
    <row r="105" spans="1:181" s="194" customFormat="1" x14ac:dyDescent="0.25">
      <c r="A105" s="42" t="s">
        <v>6</v>
      </c>
      <c r="B105" s="42" t="s">
        <v>6</v>
      </c>
      <c r="C105" s="48" t="s">
        <v>764</v>
      </c>
      <c r="D105" s="60" t="s">
        <v>749</v>
      </c>
      <c r="E105" s="42"/>
      <c r="F105" s="42"/>
      <c r="G105" s="42"/>
      <c r="H105" s="42"/>
      <c r="I105" s="42"/>
      <c r="J105" s="41" t="s">
        <v>19</v>
      </c>
      <c r="K105" s="41" t="s">
        <v>34</v>
      </c>
      <c r="L105" s="41" t="s">
        <v>34</v>
      </c>
      <c r="M105" s="134">
        <v>6902.37</v>
      </c>
      <c r="N105" s="134">
        <v>8351.8700000000008</v>
      </c>
      <c r="O105" s="134">
        <v>6902.37</v>
      </c>
      <c r="P105" s="41"/>
      <c r="Q105" s="41" t="s">
        <v>34</v>
      </c>
      <c r="R105" s="115">
        <v>45658</v>
      </c>
      <c r="S105" s="115">
        <v>45658</v>
      </c>
      <c r="T105" s="115">
        <v>45838</v>
      </c>
      <c r="U105" s="41" t="s">
        <v>765</v>
      </c>
      <c r="V105" s="41" t="s">
        <v>34</v>
      </c>
      <c r="W105" s="41"/>
      <c r="X105" s="41"/>
      <c r="Y105" s="41"/>
      <c r="Z105" s="139"/>
      <c r="AA105" s="41"/>
      <c r="AB105" s="4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</row>
    <row r="106" spans="1:181" s="194" customFormat="1" x14ac:dyDescent="0.25">
      <c r="A106" s="42" t="s">
        <v>6</v>
      </c>
      <c r="B106" s="42" t="s">
        <v>6</v>
      </c>
      <c r="C106" s="48" t="s">
        <v>766</v>
      </c>
      <c r="D106" s="60" t="s">
        <v>749</v>
      </c>
      <c r="E106" s="42"/>
      <c r="F106" s="42"/>
      <c r="G106" s="42"/>
      <c r="H106" s="42"/>
      <c r="I106" s="42"/>
      <c r="J106" s="41" t="s">
        <v>19</v>
      </c>
      <c r="K106" s="41" t="s">
        <v>34</v>
      </c>
      <c r="L106" s="41" t="s">
        <v>34</v>
      </c>
      <c r="M106" s="134">
        <v>2169.3000000000002</v>
      </c>
      <c r="N106" s="134">
        <v>2624.85</v>
      </c>
      <c r="O106" s="134">
        <v>2169.3000000000002</v>
      </c>
      <c r="P106" s="41"/>
      <c r="Q106" s="41" t="s">
        <v>34</v>
      </c>
      <c r="R106" s="115">
        <v>45658</v>
      </c>
      <c r="S106" s="115">
        <v>45658</v>
      </c>
      <c r="T106" s="115">
        <v>45838</v>
      </c>
      <c r="U106" s="41" t="s">
        <v>767</v>
      </c>
      <c r="V106" s="41" t="s">
        <v>34</v>
      </c>
      <c r="W106" s="41"/>
      <c r="X106" s="41"/>
      <c r="Y106" s="41"/>
      <c r="Z106" s="139"/>
      <c r="AA106" s="41"/>
      <c r="AB106" s="4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</row>
    <row r="107" spans="1:181" s="194" customFormat="1" x14ac:dyDescent="0.25">
      <c r="A107" s="42" t="s">
        <v>6</v>
      </c>
      <c r="B107" s="42" t="s">
        <v>6</v>
      </c>
      <c r="C107" s="48" t="s">
        <v>768</v>
      </c>
      <c r="D107" s="60" t="s">
        <v>749</v>
      </c>
      <c r="E107" s="42"/>
      <c r="F107" s="42"/>
      <c r="G107" s="42"/>
      <c r="H107" s="42"/>
      <c r="I107" s="42"/>
      <c r="J107" s="41" t="s">
        <v>19</v>
      </c>
      <c r="K107" s="41" t="s">
        <v>34</v>
      </c>
      <c r="L107" s="41" t="s">
        <v>34</v>
      </c>
      <c r="M107" s="134">
        <v>1686.05</v>
      </c>
      <c r="N107" s="134">
        <v>2040.12</v>
      </c>
      <c r="O107" s="134">
        <v>1686.05</v>
      </c>
      <c r="P107" s="41"/>
      <c r="Q107" s="41" t="s">
        <v>34</v>
      </c>
      <c r="R107" s="115">
        <v>45658</v>
      </c>
      <c r="S107" s="115">
        <v>45658</v>
      </c>
      <c r="T107" s="115">
        <v>45838</v>
      </c>
      <c r="U107" s="41" t="s">
        <v>769</v>
      </c>
      <c r="V107" s="41" t="s">
        <v>34</v>
      </c>
      <c r="W107" s="41"/>
      <c r="X107" s="41"/>
      <c r="Y107" s="41"/>
      <c r="Z107" s="139"/>
      <c r="AA107" s="41"/>
      <c r="AB107" s="4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</row>
    <row r="108" spans="1:181" s="194" customFormat="1" x14ac:dyDescent="0.25">
      <c r="A108" s="42" t="s">
        <v>6</v>
      </c>
      <c r="B108" s="42" t="s">
        <v>6</v>
      </c>
      <c r="C108" s="48" t="s">
        <v>770</v>
      </c>
      <c r="D108" s="60" t="s">
        <v>749</v>
      </c>
      <c r="E108" s="42"/>
      <c r="F108" s="42"/>
      <c r="G108" s="42"/>
      <c r="H108" s="42"/>
      <c r="I108" s="42"/>
      <c r="J108" s="41" t="s">
        <v>19</v>
      </c>
      <c r="K108" s="41" t="s">
        <v>34</v>
      </c>
      <c r="L108" s="41" t="s">
        <v>34</v>
      </c>
      <c r="M108" s="134">
        <v>1671.63</v>
      </c>
      <c r="N108" s="134">
        <v>2022.67</v>
      </c>
      <c r="O108" s="134">
        <v>1671.63</v>
      </c>
      <c r="P108" s="41"/>
      <c r="Q108" s="41" t="s">
        <v>34</v>
      </c>
      <c r="R108" s="115">
        <v>45658</v>
      </c>
      <c r="S108" s="115">
        <v>45658</v>
      </c>
      <c r="T108" s="115">
        <v>45838</v>
      </c>
      <c r="U108" s="41" t="s">
        <v>771</v>
      </c>
      <c r="V108" s="41" t="s">
        <v>34</v>
      </c>
      <c r="W108" s="41"/>
      <c r="X108" s="41"/>
      <c r="Y108" s="41"/>
      <c r="Z108" s="139"/>
      <c r="AA108" s="41"/>
      <c r="AB108" s="4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</row>
    <row r="109" spans="1:181" s="194" customFormat="1" x14ac:dyDescent="0.25">
      <c r="A109" s="42" t="s">
        <v>6</v>
      </c>
      <c r="B109" s="42" t="s">
        <v>6</v>
      </c>
      <c r="C109" s="48" t="s">
        <v>772</v>
      </c>
      <c r="D109" s="60" t="s">
        <v>749</v>
      </c>
      <c r="E109" s="42"/>
      <c r="F109" s="42"/>
      <c r="G109" s="42"/>
      <c r="H109" s="42"/>
      <c r="I109" s="42"/>
      <c r="J109" s="41" t="s">
        <v>19</v>
      </c>
      <c r="K109" s="41" t="s">
        <v>34</v>
      </c>
      <c r="L109" s="41" t="s">
        <v>34</v>
      </c>
      <c r="M109" s="134">
        <v>6478.59</v>
      </c>
      <c r="N109" s="134">
        <v>7839.09</v>
      </c>
      <c r="O109" s="134">
        <v>6478.59</v>
      </c>
      <c r="P109" s="41"/>
      <c r="Q109" s="41" t="s">
        <v>34</v>
      </c>
      <c r="R109" s="115">
        <v>45658</v>
      </c>
      <c r="S109" s="115">
        <v>45658</v>
      </c>
      <c r="T109" s="115">
        <v>45838</v>
      </c>
      <c r="U109" s="41" t="s">
        <v>773</v>
      </c>
      <c r="V109" s="41" t="s">
        <v>34</v>
      </c>
      <c r="W109" s="41"/>
      <c r="X109" s="41"/>
      <c r="Y109" s="41"/>
      <c r="Z109" s="139"/>
      <c r="AA109" s="41"/>
      <c r="AB109" s="4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</row>
    <row r="110" spans="1:181" s="194" customFormat="1" x14ac:dyDescent="0.25">
      <c r="A110" s="42" t="s">
        <v>6</v>
      </c>
      <c r="B110" s="42" t="s">
        <v>6</v>
      </c>
      <c r="C110" s="48" t="s">
        <v>774</v>
      </c>
      <c r="D110" s="60" t="s">
        <v>749</v>
      </c>
      <c r="E110" s="42"/>
      <c r="F110" s="42"/>
      <c r="G110" s="42"/>
      <c r="H110" s="42"/>
      <c r="I110" s="42"/>
      <c r="J110" s="41" t="s">
        <v>19</v>
      </c>
      <c r="K110" s="41" t="s">
        <v>34</v>
      </c>
      <c r="L110" s="41" t="s">
        <v>34</v>
      </c>
      <c r="M110" s="134">
        <v>9201.26</v>
      </c>
      <c r="N110" s="134">
        <v>11133.52</v>
      </c>
      <c r="O110" s="134">
        <v>9201.26</v>
      </c>
      <c r="P110" s="41"/>
      <c r="Q110" s="41" t="s">
        <v>34</v>
      </c>
      <c r="R110" s="115">
        <v>45658</v>
      </c>
      <c r="S110" s="115">
        <v>45658</v>
      </c>
      <c r="T110" s="115">
        <v>45838</v>
      </c>
      <c r="U110" s="41" t="s">
        <v>775</v>
      </c>
      <c r="V110" s="41" t="s">
        <v>34</v>
      </c>
      <c r="W110" s="41"/>
      <c r="X110" s="41"/>
      <c r="Y110" s="41"/>
      <c r="Z110" s="139"/>
      <c r="AA110" s="41"/>
      <c r="AB110" s="4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</row>
    <row r="111" spans="1:181" s="57" customFormat="1" x14ac:dyDescent="0.25">
      <c r="A111" s="42" t="s">
        <v>6</v>
      </c>
      <c r="B111" s="42" t="s">
        <v>6</v>
      </c>
      <c r="C111" s="48" t="s">
        <v>776</v>
      </c>
      <c r="D111" s="60" t="s">
        <v>749</v>
      </c>
      <c r="E111" s="42"/>
      <c r="F111" s="42"/>
      <c r="G111" s="42"/>
      <c r="H111" s="42"/>
      <c r="I111" s="42"/>
      <c r="J111" s="41" t="s">
        <v>19</v>
      </c>
      <c r="K111" s="41" t="s">
        <v>34</v>
      </c>
      <c r="L111" s="41" t="s">
        <v>34</v>
      </c>
      <c r="M111" s="134">
        <v>3685.37</v>
      </c>
      <c r="N111" s="134">
        <v>4459.3</v>
      </c>
      <c r="O111" s="134">
        <v>3685.37</v>
      </c>
      <c r="P111" s="41"/>
      <c r="Q111" s="41" t="s">
        <v>34</v>
      </c>
      <c r="R111" s="115">
        <v>45658</v>
      </c>
      <c r="S111" s="115">
        <v>45658</v>
      </c>
      <c r="T111" s="115">
        <v>45838</v>
      </c>
      <c r="U111" s="41" t="s">
        <v>777</v>
      </c>
      <c r="V111" s="41" t="s">
        <v>34</v>
      </c>
      <c r="W111" s="41"/>
      <c r="X111" s="41"/>
      <c r="Y111" s="41"/>
      <c r="Z111" s="139"/>
      <c r="AA111" s="41"/>
      <c r="AB111" s="47"/>
    </row>
    <row r="112" spans="1:181" s="57" customFormat="1" x14ac:dyDescent="0.25">
      <c r="A112" s="42" t="s">
        <v>6</v>
      </c>
      <c r="B112" s="42" t="s">
        <v>6</v>
      </c>
      <c r="C112" s="48" t="s">
        <v>778</v>
      </c>
      <c r="D112" s="60" t="s">
        <v>779</v>
      </c>
      <c r="E112" s="42"/>
      <c r="F112" s="42"/>
      <c r="G112" s="42"/>
      <c r="H112" s="42"/>
      <c r="I112" s="42"/>
      <c r="J112" s="41" t="s">
        <v>19</v>
      </c>
      <c r="K112" s="41" t="s">
        <v>34</v>
      </c>
      <c r="L112" s="41" t="s">
        <v>34</v>
      </c>
      <c r="M112" s="134">
        <v>9957.2000000000007</v>
      </c>
      <c r="N112" s="134">
        <v>10952.92</v>
      </c>
      <c r="O112" s="134">
        <v>9957.2000000000007</v>
      </c>
      <c r="P112" s="41"/>
      <c r="Q112" s="41" t="s">
        <v>34</v>
      </c>
      <c r="R112" s="115">
        <v>45658</v>
      </c>
      <c r="S112" s="115">
        <v>45658</v>
      </c>
      <c r="T112" s="115">
        <v>46022</v>
      </c>
      <c r="U112" s="41" t="s">
        <v>780</v>
      </c>
      <c r="V112" s="41" t="s">
        <v>34</v>
      </c>
      <c r="W112" s="41"/>
      <c r="X112" s="41"/>
      <c r="Y112" s="41"/>
      <c r="Z112" s="139"/>
      <c r="AA112" s="41"/>
      <c r="AB112" s="47"/>
    </row>
    <row r="113" spans="1:181" s="57" customFormat="1" x14ac:dyDescent="0.25">
      <c r="A113" s="42" t="s">
        <v>6</v>
      </c>
      <c r="B113" s="42" t="s">
        <v>6</v>
      </c>
      <c r="C113" s="48" t="s">
        <v>781</v>
      </c>
      <c r="D113" s="60" t="s">
        <v>779</v>
      </c>
      <c r="E113" s="42"/>
      <c r="F113" s="42"/>
      <c r="G113" s="42"/>
      <c r="H113" s="42"/>
      <c r="I113" s="42"/>
      <c r="J113" s="41" t="s">
        <v>19</v>
      </c>
      <c r="K113" s="41" t="s">
        <v>34</v>
      </c>
      <c r="L113" s="41" t="s">
        <v>34</v>
      </c>
      <c r="M113" s="134">
        <v>6185.09</v>
      </c>
      <c r="N113" s="134">
        <v>6803.6</v>
      </c>
      <c r="O113" s="134">
        <v>6185.09</v>
      </c>
      <c r="P113" s="41"/>
      <c r="Q113" s="41" t="s">
        <v>34</v>
      </c>
      <c r="R113" s="115">
        <v>45658</v>
      </c>
      <c r="S113" s="115">
        <v>45658</v>
      </c>
      <c r="T113" s="115">
        <v>46022</v>
      </c>
      <c r="U113" s="41" t="s">
        <v>782</v>
      </c>
      <c r="V113" s="41" t="s">
        <v>34</v>
      </c>
      <c r="W113" s="41"/>
      <c r="X113" s="41"/>
      <c r="Y113" s="41"/>
      <c r="Z113" s="139"/>
      <c r="AA113" s="41"/>
      <c r="AB113" s="47"/>
    </row>
    <row r="114" spans="1:181" s="57" customFormat="1" x14ac:dyDescent="0.25">
      <c r="A114" s="42" t="s">
        <v>6</v>
      </c>
      <c r="B114" s="42" t="s">
        <v>6</v>
      </c>
      <c r="C114" s="48" t="s">
        <v>783</v>
      </c>
      <c r="D114" s="60" t="s">
        <v>779</v>
      </c>
      <c r="E114" s="42"/>
      <c r="F114" s="42"/>
      <c r="G114" s="42"/>
      <c r="H114" s="42"/>
      <c r="I114" s="42"/>
      <c r="J114" s="41" t="s">
        <v>19</v>
      </c>
      <c r="K114" s="41" t="s">
        <v>34</v>
      </c>
      <c r="L114" s="41" t="s">
        <v>34</v>
      </c>
      <c r="M114" s="134">
        <v>7604.75</v>
      </c>
      <c r="N114" s="134">
        <v>8449.7199999999993</v>
      </c>
      <c r="O114" s="134">
        <v>7604.75</v>
      </c>
      <c r="P114" s="41"/>
      <c r="Q114" s="41" t="s">
        <v>34</v>
      </c>
      <c r="R114" s="115">
        <v>45658</v>
      </c>
      <c r="S114" s="115">
        <v>45658</v>
      </c>
      <c r="T114" s="115">
        <v>46022</v>
      </c>
      <c r="U114" s="41" t="s">
        <v>784</v>
      </c>
      <c r="V114" s="41" t="s">
        <v>34</v>
      </c>
      <c r="W114" s="41"/>
      <c r="X114" s="41"/>
      <c r="Y114" s="41"/>
      <c r="Z114" s="139"/>
      <c r="AA114" s="41"/>
      <c r="AB114" s="47"/>
    </row>
    <row r="115" spans="1:181" s="57" customFormat="1" x14ac:dyDescent="0.25">
      <c r="A115" s="42" t="s">
        <v>6</v>
      </c>
      <c r="B115" s="42" t="s">
        <v>6</v>
      </c>
      <c r="C115" s="48" t="s">
        <v>785</v>
      </c>
      <c r="D115" s="60" t="s">
        <v>779</v>
      </c>
      <c r="E115" s="42"/>
      <c r="F115" s="42"/>
      <c r="G115" s="42"/>
      <c r="H115" s="42"/>
      <c r="I115" s="42"/>
      <c r="J115" s="41" t="s">
        <v>19</v>
      </c>
      <c r="K115" s="41" t="s">
        <v>34</v>
      </c>
      <c r="L115" s="41" t="s">
        <v>34</v>
      </c>
      <c r="M115" s="134">
        <v>7169.18</v>
      </c>
      <c r="N115" s="134">
        <v>7965.76</v>
      </c>
      <c r="O115" s="134">
        <v>7169.18</v>
      </c>
      <c r="P115" s="41"/>
      <c r="Q115" s="41" t="s">
        <v>34</v>
      </c>
      <c r="R115" s="115">
        <v>45658</v>
      </c>
      <c r="S115" s="115">
        <v>45658</v>
      </c>
      <c r="T115" s="115">
        <v>46022</v>
      </c>
      <c r="U115" s="41" t="s">
        <v>786</v>
      </c>
      <c r="V115" s="41" t="s">
        <v>34</v>
      </c>
      <c r="W115" s="41"/>
      <c r="X115" s="41"/>
      <c r="Y115" s="41"/>
      <c r="Z115" s="139"/>
      <c r="AA115" s="41"/>
      <c r="AB115" s="47"/>
    </row>
    <row r="116" spans="1:181" s="57" customFormat="1" x14ac:dyDescent="0.25">
      <c r="A116" s="42" t="s">
        <v>6</v>
      </c>
      <c r="B116" s="42" t="s">
        <v>6</v>
      </c>
      <c r="C116" s="48" t="s">
        <v>787</v>
      </c>
      <c r="D116" s="60" t="s">
        <v>779</v>
      </c>
      <c r="E116" s="42"/>
      <c r="F116" s="42"/>
      <c r="G116" s="42"/>
      <c r="H116" s="42"/>
      <c r="I116" s="42"/>
      <c r="J116" s="41" t="s">
        <v>19</v>
      </c>
      <c r="K116" s="41" t="s">
        <v>34</v>
      </c>
      <c r="L116" s="41" t="s">
        <v>34</v>
      </c>
      <c r="M116" s="134">
        <v>8717.0300000000007</v>
      </c>
      <c r="N116" s="134">
        <v>9685.58</v>
      </c>
      <c r="O116" s="134">
        <v>8717.0300000000007</v>
      </c>
      <c r="P116" s="41"/>
      <c r="Q116" s="41" t="s">
        <v>34</v>
      </c>
      <c r="R116" s="115">
        <v>45658</v>
      </c>
      <c r="S116" s="115">
        <v>45658</v>
      </c>
      <c r="T116" s="115">
        <v>46022</v>
      </c>
      <c r="U116" s="41" t="s">
        <v>788</v>
      </c>
      <c r="V116" s="41" t="s">
        <v>34</v>
      </c>
      <c r="W116" s="41"/>
      <c r="X116" s="41"/>
      <c r="Y116" s="41"/>
      <c r="Z116" s="139"/>
      <c r="AA116" s="41"/>
      <c r="AB116" s="47"/>
    </row>
    <row r="117" spans="1:181" s="57" customFormat="1" x14ac:dyDescent="0.25">
      <c r="A117" s="42" t="s">
        <v>6</v>
      </c>
      <c r="B117" s="42" t="s">
        <v>6</v>
      </c>
      <c r="C117" s="48" t="s">
        <v>789</v>
      </c>
      <c r="D117" s="60" t="s">
        <v>779</v>
      </c>
      <c r="E117" s="42"/>
      <c r="F117" s="42"/>
      <c r="G117" s="42"/>
      <c r="H117" s="42"/>
      <c r="I117" s="42"/>
      <c r="J117" s="41" t="s">
        <v>19</v>
      </c>
      <c r="K117" s="41" t="s">
        <v>34</v>
      </c>
      <c r="L117" s="41" t="s">
        <v>34</v>
      </c>
      <c r="M117" s="134">
        <v>11868.39</v>
      </c>
      <c r="N117" s="134">
        <v>13187.1</v>
      </c>
      <c r="O117" s="134">
        <v>11868.39</v>
      </c>
      <c r="P117" s="41"/>
      <c r="Q117" s="41" t="s">
        <v>34</v>
      </c>
      <c r="R117" s="115">
        <v>45658</v>
      </c>
      <c r="S117" s="115">
        <v>45658</v>
      </c>
      <c r="T117" s="115">
        <v>46022</v>
      </c>
      <c r="U117" s="41" t="s">
        <v>790</v>
      </c>
      <c r="V117" s="41" t="s">
        <v>34</v>
      </c>
      <c r="W117" s="41"/>
      <c r="X117" s="41"/>
      <c r="Y117" s="41"/>
      <c r="Z117" s="139"/>
      <c r="AA117" s="41"/>
      <c r="AB117" s="47"/>
    </row>
    <row r="118" spans="1:181" s="57" customFormat="1" x14ac:dyDescent="0.25">
      <c r="A118" s="42" t="s">
        <v>6</v>
      </c>
      <c r="B118" s="42" t="s">
        <v>6</v>
      </c>
      <c r="C118" s="48" t="s">
        <v>791</v>
      </c>
      <c r="D118" s="60" t="s">
        <v>779</v>
      </c>
      <c r="E118" s="42"/>
      <c r="F118" s="42"/>
      <c r="G118" s="42"/>
      <c r="H118" s="42"/>
      <c r="I118" s="42"/>
      <c r="J118" s="41" t="s">
        <v>19</v>
      </c>
      <c r="K118" s="41" t="s">
        <v>34</v>
      </c>
      <c r="L118" s="41" t="s">
        <v>34</v>
      </c>
      <c r="M118" s="134">
        <v>6718.4</v>
      </c>
      <c r="N118" s="134">
        <v>7464.6</v>
      </c>
      <c r="O118" s="134">
        <v>6718.4</v>
      </c>
      <c r="P118" s="41"/>
      <c r="Q118" s="41" t="s">
        <v>34</v>
      </c>
      <c r="R118" s="115">
        <v>45658</v>
      </c>
      <c r="S118" s="115">
        <v>45658</v>
      </c>
      <c r="T118" s="115">
        <v>46022</v>
      </c>
      <c r="U118" s="41" t="s">
        <v>792</v>
      </c>
      <c r="V118" s="41" t="s">
        <v>34</v>
      </c>
      <c r="W118" s="41"/>
      <c r="X118" s="41"/>
      <c r="Y118" s="41"/>
      <c r="Z118" s="139"/>
      <c r="AA118" s="41"/>
      <c r="AB118" s="47"/>
    </row>
    <row r="119" spans="1:181" s="57" customFormat="1" x14ac:dyDescent="0.25">
      <c r="A119" s="42" t="s">
        <v>6</v>
      </c>
      <c r="B119" s="42" t="s">
        <v>6</v>
      </c>
      <c r="C119" s="48" t="s">
        <v>793</v>
      </c>
      <c r="D119" s="60" t="s">
        <v>779</v>
      </c>
      <c r="E119" s="42"/>
      <c r="F119" s="42"/>
      <c r="G119" s="42"/>
      <c r="H119" s="42"/>
      <c r="I119" s="42"/>
      <c r="J119" s="41" t="s">
        <v>19</v>
      </c>
      <c r="K119" s="41" t="s">
        <v>34</v>
      </c>
      <c r="L119" s="41" t="s">
        <v>34</v>
      </c>
      <c r="M119" s="134">
        <v>8959</v>
      </c>
      <c r="N119" s="134">
        <v>9855</v>
      </c>
      <c r="O119" s="134">
        <v>8959</v>
      </c>
      <c r="P119" s="41"/>
      <c r="Q119" s="41" t="s">
        <v>34</v>
      </c>
      <c r="R119" s="115">
        <v>45658</v>
      </c>
      <c r="S119" s="115">
        <v>45658</v>
      </c>
      <c r="T119" s="115">
        <v>46022</v>
      </c>
      <c r="U119" s="41" t="s">
        <v>794</v>
      </c>
      <c r="V119" s="41" t="s">
        <v>34</v>
      </c>
      <c r="W119" s="41"/>
      <c r="X119" s="41"/>
      <c r="Y119" s="41"/>
      <c r="Z119" s="139"/>
      <c r="AA119" s="41"/>
      <c r="AB119" s="47"/>
    </row>
    <row r="120" spans="1:181" s="57" customFormat="1" x14ac:dyDescent="0.25">
      <c r="A120" s="42" t="s">
        <v>6</v>
      </c>
      <c r="B120" s="42" t="s">
        <v>6</v>
      </c>
      <c r="C120" s="48" t="s">
        <v>795</v>
      </c>
      <c r="D120" s="60" t="s">
        <v>779</v>
      </c>
      <c r="E120" s="42"/>
      <c r="F120" s="42"/>
      <c r="G120" s="42"/>
      <c r="H120" s="42"/>
      <c r="I120" s="42"/>
      <c r="J120" s="41" t="s">
        <v>19</v>
      </c>
      <c r="K120" s="41" t="s">
        <v>34</v>
      </c>
      <c r="L120" s="41" t="s">
        <v>34</v>
      </c>
      <c r="M120" s="134">
        <v>8959</v>
      </c>
      <c r="N120" s="134">
        <v>9855</v>
      </c>
      <c r="O120" s="134">
        <v>8959</v>
      </c>
      <c r="P120" s="41"/>
      <c r="Q120" s="41" t="s">
        <v>34</v>
      </c>
      <c r="R120" s="115">
        <v>45658</v>
      </c>
      <c r="S120" s="115">
        <v>45658</v>
      </c>
      <c r="T120" s="115">
        <v>46022</v>
      </c>
      <c r="U120" s="41" t="s">
        <v>777</v>
      </c>
      <c r="V120" s="41" t="s">
        <v>34</v>
      </c>
      <c r="W120" s="41"/>
      <c r="X120" s="41"/>
      <c r="Y120" s="41"/>
      <c r="Z120" s="139"/>
      <c r="AA120" s="41"/>
      <c r="AB120" s="47"/>
    </row>
    <row r="121" spans="1:181" s="57" customFormat="1" x14ac:dyDescent="0.25">
      <c r="A121" s="42" t="s">
        <v>6</v>
      </c>
      <c r="B121" s="42" t="s">
        <v>6</v>
      </c>
      <c r="C121" s="48" t="s">
        <v>796</v>
      </c>
      <c r="D121" s="60" t="s">
        <v>797</v>
      </c>
      <c r="E121" s="42"/>
      <c r="F121" s="42"/>
      <c r="G121" s="42"/>
      <c r="H121" s="42"/>
      <c r="I121" s="42"/>
      <c r="J121" s="41" t="s">
        <v>19</v>
      </c>
      <c r="K121" s="41" t="s">
        <v>34</v>
      </c>
      <c r="L121" s="41" t="s">
        <v>34</v>
      </c>
      <c r="M121" s="134">
        <v>2208.69</v>
      </c>
      <c r="N121" s="134">
        <v>2429.56</v>
      </c>
      <c r="O121" s="134">
        <v>2208.69</v>
      </c>
      <c r="P121" s="41"/>
      <c r="Q121" s="41" t="s">
        <v>34</v>
      </c>
      <c r="R121" s="115">
        <v>45690</v>
      </c>
      <c r="S121" s="115">
        <v>45690</v>
      </c>
      <c r="T121" s="115">
        <v>45709</v>
      </c>
      <c r="U121" s="41" t="s">
        <v>798</v>
      </c>
      <c r="V121" s="41" t="s">
        <v>34</v>
      </c>
      <c r="W121" s="41"/>
      <c r="X121" s="41"/>
      <c r="Y121" s="41"/>
      <c r="Z121" s="139"/>
      <c r="AA121" s="41"/>
      <c r="AB121" s="47"/>
    </row>
    <row r="122" spans="1:181" s="57" customFormat="1" ht="30" x14ac:dyDescent="0.25">
      <c r="A122" s="79" t="s">
        <v>6</v>
      </c>
      <c r="B122" s="79" t="s">
        <v>6</v>
      </c>
      <c r="C122" s="48" t="s">
        <v>799</v>
      </c>
      <c r="D122" s="60" t="s">
        <v>800</v>
      </c>
      <c r="E122" s="42"/>
      <c r="F122" s="42"/>
      <c r="G122" s="42"/>
      <c r="H122" s="42"/>
      <c r="I122" s="42"/>
      <c r="J122" s="132" t="s">
        <v>20</v>
      </c>
      <c r="K122" s="132" t="s">
        <v>34</v>
      </c>
      <c r="L122" s="132" t="s">
        <v>34</v>
      </c>
      <c r="M122" s="147">
        <v>1425</v>
      </c>
      <c r="N122" s="147">
        <v>1724.25</v>
      </c>
      <c r="O122" s="147">
        <v>1425</v>
      </c>
      <c r="P122" s="41"/>
      <c r="Q122" s="132" t="s">
        <v>34</v>
      </c>
      <c r="R122" s="148">
        <v>45684</v>
      </c>
      <c r="S122" s="148">
        <v>45684</v>
      </c>
      <c r="T122" s="148">
        <v>45703</v>
      </c>
      <c r="U122" s="149" t="s">
        <v>801</v>
      </c>
      <c r="V122" s="132" t="s">
        <v>34</v>
      </c>
      <c r="W122" s="132"/>
      <c r="X122" s="132"/>
      <c r="Y122" s="132"/>
      <c r="Z122" s="139"/>
      <c r="AA122" s="41"/>
      <c r="AB122" s="47"/>
    </row>
    <row r="123" spans="1:181" s="57" customFormat="1" x14ac:dyDescent="0.25">
      <c r="A123" s="42" t="s">
        <v>6</v>
      </c>
      <c r="B123" s="42" t="s">
        <v>6</v>
      </c>
      <c r="C123" s="48" t="s">
        <v>802</v>
      </c>
      <c r="D123" s="60" t="s">
        <v>803</v>
      </c>
      <c r="E123" s="42"/>
      <c r="F123" s="42"/>
      <c r="G123" s="42"/>
      <c r="H123" s="42"/>
      <c r="I123" s="42"/>
      <c r="J123" s="41" t="s">
        <v>20</v>
      </c>
      <c r="K123" s="41" t="s">
        <v>34</v>
      </c>
      <c r="L123" s="41" t="s">
        <v>34</v>
      </c>
      <c r="M123" s="134">
        <v>525</v>
      </c>
      <c r="N123" s="134">
        <v>635.25</v>
      </c>
      <c r="O123" s="134">
        <v>525</v>
      </c>
      <c r="P123" s="41"/>
      <c r="Q123" s="41" t="s">
        <v>34</v>
      </c>
      <c r="R123" s="115">
        <v>45688</v>
      </c>
      <c r="S123" s="115">
        <v>45688</v>
      </c>
      <c r="T123" s="115">
        <v>45705</v>
      </c>
      <c r="U123" s="41" t="s">
        <v>804</v>
      </c>
      <c r="V123" s="41" t="s">
        <v>34</v>
      </c>
      <c r="W123" s="41"/>
      <c r="X123" s="41"/>
      <c r="Y123" s="41"/>
      <c r="Z123" s="139"/>
      <c r="AA123" s="41"/>
      <c r="AB123" s="47"/>
    </row>
    <row r="124" spans="1:181" s="57" customFormat="1" x14ac:dyDescent="0.25">
      <c r="A124" s="42" t="s">
        <v>6</v>
      </c>
      <c r="B124" s="42" t="s">
        <v>6</v>
      </c>
      <c r="C124" s="48" t="s">
        <v>805</v>
      </c>
      <c r="D124" s="60" t="s">
        <v>806</v>
      </c>
      <c r="E124" s="42"/>
      <c r="F124" s="42"/>
      <c r="G124" s="42"/>
      <c r="H124" s="42"/>
      <c r="I124" s="42"/>
      <c r="J124" s="41" t="s">
        <v>20</v>
      </c>
      <c r="K124" s="41" t="s">
        <v>34</v>
      </c>
      <c r="L124" s="41" t="s">
        <v>34</v>
      </c>
      <c r="M124" s="134">
        <v>2676</v>
      </c>
      <c r="N124" s="134">
        <v>3237.96</v>
      </c>
      <c r="O124" s="134">
        <v>2676</v>
      </c>
      <c r="P124" s="41"/>
      <c r="Q124" s="41" t="s">
        <v>34</v>
      </c>
      <c r="R124" s="115">
        <v>45688</v>
      </c>
      <c r="S124" s="115">
        <v>45688</v>
      </c>
      <c r="T124" s="115">
        <v>45705</v>
      </c>
      <c r="U124" s="41" t="s">
        <v>804</v>
      </c>
      <c r="V124" s="41" t="s">
        <v>34</v>
      </c>
      <c r="W124" s="41"/>
      <c r="X124" s="41"/>
      <c r="Y124" s="41"/>
      <c r="Z124" s="139"/>
      <c r="AA124" s="41"/>
      <c r="AB124" s="47"/>
    </row>
    <row r="125" spans="1:181" s="195" customFormat="1" ht="30" x14ac:dyDescent="0.25">
      <c r="A125" s="79" t="s">
        <v>6</v>
      </c>
      <c r="B125" s="79" t="s">
        <v>6</v>
      </c>
      <c r="C125" s="48" t="s">
        <v>807</v>
      </c>
      <c r="D125" s="60" t="s">
        <v>808</v>
      </c>
      <c r="E125" s="42"/>
      <c r="F125" s="42"/>
      <c r="G125" s="42"/>
      <c r="H125" s="42"/>
      <c r="I125" s="42"/>
      <c r="J125" s="41" t="s">
        <v>20</v>
      </c>
      <c r="K125" s="41" t="s">
        <v>34</v>
      </c>
      <c r="L125" s="41" t="s">
        <v>34</v>
      </c>
      <c r="M125" s="134">
        <v>5380</v>
      </c>
      <c r="N125" s="134">
        <v>6509.8</v>
      </c>
      <c r="O125" s="134">
        <v>5380</v>
      </c>
      <c r="P125" s="41"/>
      <c r="Q125" s="41" t="s">
        <v>34</v>
      </c>
      <c r="R125" s="115">
        <v>45684</v>
      </c>
      <c r="S125" s="115">
        <v>45684</v>
      </c>
      <c r="T125" s="115">
        <v>45728</v>
      </c>
      <c r="U125" s="41" t="s">
        <v>809</v>
      </c>
      <c r="V125" s="41" t="s">
        <v>34</v>
      </c>
      <c r="W125" s="41"/>
      <c r="X125" s="41"/>
      <c r="Y125" s="41"/>
      <c r="Z125" s="139"/>
      <c r="AA125" s="41"/>
      <c r="AB125" s="4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</row>
    <row r="126" spans="1:181" s="57" customFormat="1" ht="45" x14ac:dyDescent="0.25">
      <c r="A126" s="79" t="s">
        <v>6</v>
      </c>
      <c r="B126" s="79" t="s">
        <v>6</v>
      </c>
      <c r="C126" s="80" t="s">
        <v>810</v>
      </c>
      <c r="D126" s="60" t="s">
        <v>811</v>
      </c>
      <c r="E126" s="79"/>
      <c r="F126" s="79"/>
      <c r="G126" s="79"/>
      <c r="H126" s="79"/>
      <c r="I126" s="79"/>
      <c r="J126" s="132" t="s">
        <v>19</v>
      </c>
      <c r="K126" s="132" t="s">
        <v>34</v>
      </c>
      <c r="L126" s="132" t="s">
        <v>34</v>
      </c>
      <c r="M126" s="147">
        <v>4536.8500000000004</v>
      </c>
      <c r="N126" s="147">
        <v>5489.59</v>
      </c>
      <c r="O126" s="147">
        <v>4536.8500000000004</v>
      </c>
      <c r="P126" s="132"/>
      <c r="Q126" s="132" t="s">
        <v>34</v>
      </c>
      <c r="R126" s="148">
        <v>45717</v>
      </c>
      <c r="S126" s="148">
        <v>45717</v>
      </c>
      <c r="T126" s="148">
        <v>45748</v>
      </c>
      <c r="U126" s="132" t="s">
        <v>812</v>
      </c>
      <c r="V126" s="132" t="s">
        <v>34</v>
      </c>
      <c r="W126" s="132"/>
      <c r="X126" s="132"/>
      <c r="Y126" s="132"/>
      <c r="Z126" s="139"/>
      <c r="AA126" s="132"/>
      <c r="AB126" s="149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  <c r="DJ126" s="196"/>
      <c r="DK126" s="196"/>
      <c r="DL126" s="196"/>
      <c r="DM126" s="196"/>
      <c r="DN126" s="196"/>
      <c r="DO126" s="196"/>
      <c r="DP126" s="196"/>
      <c r="DQ126" s="196"/>
      <c r="DR126" s="196"/>
      <c r="DS126" s="196"/>
      <c r="DT126" s="196"/>
      <c r="DU126" s="196"/>
      <c r="DV126" s="196"/>
      <c r="DW126" s="196"/>
      <c r="DX126" s="196"/>
      <c r="DY126" s="196"/>
      <c r="DZ126" s="196"/>
      <c r="EA126" s="196"/>
      <c r="EB126" s="196"/>
      <c r="EC126" s="196"/>
      <c r="ED126" s="196"/>
      <c r="EE126" s="196"/>
      <c r="EF126" s="196"/>
      <c r="EG126" s="196"/>
      <c r="EH126" s="196"/>
      <c r="EI126" s="196"/>
      <c r="EJ126" s="196"/>
      <c r="EK126" s="196"/>
      <c r="EL126" s="196"/>
      <c r="EM126" s="196"/>
      <c r="EN126" s="196"/>
      <c r="EO126" s="196"/>
      <c r="EP126" s="196"/>
      <c r="EQ126" s="196"/>
      <c r="ER126" s="196"/>
      <c r="ES126" s="196"/>
      <c r="ET126" s="196"/>
      <c r="EU126" s="196"/>
      <c r="EV126" s="196"/>
      <c r="EW126" s="196"/>
      <c r="EX126" s="196"/>
      <c r="EY126" s="196"/>
      <c r="EZ126" s="196"/>
      <c r="FA126" s="196"/>
      <c r="FB126" s="196"/>
      <c r="FC126" s="196"/>
      <c r="FD126" s="196"/>
      <c r="FE126" s="196"/>
      <c r="FF126" s="196"/>
      <c r="FG126" s="196"/>
      <c r="FH126" s="196"/>
      <c r="FI126" s="196"/>
      <c r="FJ126" s="196"/>
      <c r="FK126" s="196"/>
      <c r="FL126" s="196"/>
      <c r="FM126" s="196"/>
      <c r="FN126" s="196"/>
      <c r="FO126" s="196"/>
      <c r="FP126" s="196"/>
      <c r="FQ126" s="196"/>
      <c r="FR126" s="196"/>
      <c r="FS126" s="196"/>
      <c r="FT126" s="196"/>
      <c r="FU126" s="196"/>
      <c r="FV126" s="196"/>
      <c r="FW126" s="196"/>
      <c r="FX126" s="196"/>
      <c r="FY126" s="196"/>
    </row>
    <row r="127" spans="1:181" s="57" customFormat="1" ht="30" x14ac:dyDescent="0.25">
      <c r="A127" s="79" t="s">
        <v>6</v>
      </c>
      <c r="B127" s="79" t="s">
        <v>6</v>
      </c>
      <c r="C127" s="80" t="s">
        <v>813</v>
      </c>
      <c r="D127" s="60" t="s">
        <v>814</v>
      </c>
      <c r="E127" s="79"/>
      <c r="F127" s="79"/>
      <c r="G127" s="79"/>
      <c r="H127" s="79"/>
      <c r="I127" s="79"/>
      <c r="J127" s="149" t="s">
        <v>16</v>
      </c>
      <c r="K127" s="132" t="s">
        <v>34</v>
      </c>
      <c r="L127" s="132" t="s">
        <v>34</v>
      </c>
      <c r="M127" s="147">
        <v>29972.9</v>
      </c>
      <c r="N127" s="147">
        <v>36267.21</v>
      </c>
      <c r="O127" s="147">
        <v>29972.9</v>
      </c>
      <c r="P127" s="132"/>
      <c r="Q127" s="132" t="s">
        <v>34</v>
      </c>
      <c r="R127" s="148">
        <v>45658</v>
      </c>
      <c r="S127" s="148">
        <v>45658</v>
      </c>
      <c r="T127" s="148">
        <v>45748</v>
      </c>
      <c r="U127" s="132" t="s">
        <v>815</v>
      </c>
      <c r="V127" s="132" t="s">
        <v>34</v>
      </c>
      <c r="W127" s="132"/>
      <c r="X127" s="132"/>
      <c r="Y127" s="132"/>
      <c r="Z127" s="139"/>
      <c r="AA127" s="132"/>
      <c r="AB127" s="149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  <c r="DJ127" s="196"/>
      <c r="DK127" s="196"/>
      <c r="DL127" s="196"/>
      <c r="DM127" s="196"/>
      <c r="DN127" s="196"/>
      <c r="DO127" s="196"/>
      <c r="DP127" s="196"/>
      <c r="DQ127" s="196"/>
      <c r="DR127" s="196"/>
      <c r="DS127" s="196"/>
      <c r="DT127" s="196"/>
      <c r="DU127" s="196"/>
      <c r="DV127" s="196"/>
      <c r="DW127" s="196"/>
      <c r="DX127" s="196"/>
      <c r="DY127" s="196"/>
      <c r="DZ127" s="196"/>
      <c r="EA127" s="196"/>
      <c r="EB127" s="196"/>
      <c r="EC127" s="196"/>
      <c r="ED127" s="196"/>
      <c r="EE127" s="196"/>
      <c r="EF127" s="196"/>
      <c r="EG127" s="196"/>
      <c r="EH127" s="196"/>
      <c r="EI127" s="196"/>
      <c r="EJ127" s="196"/>
      <c r="EK127" s="196"/>
      <c r="EL127" s="196"/>
      <c r="EM127" s="196"/>
      <c r="EN127" s="196"/>
      <c r="EO127" s="196"/>
      <c r="EP127" s="196"/>
      <c r="EQ127" s="196"/>
      <c r="ER127" s="196"/>
      <c r="ES127" s="196"/>
      <c r="ET127" s="196"/>
      <c r="EU127" s="196"/>
      <c r="EV127" s="196"/>
      <c r="EW127" s="196"/>
      <c r="EX127" s="196"/>
      <c r="EY127" s="196"/>
      <c r="EZ127" s="196"/>
      <c r="FA127" s="196"/>
      <c r="FB127" s="196"/>
      <c r="FC127" s="196"/>
      <c r="FD127" s="196"/>
      <c r="FE127" s="196"/>
      <c r="FF127" s="196"/>
      <c r="FG127" s="196"/>
      <c r="FH127" s="196"/>
      <c r="FI127" s="196"/>
      <c r="FJ127" s="196"/>
      <c r="FK127" s="196"/>
      <c r="FL127" s="196"/>
      <c r="FM127" s="196"/>
      <c r="FN127" s="196"/>
      <c r="FO127" s="196"/>
      <c r="FP127" s="196"/>
      <c r="FQ127" s="196"/>
      <c r="FR127" s="196"/>
      <c r="FS127" s="196"/>
      <c r="FT127" s="196"/>
      <c r="FU127" s="196"/>
      <c r="FV127" s="196"/>
      <c r="FW127" s="196"/>
      <c r="FX127" s="196"/>
      <c r="FY127" s="196"/>
    </row>
    <row r="128" spans="1:181" s="57" customFormat="1" ht="30" x14ac:dyDescent="0.25">
      <c r="A128" s="79" t="s">
        <v>6</v>
      </c>
      <c r="B128" s="79" t="s">
        <v>6</v>
      </c>
      <c r="C128" s="80" t="s">
        <v>816</v>
      </c>
      <c r="D128" s="60" t="s">
        <v>808</v>
      </c>
      <c r="E128" s="79"/>
      <c r="F128" s="79"/>
      <c r="G128" s="79"/>
      <c r="H128" s="79"/>
      <c r="I128" s="79"/>
      <c r="J128" s="132" t="s">
        <v>20</v>
      </c>
      <c r="K128" s="132" t="s">
        <v>34</v>
      </c>
      <c r="L128" s="132" t="s">
        <v>34</v>
      </c>
      <c r="M128" s="147">
        <v>969</v>
      </c>
      <c r="N128" s="147">
        <v>1172.49</v>
      </c>
      <c r="O128" s="147">
        <v>969</v>
      </c>
      <c r="P128" s="132"/>
      <c r="Q128" s="132" t="s">
        <v>34</v>
      </c>
      <c r="R128" s="148">
        <v>45693</v>
      </c>
      <c r="S128" s="148">
        <v>45693</v>
      </c>
      <c r="T128" s="148">
        <v>45721</v>
      </c>
      <c r="U128" s="132" t="s">
        <v>812</v>
      </c>
      <c r="V128" s="132" t="s">
        <v>34</v>
      </c>
      <c r="W128" s="132"/>
      <c r="X128" s="132"/>
      <c r="Y128" s="132"/>
      <c r="Z128" s="139"/>
      <c r="AA128" s="132"/>
      <c r="AB128" s="149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  <c r="DJ128" s="196"/>
      <c r="DK128" s="196"/>
      <c r="DL128" s="196"/>
      <c r="DM128" s="196"/>
      <c r="DN128" s="196"/>
      <c r="DO128" s="196"/>
      <c r="DP128" s="196"/>
      <c r="DQ128" s="196"/>
      <c r="DR128" s="196"/>
      <c r="DS128" s="196"/>
      <c r="DT128" s="196"/>
      <c r="DU128" s="196"/>
      <c r="DV128" s="196"/>
      <c r="DW128" s="196"/>
      <c r="DX128" s="196"/>
      <c r="DY128" s="196"/>
      <c r="DZ128" s="196"/>
      <c r="EA128" s="196"/>
      <c r="EB128" s="196"/>
      <c r="EC128" s="196"/>
      <c r="ED128" s="196"/>
      <c r="EE128" s="196"/>
      <c r="EF128" s="196"/>
      <c r="EG128" s="196"/>
      <c r="EH128" s="196"/>
      <c r="EI128" s="196"/>
      <c r="EJ128" s="196"/>
      <c r="EK128" s="196"/>
      <c r="EL128" s="196"/>
      <c r="EM128" s="196"/>
      <c r="EN128" s="196"/>
      <c r="EO128" s="196"/>
      <c r="EP128" s="196"/>
      <c r="EQ128" s="196"/>
      <c r="ER128" s="196"/>
      <c r="ES128" s="196"/>
      <c r="ET128" s="196"/>
      <c r="EU128" s="196"/>
      <c r="EV128" s="196"/>
      <c r="EW128" s="196"/>
      <c r="EX128" s="196"/>
      <c r="EY128" s="196"/>
      <c r="EZ128" s="196"/>
      <c r="FA128" s="196"/>
      <c r="FB128" s="196"/>
      <c r="FC128" s="196"/>
      <c r="FD128" s="196"/>
      <c r="FE128" s="196"/>
      <c r="FF128" s="196"/>
      <c r="FG128" s="196"/>
      <c r="FH128" s="196"/>
      <c r="FI128" s="196"/>
      <c r="FJ128" s="196"/>
      <c r="FK128" s="196"/>
      <c r="FL128" s="196"/>
      <c r="FM128" s="196"/>
      <c r="FN128" s="196"/>
      <c r="FO128" s="196"/>
      <c r="FP128" s="196"/>
      <c r="FQ128" s="196"/>
      <c r="FR128" s="196"/>
      <c r="FS128" s="196"/>
      <c r="FT128" s="196"/>
      <c r="FU128" s="196"/>
      <c r="FV128" s="196"/>
      <c r="FW128" s="196"/>
      <c r="FX128" s="196"/>
      <c r="FY128" s="196"/>
    </row>
    <row r="129" spans="1:181" s="57" customFormat="1" x14ac:dyDescent="0.25">
      <c r="A129" s="79" t="s">
        <v>6</v>
      </c>
      <c r="B129" s="79" t="s">
        <v>6</v>
      </c>
      <c r="C129" s="80" t="s">
        <v>817</v>
      </c>
      <c r="D129" s="60" t="s">
        <v>818</v>
      </c>
      <c r="E129" s="79"/>
      <c r="F129" s="79"/>
      <c r="G129" s="79"/>
      <c r="H129" s="79"/>
      <c r="I129" s="79"/>
      <c r="J129" s="132" t="s">
        <v>19</v>
      </c>
      <c r="K129" s="132" t="s">
        <v>34</v>
      </c>
      <c r="L129" s="132" t="s">
        <v>34</v>
      </c>
      <c r="M129" s="147">
        <v>5150</v>
      </c>
      <c r="N129" s="147">
        <v>6231.5</v>
      </c>
      <c r="O129" s="147">
        <v>5150</v>
      </c>
      <c r="P129" s="132"/>
      <c r="Q129" s="132" t="s">
        <v>34</v>
      </c>
      <c r="R129" s="148">
        <v>45713</v>
      </c>
      <c r="S129" s="148">
        <v>45713</v>
      </c>
      <c r="T129" s="148">
        <v>46077</v>
      </c>
      <c r="U129" s="132" t="s">
        <v>809</v>
      </c>
      <c r="V129" s="132" t="s">
        <v>34</v>
      </c>
      <c r="W129" s="132"/>
      <c r="X129" s="132"/>
      <c r="Y129" s="132"/>
      <c r="Z129" s="139"/>
      <c r="AA129" s="132"/>
      <c r="AB129" s="149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  <c r="DJ129" s="196"/>
      <c r="DK129" s="196"/>
      <c r="DL129" s="196"/>
      <c r="DM129" s="196"/>
      <c r="DN129" s="196"/>
      <c r="DO129" s="196"/>
      <c r="DP129" s="196"/>
      <c r="DQ129" s="196"/>
      <c r="DR129" s="196"/>
      <c r="DS129" s="196"/>
      <c r="DT129" s="196"/>
      <c r="DU129" s="196"/>
      <c r="DV129" s="196"/>
      <c r="DW129" s="196"/>
      <c r="DX129" s="196"/>
      <c r="DY129" s="196"/>
      <c r="DZ129" s="196"/>
      <c r="EA129" s="196"/>
      <c r="EB129" s="196"/>
      <c r="EC129" s="196"/>
      <c r="ED129" s="196"/>
      <c r="EE129" s="196"/>
      <c r="EF129" s="196"/>
      <c r="EG129" s="196"/>
      <c r="EH129" s="196"/>
      <c r="EI129" s="196"/>
      <c r="EJ129" s="196"/>
      <c r="EK129" s="196"/>
      <c r="EL129" s="196"/>
      <c r="EM129" s="196"/>
      <c r="EN129" s="196"/>
      <c r="EO129" s="196"/>
      <c r="EP129" s="196"/>
      <c r="EQ129" s="196"/>
      <c r="ER129" s="196"/>
      <c r="ES129" s="196"/>
      <c r="ET129" s="196"/>
      <c r="EU129" s="196"/>
      <c r="EV129" s="196"/>
      <c r="EW129" s="196"/>
      <c r="EX129" s="196"/>
      <c r="EY129" s="196"/>
      <c r="EZ129" s="196"/>
      <c r="FA129" s="196"/>
      <c r="FB129" s="196"/>
      <c r="FC129" s="196"/>
      <c r="FD129" s="196"/>
      <c r="FE129" s="196"/>
      <c r="FF129" s="196"/>
      <c r="FG129" s="196"/>
      <c r="FH129" s="196"/>
      <c r="FI129" s="196"/>
      <c r="FJ129" s="196"/>
      <c r="FK129" s="196"/>
      <c r="FL129" s="196"/>
      <c r="FM129" s="196"/>
      <c r="FN129" s="196"/>
      <c r="FO129" s="196"/>
      <c r="FP129" s="196"/>
      <c r="FQ129" s="196"/>
      <c r="FR129" s="196"/>
      <c r="FS129" s="196"/>
      <c r="FT129" s="196"/>
      <c r="FU129" s="196"/>
      <c r="FV129" s="196"/>
      <c r="FW129" s="196"/>
      <c r="FX129" s="196"/>
      <c r="FY129" s="196"/>
    </row>
    <row r="130" spans="1:181" s="57" customFormat="1" x14ac:dyDescent="0.25">
      <c r="A130" s="79" t="s">
        <v>6</v>
      </c>
      <c r="B130" s="79" t="s">
        <v>6</v>
      </c>
      <c r="C130" s="80" t="s">
        <v>819</v>
      </c>
      <c r="D130" s="60" t="s">
        <v>735</v>
      </c>
      <c r="E130" s="79"/>
      <c r="F130" s="79"/>
      <c r="G130" s="79"/>
      <c r="H130" s="79"/>
      <c r="I130" s="79"/>
      <c r="J130" s="132" t="s">
        <v>19</v>
      </c>
      <c r="K130" s="132" t="s">
        <v>34</v>
      </c>
      <c r="L130" s="132" t="s">
        <v>34</v>
      </c>
      <c r="M130" s="147">
        <v>1065.18</v>
      </c>
      <c r="N130" s="147">
        <v>1288.8599999999999</v>
      </c>
      <c r="O130" s="165">
        <v>1065.18</v>
      </c>
      <c r="P130" s="132"/>
      <c r="Q130" s="132" t="s">
        <v>34</v>
      </c>
      <c r="R130" s="148">
        <v>45658</v>
      </c>
      <c r="S130" s="148">
        <v>45658</v>
      </c>
      <c r="T130" s="148">
        <v>46022</v>
      </c>
      <c r="U130" s="132" t="s">
        <v>809</v>
      </c>
      <c r="V130" s="132" t="s">
        <v>34</v>
      </c>
      <c r="W130" s="132"/>
      <c r="X130" s="132"/>
      <c r="Y130" s="132"/>
      <c r="Z130" s="139"/>
      <c r="AA130" s="132"/>
      <c r="AB130" s="149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  <c r="DJ130" s="196"/>
      <c r="DK130" s="196"/>
      <c r="DL130" s="196"/>
      <c r="DM130" s="196"/>
      <c r="DN130" s="196"/>
      <c r="DO130" s="196"/>
      <c r="DP130" s="196"/>
      <c r="DQ130" s="196"/>
      <c r="DR130" s="196"/>
      <c r="DS130" s="196"/>
      <c r="DT130" s="196"/>
      <c r="DU130" s="196"/>
      <c r="DV130" s="196"/>
      <c r="DW130" s="196"/>
      <c r="DX130" s="196"/>
      <c r="DY130" s="196"/>
      <c r="DZ130" s="196"/>
      <c r="EA130" s="196"/>
      <c r="EB130" s="196"/>
      <c r="EC130" s="196"/>
      <c r="ED130" s="196"/>
      <c r="EE130" s="196"/>
      <c r="EF130" s="196"/>
      <c r="EG130" s="196"/>
      <c r="EH130" s="196"/>
      <c r="EI130" s="196"/>
      <c r="EJ130" s="196"/>
      <c r="EK130" s="196"/>
      <c r="EL130" s="196"/>
      <c r="EM130" s="196"/>
      <c r="EN130" s="196"/>
      <c r="EO130" s="196"/>
      <c r="EP130" s="196"/>
      <c r="EQ130" s="196"/>
      <c r="ER130" s="196"/>
      <c r="ES130" s="196"/>
      <c r="ET130" s="196"/>
      <c r="EU130" s="196"/>
      <c r="EV130" s="196"/>
      <c r="EW130" s="196"/>
      <c r="EX130" s="196"/>
      <c r="EY130" s="196"/>
      <c r="EZ130" s="196"/>
      <c r="FA130" s="196"/>
      <c r="FB130" s="196"/>
      <c r="FC130" s="196"/>
      <c r="FD130" s="196"/>
      <c r="FE130" s="196"/>
      <c r="FF130" s="196"/>
      <c r="FG130" s="196"/>
      <c r="FH130" s="196"/>
      <c r="FI130" s="196"/>
      <c r="FJ130" s="196"/>
      <c r="FK130" s="196"/>
      <c r="FL130" s="196"/>
      <c r="FM130" s="196"/>
      <c r="FN130" s="196"/>
      <c r="FO130" s="196"/>
      <c r="FP130" s="196"/>
      <c r="FQ130" s="196"/>
      <c r="FR130" s="196"/>
      <c r="FS130" s="196"/>
      <c r="FT130" s="196"/>
      <c r="FU130" s="196"/>
      <c r="FV130" s="196"/>
      <c r="FW130" s="196"/>
      <c r="FX130" s="196"/>
      <c r="FY130" s="196"/>
    </row>
    <row r="131" spans="1:181" s="57" customFormat="1" ht="30" x14ac:dyDescent="0.25">
      <c r="A131" s="49" t="s">
        <v>6</v>
      </c>
      <c r="B131" s="49" t="s">
        <v>6</v>
      </c>
      <c r="C131" s="44" t="s">
        <v>820</v>
      </c>
      <c r="D131" s="60" t="s">
        <v>821</v>
      </c>
      <c r="E131" s="45"/>
      <c r="F131" s="45"/>
      <c r="G131" s="45"/>
      <c r="H131" s="45"/>
      <c r="I131" s="45"/>
      <c r="J131" s="150" t="s">
        <v>19</v>
      </c>
      <c r="K131" s="151" t="s">
        <v>70</v>
      </c>
      <c r="L131" s="151" t="s">
        <v>70</v>
      </c>
      <c r="M131" s="152">
        <v>2026063.68</v>
      </c>
      <c r="N131" s="152">
        <v>2026063.68</v>
      </c>
      <c r="O131" s="152">
        <v>3039095.52</v>
      </c>
      <c r="P131" s="150" t="s">
        <v>164</v>
      </c>
      <c r="Q131" s="133" t="s">
        <v>34</v>
      </c>
      <c r="R131" s="142">
        <v>45809</v>
      </c>
      <c r="S131" s="142">
        <v>45809</v>
      </c>
      <c r="T131" s="153" t="s">
        <v>822</v>
      </c>
      <c r="U131" s="133" t="s">
        <v>736</v>
      </c>
      <c r="V131" s="151" t="s">
        <v>34</v>
      </c>
      <c r="W131" s="135"/>
      <c r="X131" s="135"/>
      <c r="Y131" s="135"/>
      <c r="Z131" s="139"/>
      <c r="AA131" s="135"/>
      <c r="AB131" s="168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</row>
    <row r="132" spans="1:181" s="57" customFormat="1" ht="30" x14ac:dyDescent="0.25">
      <c r="A132" s="45" t="s">
        <v>6</v>
      </c>
      <c r="B132" s="45" t="s">
        <v>6</v>
      </c>
      <c r="C132" s="44" t="s">
        <v>823</v>
      </c>
      <c r="D132" s="60" t="s">
        <v>824</v>
      </c>
      <c r="E132" s="45"/>
      <c r="F132" s="45"/>
      <c r="G132" s="45"/>
      <c r="H132" s="45"/>
      <c r="I132" s="45"/>
      <c r="J132" s="150" t="s">
        <v>19</v>
      </c>
      <c r="K132" s="151" t="s">
        <v>70</v>
      </c>
      <c r="L132" s="151" t="s">
        <v>68</v>
      </c>
      <c r="M132" s="152">
        <v>156335.10999999999</v>
      </c>
      <c r="N132" s="152">
        <v>189165.48</v>
      </c>
      <c r="O132" s="152">
        <v>312670.21999999997</v>
      </c>
      <c r="P132" s="150" t="s">
        <v>164</v>
      </c>
      <c r="Q132" s="133" t="s">
        <v>34</v>
      </c>
      <c r="R132" s="142">
        <v>45809</v>
      </c>
      <c r="S132" s="142">
        <v>45870</v>
      </c>
      <c r="T132" s="154" t="s">
        <v>825</v>
      </c>
      <c r="U132" s="133" t="s">
        <v>736</v>
      </c>
      <c r="V132" s="151" t="s">
        <v>34</v>
      </c>
      <c r="W132" s="41"/>
      <c r="X132" s="41"/>
      <c r="Y132" s="41"/>
      <c r="Z132" s="139"/>
      <c r="AA132" s="41"/>
      <c r="AB132" s="47"/>
    </row>
    <row r="133" spans="1:181" s="57" customFormat="1" x14ac:dyDescent="0.25">
      <c r="A133" s="31" t="s">
        <v>972</v>
      </c>
      <c r="B133" s="180" t="s">
        <v>973</v>
      </c>
      <c r="C133" s="28" t="s">
        <v>974</v>
      </c>
      <c r="D133" s="197" t="s">
        <v>975</v>
      </c>
      <c r="E133" s="31"/>
      <c r="F133" s="31"/>
      <c r="G133" s="31"/>
      <c r="H133" s="31"/>
      <c r="I133" s="31"/>
      <c r="J133" s="31" t="s">
        <v>837</v>
      </c>
      <c r="K133" s="31" t="s">
        <v>70</v>
      </c>
      <c r="L133" s="31" t="s">
        <v>34</v>
      </c>
      <c r="M133" s="200">
        <v>2681514.62</v>
      </c>
      <c r="N133" s="200">
        <v>3244631.34</v>
      </c>
      <c r="O133" s="200">
        <v>2681514.62</v>
      </c>
      <c r="P133" s="31" t="s">
        <v>976</v>
      </c>
      <c r="Q133" s="184" t="s">
        <v>70</v>
      </c>
      <c r="R133" s="31"/>
      <c r="S133" s="65">
        <v>45689</v>
      </c>
      <c r="T133" s="184">
        <v>1</v>
      </c>
      <c r="U133" s="31" t="s">
        <v>977</v>
      </c>
      <c r="V133" s="31" t="s">
        <v>69</v>
      </c>
      <c r="W133" s="31" t="s">
        <v>34</v>
      </c>
      <c r="X133" s="31"/>
      <c r="Y133" s="31" t="s">
        <v>69</v>
      </c>
      <c r="Z133" s="31"/>
      <c r="AA133" s="31"/>
      <c r="AB133" s="31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  <c r="FK133" s="29"/>
      <c r="FL133" s="29"/>
      <c r="FM133" s="29"/>
      <c r="FN133" s="29"/>
      <c r="FO133" s="29"/>
      <c r="FP133" s="29"/>
      <c r="FQ133" s="29"/>
      <c r="FR133" s="29"/>
      <c r="FS133" s="29"/>
      <c r="FT133" s="29"/>
      <c r="FU133" s="29"/>
      <c r="FV133" s="29"/>
      <c r="FW133" s="29"/>
      <c r="FX133" s="29"/>
      <c r="FY133" s="29"/>
    </row>
    <row r="134" spans="1:181" s="57" customFormat="1" x14ac:dyDescent="0.25">
      <c r="A134" s="31" t="s">
        <v>972</v>
      </c>
      <c r="B134" s="180" t="s">
        <v>973</v>
      </c>
      <c r="C134" s="28" t="s">
        <v>974</v>
      </c>
      <c r="D134" s="197" t="s">
        <v>975</v>
      </c>
      <c r="E134" s="31"/>
      <c r="F134" s="31"/>
      <c r="G134" s="31"/>
      <c r="H134" s="31"/>
      <c r="I134" s="31"/>
      <c r="J134" s="184" t="s">
        <v>837</v>
      </c>
      <c r="K134" s="31" t="s">
        <v>34</v>
      </c>
      <c r="L134" s="31" t="s">
        <v>34</v>
      </c>
      <c r="M134" s="200">
        <v>103333.8</v>
      </c>
      <c r="N134" s="200">
        <v>124984.98</v>
      </c>
      <c r="O134" s="200">
        <v>103333.8</v>
      </c>
      <c r="P134" s="31" t="s">
        <v>976</v>
      </c>
      <c r="Q134" s="184" t="s">
        <v>70</v>
      </c>
      <c r="R134" s="31"/>
      <c r="S134" s="65">
        <v>45689</v>
      </c>
      <c r="T134" s="184">
        <v>1</v>
      </c>
      <c r="U134" s="31" t="s">
        <v>977</v>
      </c>
      <c r="V134" s="31" t="s">
        <v>69</v>
      </c>
      <c r="W134" s="31" t="s">
        <v>34</v>
      </c>
      <c r="X134" s="31"/>
      <c r="Y134" s="31" t="s">
        <v>69</v>
      </c>
      <c r="Z134" s="31"/>
      <c r="AA134" s="31"/>
      <c r="AB134" s="31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  <c r="FD134" s="29"/>
      <c r="FE134" s="29"/>
      <c r="FF134" s="29"/>
      <c r="FG134" s="29"/>
      <c r="FH134" s="29"/>
      <c r="FI134" s="29"/>
      <c r="FJ134" s="29"/>
      <c r="FK134" s="29"/>
      <c r="FL134" s="29"/>
      <c r="FM134" s="29"/>
      <c r="FN134" s="29"/>
      <c r="FO134" s="29"/>
      <c r="FP134" s="29"/>
      <c r="FQ134" s="29"/>
      <c r="FR134" s="29"/>
      <c r="FS134" s="29"/>
      <c r="FT134" s="29"/>
      <c r="FU134" s="29"/>
      <c r="FV134" s="29"/>
      <c r="FW134" s="29"/>
      <c r="FX134" s="29"/>
      <c r="FY134" s="29"/>
    </row>
    <row r="135" spans="1:181" s="57" customFormat="1" x14ac:dyDescent="0.25">
      <c r="A135" s="31" t="s">
        <v>972</v>
      </c>
      <c r="B135" s="180" t="s">
        <v>973</v>
      </c>
      <c r="C135" s="28" t="s">
        <v>978</v>
      </c>
      <c r="D135" s="197" t="s">
        <v>539</v>
      </c>
      <c r="E135" s="31"/>
      <c r="F135" s="31"/>
      <c r="G135" s="31"/>
      <c r="H135" s="31"/>
      <c r="I135" s="31"/>
      <c r="J135" s="31" t="s">
        <v>837</v>
      </c>
      <c r="K135" s="31" t="s">
        <v>70</v>
      </c>
      <c r="L135" s="31" t="s">
        <v>34</v>
      </c>
      <c r="M135" s="200">
        <v>404590.48</v>
      </c>
      <c r="N135" s="200">
        <v>489554.48</v>
      </c>
      <c r="O135" s="200">
        <v>404590.48</v>
      </c>
      <c r="P135" s="31" t="s">
        <v>976</v>
      </c>
      <c r="Q135" s="184" t="s">
        <v>70</v>
      </c>
      <c r="R135" s="31"/>
      <c r="S135" s="65">
        <v>45689</v>
      </c>
      <c r="T135" s="184">
        <v>1</v>
      </c>
      <c r="U135" s="31" t="s">
        <v>977</v>
      </c>
      <c r="V135" s="31" t="s">
        <v>69</v>
      </c>
      <c r="W135" s="31" t="s">
        <v>34</v>
      </c>
      <c r="X135" s="31"/>
      <c r="Y135" s="31" t="s">
        <v>69</v>
      </c>
      <c r="Z135" s="31"/>
      <c r="AA135" s="31"/>
      <c r="AB135" s="31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</row>
    <row r="136" spans="1:181" s="57" customFormat="1" ht="30" x14ac:dyDescent="0.25">
      <c r="A136" s="31" t="s">
        <v>972</v>
      </c>
      <c r="B136" s="180" t="s">
        <v>979</v>
      </c>
      <c r="C136" s="28" t="s">
        <v>980</v>
      </c>
      <c r="D136" s="197" t="s">
        <v>981</v>
      </c>
      <c r="E136" s="31"/>
      <c r="F136" s="31"/>
      <c r="G136" s="31"/>
      <c r="H136" s="31"/>
      <c r="I136" s="31"/>
      <c r="J136" s="31" t="s">
        <v>837</v>
      </c>
      <c r="K136" s="31" t="s">
        <v>70</v>
      </c>
      <c r="L136" s="31" t="s">
        <v>34</v>
      </c>
      <c r="M136" s="200">
        <v>272178.57</v>
      </c>
      <c r="N136" s="200">
        <v>329339.37</v>
      </c>
      <c r="O136" s="200">
        <v>272178.57</v>
      </c>
      <c r="P136" s="31" t="s">
        <v>976</v>
      </c>
      <c r="Q136" s="184" t="s">
        <v>70</v>
      </c>
      <c r="R136" s="31"/>
      <c r="S136" s="65">
        <v>45689</v>
      </c>
      <c r="T136" s="184">
        <v>1</v>
      </c>
      <c r="U136" s="31" t="s">
        <v>977</v>
      </c>
      <c r="V136" s="31" t="s">
        <v>69</v>
      </c>
      <c r="W136" s="31" t="s">
        <v>34</v>
      </c>
      <c r="X136" s="31"/>
      <c r="Y136" s="31" t="s">
        <v>69</v>
      </c>
      <c r="Z136" s="31"/>
      <c r="AA136" s="31"/>
      <c r="AB136" s="31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  <c r="FD136" s="29"/>
      <c r="FE136" s="29"/>
      <c r="FF136" s="29"/>
      <c r="FG136" s="29"/>
      <c r="FH136" s="29"/>
      <c r="FI136" s="29"/>
      <c r="FJ136" s="29"/>
      <c r="FK136" s="29"/>
      <c r="FL136" s="29"/>
      <c r="FM136" s="29"/>
      <c r="FN136" s="29"/>
      <c r="FO136" s="29"/>
      <c r="FP136" s="29"/>
      <c r="FQ136" s="29"/>
      <c r="FR136" s="29"/>
      <c r="FS136" s="29"/>
      <c r="FT136" s="29"/>
      <c r="FU136" s="29"/>
      <c r="FV136" s="29"/>
      <c r="FW136" s="29"/>
      <c r="FX136" s="29"/>
      <c r="FY136" s="29"/>
    </row>
    <row r="137" spans="1:181" s="57" customFormat="1" x14ac:dyDescent="0.25">
      <c r="A137" s="31" t="s">
        <v>972</v>
      </c>
      <c r="B137" s="180" t="s">
        <v>982</v>
      </c>
      <c r="C137" s="129" t="s">
        <v>983</v>
      </c>
      <c r="D137" s="197" t="s">
        <v>984</v>
      </c>
      <c r="E137" s="31"/>
      <c r="F137" s="31"/>
      <c r="G137" s="31"/>
      <c r="H137" s="31"/>
      <c r="I137" s="31"/>
      <c r="J137" s="31" t="s">
        <v>837</v>
      </c>
      <c r="K137" s="31" t="s">
        <v>70</v>
      </c>
      <c r="L137" s="31" t="s">
        <v>70</v>
      </c>
      <c r="M137" s="201">
        <v>345000</v>
      </c>
      <c r="N137" s="201">
        <f>M137*1.21</f>
        <v>417450</v>
      </c>
      <c r="O137" s="202">
        <v>690000</v>
      </c>
      <c r="P137" s="31" t="s">
        <v>71</v>
      </c>
      <c r="Q137" s="184" t="s">
        <v>70</v>
      </c>
      <c r="R137" s="31"/>
      <c r="S137" s="65"/>
      <c r="T137" s="184">
        <v>3</v>
      </c>
      <c r="U137" s="31" t="s">
        <v>977</v>
      </c>
      <c r="V137" s="31" t="s">
        <v>69</v>
      </c>
      <c r="W137" s="31" t="s">
        <v>34</v>
      </c>
      <c r="X137" s="31"/>
      <c r="Y137" s="31" t="s">
        <v>69</v>
      </c>
      <c r="Z137" s="31"/>
      <c r="AA137" s="31"/>
      <c r="AB137" s="31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29"/>
      <c r="FU137" s="29"/>
      <c r="FV137" s="29"/>
      <c r="FW137" s="29"/>
      <c r="FX137" s="29"/>
      <c r="FY137" s="29"/>
    </row>
    <row r="138" spans="1:181" s="57" customFormat="1" ht="30" x14ac:dyDescent="0.25">
      <c r="A138" s="31" t="s">
        <v>972</v>
      </c>
      <c r="B138" s="180" t="s">
        <v>979</v>
      </c>
      <c r="C138" s="129" t="s">
        <v>985</v>
      </c>
      <c r="D138" s="197" t="s">
        <v>366</v>
      </c>
      <c r="E138" s="31"/>
      <c r="F138" s="31"/>
      <c r="G138" s="31"/>
      <c r="H138" s="31"/>
      <c r="I138" s="31"/>
      <c r="J138" s="31" t="s">
        <v>837</v>
      </c>
      <c r="K138" s="31" t="s">
        <v>70</v>
      </c>
      <c r="L138" s="31" t="s">
        <v>70</v>
      </c>
      <c r="M138" s="201">
        <v>765000</v>
      </c>
      <c r="N138" s="201">
        <v>925650</v>
      </c>
      <c r="O138" s="202">
        <v>1530000</v>
      </c>
      <c r="P138" s="31" t="s">
        <v>71</v>
      </c>
      <c r="Q138" s="184" t="s">
        <v>70</v>
      </c>
      <c r="R138" s="31"/>
      <c r="S138" s="65"/>
      <c r="T138" s="184">
        <v>3</v>
      </c>
      <c r="U138" s="31" t="s">
        <v>977</v>
      </c>
      <c r="V138" s="31" t="s">
        <v>69</v>
      </c>
      <c r="W138" s="31" t="s">
        <v>34</v>
      </c>
      <c r="X138" s="31"/>
      <c r="Y138" s="31" t="s">
        <v>69</v>
      </c>
      <c r="Z138" s="31"/>
      <c r="AA138" s="31"/>
      <c r="AB138" s="31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</row>
    <row r="139" spans="1:181" s="57" customFormat="1" ht="30" x14ac:dyDescent="0.25">
      <c r="A139" s="31" t="s">
        <v>972</v>
      </c>
      <c r="B139" s="180" t="s">
        <v>979</v>
      </c>
      <c r="C139" s="129" t="s">
        <v>986</v>
      </c>
      <c r="D139" s="197" t="s">
        <v>366</v>
      </c>
      <c r="E139" s="31"/>
      <c r="F139" s="31"/>
      <c r="G139" s="31"/>
      <c r="H139" s="31"/>
      <c r="I139" s="31"/>
      <c r="J139" s="31" t="s">
        <v>837</v>
      </c>
      <c r="K139" s="31" t="s">
        <v>70</v>
      </c>
      <c r="L139" s="31" t="s">
        <v>70</v>
      </c>
      <c r="M139" s="201">
        <v>225000</v>
      </c>
      <c r="N139" s="201">
        <v>272250</v>
      </c>
      <c r="O139" s="202">
        <v>450000</v>
      </c>
      <c r="P139" s="31" t="s">
        <v>71</v>
      </c>
      <c r="Q139" s="184" t="s">
        <v>70</v>
      </c>
      <c r="R139" s="31"/>
      <c r="S139" s="65"/>
      <c r="T139" s="184">
        <v>3</v>
      </c>
      <c r="U139" s="31" t="s">
        <v>977</v>
      </c>
      <c r="V139" s="31" t="s">
        <v>69</v>
      </c>
      <c r="W139" s="31" t="s">
        <v>34</v>
      </c>
      <c r="X139" s="31"/>
      <c r="Y139" s="31" t="s">
        <v>69</v>
      </c>
      <c r="Z139" s="31"/>
      <c r="AA139" s="31"/>
      <c r="AB139" s="31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</row>
    <row r="140" spans="1:181" s="57" customFormat="1" x14ac:dyDescent="0.25">
      <c r="A140" s="31" t="s">
        <v>972</v>
      </c>
      <c r="B140" s="180" t="s">
        <v>987</v>
      </c>
      <c r="C140" s="28" t="s">
        <v>988</v>
      </c>
      <c r="D140" s="197" t="s">
        <v>366</v>
      </c>
      <c r="E140" s="31"/>
      <c r="F140" s="31"/>
      <c r="G140" s="31"/>
      <c r="H140" s="31"/>
      <c r="I140" s="31"/>
      <c r="J140" s="31" t="s">
        <v>837</v>
      </c>
      <c r="K140" s="31" t="s">
        <v>70</v>
      </c>
      <c r="L140" s="31" t="s">
        <v>70</v>
      </c>
      <c r="M140" s="201">
        <v>516000</v>
      </c>
      <c r="N140" s="201">
        <f>M140*1.21</f>
        <v>624360</v>
      </c>
      <c r="O140" s="202">
        <v>1032000</v>
      </c>
      <c r="P140" s="31" t="s">
        <v>71</v>
      </c>
      <c r="Q140" s="184" t="s">
        <v>70</v>
      </c>
      <c r="R140" s="31"/>
      <c r="S140" s="65"/>
      <c r="T140" s="184">
        <v>3</v>
      </c>
      <c r="U140" s="31" t="s">
        <v>977</v>
      </c>
      <c r="V140" s="31" t="s">
        <v>69</v>
      </c>
      <c r="W140" s="31" t="s">
        <v>34</v>
      </c>
      <c r="X140" s="31"/>
      <c r="Y140" s="31" t="s">
        <v>69</v>
      </c>
      <c r="Z140" s="31"/>
      <c r="AA140" s="31"/>
      <c r="AB140" s="31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  <c r="FK140" s="29"/>
      <c r="FL140" s="29"/>
      <c r="FM140" s="29"/>
      <c r="FN140" s="29"/>
      <c r="FO140" s="29"/>
      <c r="FP140" s="29"/>
      <c r="FQ140" s="29"/>
      <c r="FR140" s="29"/>
      <c r="FS140" s="29"/>
      <c r="FT140" s="29"/>
      <c r="FU140" s="29"/>
      <c r="FV140" s="29"/>
      <c r="FW140" s="29"/>
      <c r="FX140" s="29"/>
      <c r="FY140" s="29"/>
    </row>
    <row r="141" spans="1:181" s="57" customFormat="1" x14ac:dyDescent="0.25">
      <c r="A141" s="31" t="s">
        <v>972</v>
      </c>
      <c r="B141" s="180" t="s">
        <v>989</v>
      </c>
      <c r="C141" s="28" t="s">
        <v>990</v>
      </c>
      <c r="D141" s="197">
        <v>85145000</v>
      </c>
      <c r="E141" s="31"/>
      <c r="F141" s="31"/>
      <c r="G141" s="31"/>
      <c r="H141" s="31"/>
      <c r="I141" s="31"/>
      <c r="J141" s="31" t="s">
        <v>618</v>
      </c>
      <c r="K141" s="31" t="s">
        <v>70</v>
      </c>
      <c r="L141" s="31" t="s">
        <v>70</v>
      </c>
      <c r="M141" s="201">
        <v>1100000</v>
      </c>
      <c r="N141" s="201">
        <v>1100000</v>
      </c>
      <c r="O141" s="202">
        <v>1980000</v>
      </c>
      <c r="P141" s="31" t="s">
        <v>71</v>
      </c>
      <c r="Q141" s="184" t="s">
        <v>70</v>
      </c>
      <c r="R141" s="31"/>
      <c r="S141" s="65"/>
      <c r="T141" s="184">
        <v>3</v>
      </c>
      <c r="U141" s="31" t="s">
        <v>977</v>
      </c>
      <c r="V141" s="31" t="s">
        <v>69</v>
      </c>
      <c r="W141" s="31" t="s">
        <v>34</v>
      </c>
      <c r="X141" s="31"/>
      <c r="Y141" s="31" t="s">
        <v>69</v>
      </c>
      <c r="Z141" s="31"/>
      <c r="AA141" s="31"/>
      <c r="AB141" s="31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29"/>
      <c r="FU141" s="29"/>
      <c r="FV141" s="29"/>
      <c r="FW141" s="29"/>
      <c r="FX141" s="29"/>
      <c r="FY141" s="29"/>
    </row>
    <row r="142" spans="1:181" s="57" customFormat="1" ht="45" x14ac:dyDescent="0.25">
      <c r="A142" s="31" t="s">
        <v>972</v>
      </c>
      <c r="B142" s="180" t="s">
        <v>991</v>
      </c>
      <c r="C142" s="28" t="s">
        <v>992</v>
      </c>
      <c r="D142" s="198">
        <v>33696000</v>
      </c>
      <c r="E142" s="31"/>
      <c r="F142" s="31"/>
      <c r="G142" s="31"/>
      <c r="H142" s="31"/>
      <c r="I142" s="31"/>
      <c r="J142" s="31" t="s">
        <v>837</v>
      </c>
      <c r="K142" s="31" t="s">
        <v>70</v>
      </c>
      <c r="L142" s="31" t="s">
        <v>70</v>
      </c>
      <c r="M142" s="201">
        <v>6600000</v>
      </c>
      <c r="N142" s="201">
        <f>M142*1.21</f>
        <v>7986000</v>
      </c>
      <c r="O142" s="202">
        <v>13200000</v>
      </c>
      <c r="P142" s="31" t="s">
        <v>71</v>
      </c>
      <c r="Q142" s="184" t="s">
        <v>70</v>
      </c>
      <c r="R142" s="31"/>
      <c r="S142" s="65"/>
      <c r="T142" s="184">
        <v>3</v>
      </c>
      <c r="U142" s="31" t="s">
        <v>977</v>
      </c>
      <c r="V142" s="31" t="s">
        <v>69</v>
      </c>
      <c r="W142" s="31" t="s">
        <v>34</v>
      </c>
      <c r="X142" s="31"/>
      <c r="Y142" s="31" t="s">
        <v>69</v>
      </c>
      <c r="Z142" s="31"/>
      <c r="AA142" s="31"/>
      <c r="AB142" s="31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  <c r="FK142" s="29"/>
      <c r="FL142" s="29"/>
      <c r="FM142" s="29"/>
      <c r="FN142" s="29"/>
      <c r="FO142" s="29"/>
      <c r="FP142" s="29"/>
      <c r="FQ142" s="29"/>
      <c r="FR142" s="29"/>
      <c r="FS142" s="29"/>
      <c r="FT142" s="29"/>
      <c r="FU142" s="29"/>
      <c r="FV142" s="29"/>
      <c r="FW142" s="29"/>
      <c r="FX142" s="29"/>
      <c r="FY142" s="29"/>
    </row>
    <row r="143" spans="1:181" s="57" customFormat="1" x14ac:dyDescent="0.25">
      <c r="A143" s="31" t="s">
        <v>972</v>
      </c>
      <c r="B143" s="180" t="s">
        <v>973</v>
      </c>
      <c r="C143" s="28" t="s">
        <v>993</v>
      </c>
      <c r="D143" s="198">
        <v>33141000</v>
      </c>
      <c r="E143" s="31"/>
      <c r="F143" s="31"/>
      <c r="G143" s="31"/>
      <c r="H143" s="31"/>
      <c r="I143" s="31"/>
      <c r="J143" s="31" t="s">
        <v>837</v>
      </c>
      <c r="K143" s="31" t="s">
        <v>70</v>
      </c>
      <c r="L143" s="31" t="s">
        <v>70</v>
      </c>
      <c r="M143" s="201">
        <v>6720000</v>
      </c>
      <c r="N143" s="201">
        <f>M143*1.1</f>
        <v>7392000.0000000009</v>
      </c>
      <c r="O143" s="202">
        <v>13440000</v>
      </c>
      <c r="P143" s="31" t="s">
        <v>71</v>
      </c>
      <c r="Q143" s="184" t="s">
        <v>70</v>
      </c>
      <c r="R143" s="31"/>
      <c r="S143" s="65"/>
      <c r="T143" s="184">
        <v>3</v>
      </c>
      <c r="U143" s="31" t="s">
        <v>977</v>
      </c>
      <c r="V143" s="31" t="s">
        <v>69</v>
      </c>
      <c r="W143" s="31" t="s">
        <v>34</v>
      </c>
      <c r="X143" s="31"/>
      <c r="Y143" s="31" t="s">
        <v>69</v>
      </c>
      <c r="Z143" s="31"/>
      <c r="AA143" s="31"/>
      <c r="AB143" s="31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29"/>
      <c r="FU143" s="29"/>
      <c r="FV143" s="29"/>
      <c r="FW143" s="29"/>
      <c r="FX143" s="29"/>
      <c r="FY143" s="29"/>
    </row>
    <row r="144" spans="1:181" s="57" customFormat="1" x14ac:dyDescent="0.25">
      <c r="A144" s="31" t="s">
        <v>972</v>
      </c>
      <c r="B144" s="180" t="s">
        <v>973</v>
      </c>
      <c r="C144" s="28" t="s">
        <v>994</v>
      </c>
      <c r="D144" s="198">
        <v>33141000</v>
      </c>
      <c r="E144" s="31"/>
      <c r="F144" s="31"/>
      <c r="G144" s="31"/>
      <c r="H144" s="31"/>
      <c r="I144" s="31"/>
      <c r="J144" s="31" t="s">
        <v>837</v>
      </c>
      <c r="K144" s="31" t="s">
        <v>70</v>
      </c>
      <c r="L144" s="31" t="s">
        <v>70</v>
      </c>
      <c r="M144" s="201">
        <v>6300000</v>
      </c>
      <c r="N144" s="201">
        <f t="shared" ref="N144:N176" si="3">M144*1.21</f>
        <v>7623000</v>
      </c>
      <c r="O144" s="202">
        <v>12600000</v>
      </c>
      <c r="P144" s="31" t="s">
        <v>71</v>
      </c>
      <c r="Q144" s="184" t="s">
        <v>70</v>
      </c>
      <c r="R144" s="31"/>
      <c r="S144" s="65"/>
      <c r="T144" s="184">
        <v>3</v>
      </c>
      <c r="U144" s="31" t="s">
        <v>977</v>
      </c>
      <c r="V144" s="31" t="s">
        <v>69</v>
      </c>
      <c r="W144" s="31" t="s">
        <v>34</v>
      </c>
      <c r="X144" s="31"/>
      <c r="Y144" s="31" t="s">
        <v>69</v>
      </c>
      <c r="Z144" s="31"/>
      <c r="AA144" s="31"/>
      <c r="AB144" s="31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  <c r="FK144" s="29"/>
      <c r="FL144" s="29"/>
      <c r="FM144" s="29"/>
      <c r="FN144" s="29"/>
      <c r="FO144" s="29"/>
      <c r="FP144" s="29"/>
      <c r="FQ144" s="29"/>
      <c r="FR144" s="29"/>
      <c r="FS144" s="29"/>
      <c r="FT144" s="29"/>
      <c r="FU144" s="29"/>
      <c r="FV144" s="29"/>
      <c r="FW144" s="29"/>
      <c r="FX144" s="29"/>
      <c r="FY144" s="29"/>
    </row>
    <row r="145" spans="1:181" s="57" customFormat="1" x14ac:dyDescent="0.25">
      <c r="A145" s="31" t="s">
        <v>972</v>
      </c>
      <c r="B145" s="180" t="s">
        <v>973</v>
      </c>
      <c r="C145" s="28" t="s">
        <v>995</v>
      </c>
      <c r="D145" s="198">
        <v>33140000</v>
      </c>
      <c r="E145" s="31"/>
      <c r="F145" s="31"/>
      <c r="G145" s="31"/>
      <c r="H145" s="31"/>
      <c r="I145" s="31"/>
      <c r="J145" s="31" t="s">
        <v>837</v>
      </c>
      <c r="K145" s="31" t="s">
        <v>70</v>
      </c>
      <c r="L145" s="31" t="s">
        <v>70</v>
      </c>
      <c r="M145" s="201">
        <v>675000</v>
      </c>
      <c r="N145" s="201">
        <f t="shared" si="3"/>
        <v>816750</v>
      </c>
      <c r="O145" s="202">
        <v>1350000</v>
      </c>
      <c r="P145" s="31" t="s">
        <v>71</v>
      </c>
      <c r="Q145" s="184" t="s">
        <v>70</v>
      </c>
      <c r="R145" s="31"/>
      <c r="S145" s="65"/>
      <c r="T145" s="184">
        <v>3</v>
      </c>
      <c r="U145" s="31" t="s">
        <v>977</v>
      </c>
      <c r="V145" s="31" t="s">
        <v>69</v>
      </c>
      <c r="W145" s="31" t="s">
        <v>34</v>
      </c>
      <c r="X145" s="31"/>
      <c r="Y145" s="31" t="s">
        <v>69</v>
      </c>
      <c r="Z145" s="31"/>
      <c r="AA145" s="31"/>
      <c r="AB145" s="31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29"/>
      <c r="FA145" s="29"/>
      <c r="FB145" s="29"/>
      <c r="FC145" s="29"/>
      <c r="FD145" s="29"/>
      <c r="FE145" s="29"/>
      <c r="FF145" s="29"/>
      <c r="FG145" s="29"/>
      <c r="FH145" s="29"/>
      <c r="FI145" s="29"/>
      <c r="FJ145" s="29"/>
      <c r="FK145" s="29"/>
      <c r="FL145" s="29"/>
      <c r="FM145" s="29"/>
      <c r="FN145" s="29"/>
      <c r="FO145" s="29"/>
      <c r="FP145" s="29"/>
      <c r="FQ145" s="29"/>
      <c r="FR145" s="29"/>
      <c r="FS145" s="29"/>
      <c r="FT145" s="29"/>
      <c r="FU145" s="29"/>
      <c r="FV145" s="29"/>
      <c r="FW145" s="29"/>
      <c r="FX145" s="29"/>
      <c r="FY145" s="29"/>
    </row>
    <row r="146" spans="1:181" s="57" customFormat="1" x14ac:dyDescent="0.25">
      <c r="A146" s="31" t="s">
        <v>972</v>
      </c>
      <c r="B146" s="180" t="s">
        <v>973</v>
      </c>
      <c r="C146" s="28" t="s">
        <v>996</v>
      </c>
      <c r="D146" s="198">
        <v>33140000</v>
      </c>
      <c r="E146" s="31"/>
      <c r="F146" s="31"/>
      <c r="G146" s="31"/>
      <c r="H146" s="31"/>
      <c r="I146" s="31"/>
      <c r="J146" s="31" t="s">
        <v>837</v>
      </c>
      <c r="K146" s="31" t="s">
        <v>70</v>
      </c>
      <c r="L146" s="31" t="s">
        <v>70</v>
      </c>
      <c r="M146" s="201">
        <v>4800000</v>
      </c>
      <c r="N146" s="201">
        <f t="shared" si="3"/>
        <v>5808000</v>
      </c>
      <c r="O146" s="202">
        <v>9600000</v>
      </c>
      <c r="P146" s="31" t="s">
        <v>71</v>
      </c>
      <c r="Q146" s="184" t="s">
        <v>70</v>
      </c>
      <c r="R146" s="31"/>
      <c r="S146" s="65"/>
      <c r="T146" s="184">
        <v>3</v>
      </c>
      <c r="U146" s="31" t="s">
        <v>977</v>
      </c>
      <c r="V146" s="31" t="s">
        <v>69</v>
      </c>
      <c r="W146" s="31" t="s">
        <v>34</v>
      </c>
      <c r="X146" s="31"/>
      <c r="Y146" s="31" t="s">
        <v>69</v>
      </c>
      <c r="Z146" s="31"/>
      <c r="AA146" s="31"/>
      <c r="AB146" s="31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9"/>
      <c r="FD146" s="29"/>
      <c r="FE146" s="29"/>
      <c r="FF146" s="29"/>
      <c r="FG146" s="29"/>
      <c r="FH146" s="29"/>
      <c r="FI146" s="29"/>
      <c r="FJ146" s="29"/>
      <c r="FK146" s="29"/>
      <c r="FL146" s="29"/>
      <c r="FM146" s="29"/>
      <c r="FN146" s="29"/>
      <c r="FO146" s="29"/>
      <c r="FP146" s="29"/>
      <c r="FQ146" s="29"/>
      <c r="FR146" s="29"/>
      <c r="FS146" s="29"/>
      <c r="FT146" s="29"/>
      <c r="FU146" s="29"/>
      <c r="FV146" s="29"/>
      <c r="FW146" s="29"/>
      <c r="FX146" s="29"/>
      <c r="FY146" s="29"/>
    </row>
    <row r="147" spans="1:181" s="29" customFormat="1" x14ac:dyDescent="0.25">
      <c r="A147" s="31" t="s">
        <v>972</v>
      </c>
      <c r="B147" s="180" t="s">
        <v>973</v>
      </c>
      <c r="C147" s="28" t="s">
        <v>997</v>
      </c>
      <c r="D147" s="198">
        <v>33140000</v>
      </c>
      <c r="E147" s="31"/>
      <c r="F147" s="31"/>
      <c r="G147" s="31"/>
      <c r="H147" s="31"/>
      <c r="I147" s="31"/>
      <c r="J147" s="31" t="s">
        <v>837</v>
      </c>
      <c r="K147" s="31" t="s">
        <v>70</v>
      </c>
      <c r="L147" s="31" t="s">
        <v>70</v>
      </c>
      <c r="M147" s="201">
        <v>1350000</v>
      </c>
      <c r="N147" s="201">
        <f t="shared" si="3"/>
        <v>1633500</v>
      </c>
      <c r="O147" s="202">
        <v>2700000</v>
      </c>
      <c r="P147" s="31" t="s">
        <v>71</v>
      </c>
      <c r="Q147" s="184" t="s">
        <v>70</v>
      </c>
      <c r="R147" s="31"/>
      <c r="S147" s="65"/>
      <c r="T147" s="184">
        <v>3</v>
      </c>
      <c r="U147" s="31" t="s">
        <v>977</v>
      </c>
      <c r="V147" s="31" t="s">
        <v>69</v>
      </c>
      <c r="W147" s="31" t="s">
        <v>34</v>
      </c>
      <c r="X147" s="31"/>
      <c r="Y147" s="31" t="s">
        <v>69</v>
      </c>
      <c r="Z147" s="31"/>
      <c r="AA147" s="31"/>
      <c r="AB147" s="31"/>
    </row>
    <row r="148" spans="1:181" s="57" customFormat="1" x14ac:dyDescent="0.25">
      <c r="A148" s="31" t="s">
        <v>972</v>
      </c>
      <c r="B148" s="180" t="s">
        <v>973</v>
      </c>
      <c r="C148" s="28" t="s">
        <v>998</v>
      </c>
      <c r="D148" s="198">
        <v>33140000</v>
      </c>
      <c r="E148" s="31"/>
      <c r="F148" s="31"/>
      <c r="G148" s="31"/>
      <c r="H148" s="31"/>
      <c r="I148" s="31"/>
      <c r="J148" s="31" t="s">
        <v>837</v>
      </c>
      <c r="K148" s="31" t="s">
        <v>70</v>
      </c>
      <c r="L148" s="31" t="s">
        <v>70</v>
      </c>
      <c r="M148" s="201">
        <v>480000</v>
      </c>
      <c r="N148" s="201">
        <f t="shared" si="3"/>
        <v>580800</v>
      </c>
      <c r="O148" s="202">
        <v>960000</v>
      </c>
      <c r="P148" s="31" t="s">
        <v>71</v>
      </c>
      <c r="Q148" s="184" t="s">
        <v>70</v>
      </c>
      <c r="R148" s="31"/>
      <c r="S148" s="65"/>
      <c r="T148" s="184">
        <v>3</v>
      </c>
      <c r="U148" s="31" t="s">
        <v>977</v>
      </c>
      <c r="V148" s="31" t="s">
        <v>69</v>
      </c>
      <c r="W148" s="31" t="s">
        <v>34</v>
      </c>
      <c r="X148" s="31"/>
      <c r="Y148" s="31" t="s">
        <v>69</v>
      </c>
      <c r="Z148" s="31"/>
      <c r="AA148" s="31"/>
      <c r="AB148" s="31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  <c r="FG148" s="29"/>
      <c r="FH148" s="29"/>
      <c r="FI148" s="29"/>
      <c r="FJ148" s="29"/>
      <c r="FK148" s="29"/>
      <c r="FL148" s="29"/>
      <c r="FM148" s="29"/>
      <c r="FN148" s="29"/>
      <c r="FO148" s="29"/>
      <c r="FP148" s="29"/>
      <c r="FQ148" s="29"/>
      <c r="FR148" s="29"/>
      <c r="FS148" s="29"/>
      <c r="FT148" s="29"/>
      <c r="FU148" s="29"/>
      <c r="FV148" s="29"/>
      <c r="FW148" s="29"/>
      <c r="FX148" s="29"/>
      <c r="FY148" s="29"/>
    </row>
    <row r="149" spans="1:181" s="57" customFormat="1" x14ac:dyDescent="0.25">
      <c r="A149" s="31" t="s">
        <v>972</v>
      </c>
      <c r="B149" s="180" t="s">
        <v>973</v>
      </c>
      <c r="C149" s="28" t="s">
        <v>999</v>
      </c>
      <c r="D149" s="198">
        <v>33140000</v>
      </c>
      <c r="E149" s="31"/>
      <c r="F149" s="31"/>
      <c r="G149" s="31"/>
      <c r="H149" s="31"/>
      <c r="I149" s="31"/>
      <c r="J149" s="31" t="s">
        <v>837</v>
      </c>
      <c r="K149" s="31" t="s">
        <v>70</v>
      </c>
      <c r="L149" s="31" t="s">
        <v>70</v>
      </c>
      <c r="M149" s="201">
        <v>510000</v>
      </c>
      <c r="N149" s="201">
        <f t="shared" si="3"/>
        <v>617100</v>
      </c>
      <c r="O149" s="202">
        <v>1020000</v>
      </c>
      <c r="P149" s="31" t="s">
        <v>841</v>
      </c>
      <c r="Q149" s="184" t="s">
        <v>34</v>
      </c>
      <c r="R149" s="31"/>
      <c r="S149" s="65"/>
      <c r="T149" s="184">
        <v>3</v>
      </c>
      <c r="U149" s="31" t="s">
        <v>977</v>
      </c>
      <c r="V149" s="31" t="s">
        <v>69</v>
      </c>
      <c r="W149" s="31" t="s">
        <v>34</v>
      </c>
      <c r="X149" s="31"/>
      <c r="Y149" s="31" t="s">
        <v>69</v>
      </c>
      <c r="Z149" s="31"/>
      <c r="AA149" s="31"/>
      <c r="AB149" s="31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  <c r="FG149" s="29"/>
      <c r="FH149" s="29"/>
      <c r="FI149" s="29"/>
      <c r="FJ149" s="29"/>
      <c r="FK149" s="29"/>
      <c r="FL149" s="29"/>
      <c r="FM149" s="29"/>
      <c r="FN149" s="29"/>
      <c r="FO149" s="29"/>
      <c r="FP149" s="29"/>
      <c r="FQ149" s="29"/>
      <c r="FR149" s="29"/>
      <c r="FS149" s="29"/>
      <c r="FT149" s="29"/>
      <c r="FU149" s="29"/>
      <c r="FV149" s="29"/>
      <c r="FW149" s="29"/>
      <c r="FX149" s="29"/>
      <c r="FY149" s="29"/>
    </row>
    <row r="150" spans="1:181" s="57" customFormat="1" x14ac:dyDescent="0.25">
      <c r="A150" s="31" t="s">
        <v>972</v>
      </c>
      <c r="B150" s="180" t="s">
        <v>973</v>
      </c>
      <c r="C150" s="28" t="s">
        <v>1000</v>
      </c>
      <c r="D150" s="198">
        <v>33140000</v>
      </c>
      <c r="E150" s="31"/>
      <c r="F150" s="31"/>
      <c r="G150" s="31"/>
      <c r="H150" s="31"/>
      <c r="I150" s="31"/>
      <c r="J150" s="31" t="s">
        <v>837</v>
      </c>
      <c r="K150" s="31" t="s">
        <v>70</v>
      </c>
      <c r="L150" s="31" t="s">
        <v>70</v>
      </c>
      <c r="M150" s="201">
        <v>285000</v>
      </c>
      <c r="N150" s="201">
        <f t="shared" si="3"/>
        <v>344850</v>
      </c>
      <c r="O150" s="202">
        <v>570000</v>
      </c>
      <c r="P150" s="31" t="s">
        <v>841</v>
      </c>
      <c r="Q150" s="184" t="s">
        <v>34</v>
      </c>
      <c r="R150" s="31"/>
      <c r="S150" s="65"/>
      <c r="T150" s="184">
        <v>3</v>
      </c>
      <c r="U150" s="31" t="s">
        <v>977</v>
      </c>
      <c r="V150" s="31" t="s">
        <v>69</v>
      </c>
      <c r="W150" s="31" t="s">
        <v>34</v>
      </c>
      <c r="X150" s="31"/>
      <c r="Y150" s="31" t="s">
        <v>69</v>
      </c>
      <c r="Z150" s="31"/>
      <c r="AA150" s="31"/>
      <c r="AB150" s="31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  <c r="FH150" s="29"/>
      <c r="FI150" s="29"/>
      <c r="FJ150" s="29"/>
      <c r="FK150" s="29"/>
      <c r="FL150" s="29"/>
      <c r="FM150" s="29"/>
      <c r="FN150" s="29"/>
      <c r="FO150" s="29"/>
      <c r="FP150" s="29"/>
      <c r="FQ150" s="29"/>
      <c r="FR150" s="29"/>
      <c r="FS150" s="29"/>
      <c r="FT150" s="29"/>
      <c r="FU150" s="29"/>
      <c r="FV150" s="29"/>
      <c r="FW150" s="29"/>
      <c r="FX150" s="29"/>
      <c r="FY150" s="29"/>
    </row>
    <row r="151" spans="1:181" s="57" customFormat="1" x14ac:dyDescent="0.25">
      <c r="A151" s="31" t="s">
        <v>972</v>
      </c>
      <c r="B151" s="180" t="s">
        <v>973</v>
      </c>
      <c r="C151" s="28" t="s">
        <v>1001</v>
      </c>
      <c r="D151" s="198">
        <v>33140000</v>
      </c>
      <c r="E151" s="31"/>
      <c r="F151" s="31"/>
      <c r="G151" s="31"/>
      <c r="H151" s="31"/>
      <c r="I151" s="31"/>
      <c r="J151" s="31" t="s">
        <v>837</v>
      </c>
      <c r="K151" s="31" t="s">
        <v>70</v>
      </c>
      <c r="L151" s="31" t="s">
        <v>70</v>
      </c>
      <c r="M151" s="201">
        <v>12000000</v>
      </c>
      <c r="N151" s="201">
        <f t="shared" si="3"/>
        <v>14520000</v>
      </c>
      <c r="O151" s="202">
        <v>24000000</v>
      </c>
      <c r="P151" s="31" t="s">
        <v>71</v>
      </c>
      <c r="Q151" s="184" t="s">
        <v>70</v>
      </c>
      <c r="R151" s="31"/>
      <c r="S151" s="65"/>
      <c r="T151" s="184">
        <v>3</v>
      </c>
      <c r="U151" s="31" t="s">
        <v>977</v>
      </c>
      <c r="V151" s="31" t="s">
        <v>69</v>
      </c>
      <c r="W151" s="31" t="s">
        <v>34</v>
      </c>
      <c r="X151" s="31"/>
      <c r="Y151" s="31" t="s">
        <v>69</v>
      </c>
      <c r="Z151" s="31"/>
      <c r="AA151" s="31"/>
      <c r="AB151" s="31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29"/>
      <c r="FA151" s="29"/>
      <c r="FB151" s="29"/>
      <c r="FC151" s="29"/>
      <c r="FD151" s="29"/>
      <c r="FE151" s="29"/>
      <c r="FF151" s="29"/>
      <c r="FG151" s="29"/>
      <c r="FH151" s="29"/>
      <c r="FI151" s="29"/>
      <c r="FJ151" s="29"/>
      <c r="FK151" s="29"/>
      <c r="FL151" s="29"/>
      <c r="FM151" s="29"/>
      <c r="FN151" s="29"/>
      <c r="FO151" s="29"/>
      <c r="FP151" s="29"/>
      <c r="FQ151" s="29"/>
      <c r="FR151" s="29"/>
      <c r="FS151" s="29"/>
      <c r="FT151" s="29"/>
      <c r="FU151" s="29"/>
      <c r="FV151" s="29"/>
      <c r="FW151" s="29"/>
      <c r="FX151" s="29"/>
      <c r="FY151" s="29"/>
    </row>
    <row r="152" spans="1:181" s="57" customFormat="1" x14ac:dyDescent="0.25">
      <c r="A152" s="43" t="s">
        <v>972</v>
      </c>
      <c r="B152" s="48" t="s">
        <v>1002</v>
      </c>
      <c r="C152" s="72" t="s">
        <v>1003</v>
      </c>
      <c r="D152" s="199">
        <v>18935000</v>
      </c>
      <c r="E152" s="43"/>
      <c r="F152" s="43"/>
      <c r="G152" s="43"/>
      <c r="H152" s="43"/>
      <c r="I152" s="43"/>
      <c r="J152" s="43" t="s">
        <v>837</v>
      </c>
      <c r="K152" s="43" t="s">
        <v>70</v>
      </c>
      <c r="L152" s="43" t="s">
        <v>70</v>
      </c>
      <c r="M152" s="203">
        <v>255000</v>
      </c>
      <c r="N152" s="203">
        <f t="shared" si="3"/>
        <v>308550</v>
      </c>
      <c r="O152" s="204">
        <v>510000</v>
      </c>
      <c r="P152" s="43" t="s">
        <v>71</v>
      </c>
      <c r="Q152" s="169" t="s">
        <v>70</v>
      </c>
      <c r="R152" s="43"/>
      <c r="S152" s="103"/>
      <c r="T152" s="169">
        <v>3</v>
      </c>
      <c r="U152" s="43" t="s">
        <v>977</v>
      </c>
      <c r="V152" s="43" t="s">
        <v>69</v>
      </c>
      <c r="W152" s="43" t="s">
        <v>34</v>
      </c>
      <c r="X152" s="43"/>
      <c r="Y152" s="43" t="s">
        <v>69</v>
      </c>
      <c r="Z152" s="43"/>
      <c r="AA152" s="43"/>
      <c r="AB152" s="43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4"/>
      <c r="BN152" s="194"/>
      <c r="BO152" s="194"/>
      <c r="BP152" s="194"/>
      <c r="BQ152" s="194"/>
      <c r="BR152" s="194"/>
      <c r="BS152" s="194"/>
      <c r="BT152" s="194"/>
      <c r="BU152" s="194"/>
      <c r="BV152" s="194"/>
      <c r="BW152" s="194"/>
      <c r="BX152" s="194"/>
      <c r="BY152" s="194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  <c r="DB152" s="194"/>
      <c r="DC152" s="194"/>
      <c r="DD152" s="194"/>
      <c r="DE152" s="194"/>
      <c r="DF152" s="194"/>
      <c r="DG152" s="194"/>
      <c r="DH152" s="194"/>
      <c r="DI152" s="194"/>
      <c r="DJ152" s="194"/>
      <c r="DK152" s="194"/>
      <c r="DL152" s="194"/>
      <c r="DM152" s="194"/>
      <c r="DN152" s="194"/>
      <c r="DO152" s="194"/>
      <c r="DP152" s="194"/>
      <c r="DQ152" s="194"/>
      <c r="DR152" s="194"/>
      <c r="DS152" s="194"/>
      <c r="DT152" s="194"/>
      <c r="DU152" s="194"/>
      <c r="DV152" s="194"/>
      <c r="DW152" s="194"/>
      <c r="DX152" s="194"/>
      <c r="DY152" s="194"/>
      <c r="DZ152" s="194"/>
      <c r="EA152" s="194"/>
      <c r="EB152" s="194"/>
      <c r="EC152" s="194"/>
      <c r="ED152" s="194"/>
      <c r="EE152" s="194"/>
      <c r="EF152" s="194"/>
      <c r="EG152" s="194"/>
      <c r="EH152" s="194"/>
      <c r="EI152" s="194"/>
      <c r="EJ152" s="194"/>
      <c r="EK152" s="194"/>
      <c r="EL152" s="194"/>
      <c r="EM152" s="194"/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  <c r="FE152" s="194"/>
      <c r="FF152" s="194"/>
      <c r="FG152" s="194"/>
      <c r="FH152" s="194"/>
      <c r="FI152" s="194"/>
      <c r="FJ152" s="194"/>
      <c r="FK152" s="194"/>
      <c r="FL152" s="194"/>
      <c r="FM152" s="194"/>
      <c r="FN152" s="194"/>
      <c r="FO152" s="194"/>
      <c r="FP152" s="194"/>
      <c r="FQ152" s="194"/>
      <c r="FR152" s="194"/>
      <c r="FS152" s="194"/>
      <c r="FT152" s="194"/>
      <c r="FU152" s="194"/>
      <c r="FV152" s="194"/>
      <c r="FW152" s="194"/>
      <c r="FX152" s="194"/>
      <c r="FY152" s="194"/>
    </row>
    <row r="153" spans="1:181" s="57" customFormat="1" ht="30" x14ac:dyDescent="0.25">
      <c r="A153" s="42" t="s">
        <v>7</v>
      </c>
      <c r="B153" s="42"/>
      <c r="C153" s="48" t="s">
        <v>198</v>
      </c>
      <c r="D153" s="41">
        <v>33191000</v>
      </c>
      <c r="E153" s="42"/>
      <c r="F153" s="42"/>
      <c r="G153" s="42"/>
      <c r="H153" s="42"/>
      <c r="I153" s="42"/>
      <c r="J153" s="41" t="s">
        <v>17</v>
      </c>
      <c r="K153" s="41" t="s">
        <v>199</v>
      </c>
      <c r="L153" s="41" t="s">
        <v>34</v>
      </c>
      <c r="M153" s="134">
        <v>2000000</v>
      </c>
      <c r="N153" s="134">
        <f t="shared" si="3"/>
        <v>2420000</v>
      </c>
      <c r="O153" s="134">
        <f t="shared" ref="O153:O175" si="4">M153</f>
        <v>2000000</v>
      </c>
      <c r="P153" s="41" t="s">
        <v>200</v>
      </c>
      <c r="Q153" s="41" t="s">
        <v>34</v>
      </c>
      <c r="R153" s="115">
        <v>45839</v>
      </c>
      <c r="S153" s="41">
        <v>2025</v>
      </c>
      <c r="T153" s="41">
        <v>2025</v>
      </c>
      <c r="U153" s="41" t="s">
        <v>201</v>
      </c>
      <c r="V153" s="41" t="s">
        <v>34</v>
      </c>
      <c r="W153" s="41" t="s">
        <v>34</v>
      </c>
      <c r="X153" s="41" t="s">
        <v>202</v>
      </c>
      <c r="Y153" s="41" t="s">
        <v>34</v>
      </c>
      <c r="Z153" s="41"/>
      <c r="AA153" s="41"/>
      <c r="AB153" s="41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4"/>
      <c r="BN153" s="194"/>
      <c r="BO153" s="194"/>
      <c r="BP153" s="194"/>
      <c r="BQ153" s="194"/>
      <c r="BR153" s="194"/>
      <c r="BS153" s="194"/>
      <c r="BT153" s="194"/>
      <c r="BU153" s="194"/>
      <c r="BV153" s="194"/>
      <c r="BW153" s="194"/>
      <c r="BX153" s="194"/>
      <c r="BY153" s="194"/>
      <c r="BZ153" s="194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4"/>
      <c r="DZ153" s="194"/>
      <c r="EA153" s="194"/>
      <c r="EB153" s="194"/>
      <c r="EC153" s="194"/>
      <c r="ED153" s="194"/>
      <c r="EE153" s="194"/>
      <c r="EF153" s="194"/>
      <c r="EG153" s="194"/>
      <c r="EH153" s="194"/>
      <c r="EI153" s="194"/>
      <c r="EJ153" s="194"/>
      <c r="EK153" s="194"/>
      <c r="EL153" s="194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  <c r="FE153" s="194"/>
      <c r="FF153" s="194"/>
      <c r="FG153" s="194"/>
      <c r="FH153" s="194"/>
      <c r="FI153" s="194"/>
      <c r="FJ153" s="194"/>
      <c r="FK153" s="194"/>
      <c r="FL153" s="194"/>
      <c r="FM153" s="194"/>
      <c r="FN153" s="194"/>
      <c r="FO153" s="194"/>
      <c r="FP153" s="194"/>
      <c r="FQ153" s="194"/>
      <c r="FR153" s="194"/>
      <c r="FS153" s="194"/>
      <c r="FT153" s="194"/>
      <c r="FU153" s="194"/>
      <c r="FV153" s="194"/>
      <c r="FW153" s="194"/>
      <c r="FX153" s="194"/>
      <c r="FY153" s="194"/>
    </row>
    <row r="154" spans="1:181" s="57" customFormat="1" ht="30" x14ac:dyDescent="0.25">
      <c r="A154" s="42" t="s">
        <v>7</v>
      </c>
      <c r="B154" s="42"/>
      <c r="C154" s="48" t="s">
        <v>203</v>
      </c>
      <c r="D154" s="41">
        <v>33100000</v>
      </c>
      <c r="E154" s="42"/>
      <c r="F154" s="42"/>
      <c r="G154" s="42"/>
      <c r="H154" s="42"/>
      <c r="I154" s="42"/>
      <c r="J154" s="41" t="s">
        <v>20</v>
      </c>
      <c r="K154" s="41" t="s">
        <v>199</v>
      </c>
      <c r="L154" s="41" t="s">
        <v>34</v>
      </c>
      <c r="M154" s="134">
        <v>2500000</v>
      </c>
      <c r="N154" s="134">
        <f t="shared" si="3"/>
        <v>3025000</v>
      </c>
      <c r="O154" s="134">
        <f t="shared" si="4"/>
        <v>2500000</v>
      </c>
      <c r="P154" s="41" t="s">
        <v>200</v>
      </c>
      <c r="Q154" s="41" t="s">
        <v>199</v>
      </c>
      <c r="R154" s="115">
        <v>45839</v>
      </c>
      <c r="S154" s="41">
        <v>2025</v>
      </c>
      <c r="T154" s="41">
        <v>2025</v>
      </c>
      <c r="U154" s="41" t="s">
        <v>201</v>
      </c>
      <c r="V154" s="41" t="s">
        <v>34</v>
      </c>
      <c r="W154" s="41" t="s">
        <v>199</v>
      </c>
      <c r="X154" s="135"/>
      <c r="Y154" s="41" t="s">
        <v>34</v>
      </c>
      <c r="Z154" s="135"/>
      <c r="AA154" s="135"/>
      <c r="AB154" s="135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4"/>
      <c r="BN154" s="194"/>
      <c r="BO154" s="194"/>
      <c r="BP154" s="194"/>
      <c r="BQ154" s="194"/>
      <c r="BR154" s="194"/>
      <c r="BS154" s="194"/>
      <c r="BT154" s="194"/>
      <c r="BU154" s="194"/>
      <c r="BV154" s="194"/>
      <c r="BW154" s="194"/>
      <c r="BX154" s="194"/>
      <c r="BY154" s="194"/>
      <c r="BZ154" s="194"/>
      <c r="CA154" s="194"/>
      <c r="CB154" s="194"/>
      <c r="CC154" s="194"/>
      <c r="CD154" s="194"/>
      <c r="CE154" s="194"/>
      <c r="CF154" s="194"/>
      <c r="CG154" s="194"/>
      <c r="CH154" s="194"/>
      <c r="CI154" s="194"/>
      <c r="CJ154" s="194"/>
      <c r="CK154" s="194"/>
      <c r="CL154" s="194"/>
      <c r="CM154" s="194"/>
      <c r="CN154" s="194"/>
      <c r="CO154" s="194"/>
      <c r="CP154" s="194"/>
      <c r="CQ154" s="194"/>
      <c r="CR154" s="194"/>
      <c r="CS154" s="194"/>
      <c r="CT154" s="194"/>
      <c r="CU154" s="194"/>
      <c r="CV154" s="194"/>
      <c r="CW154" s="194"/>
      <c r="CX154" s="194"/>
      <c r="CY154" s="194"/>
      <c r="CZ154" s="194"/>
      <c r="DA154" s="194"/>
      <c r="DB154" s="194"/>
      <c r="DC154" s="194"/>
      <c r="DD154" s="194"/>
      <c r="DE154" s="194"/>
      <c r="DF154" s="194"/>
      <c r="DG154" s="194"/>
      <c r="DH154" s="194"/>
      <c r="DI154" s="194"/>
      <c r="DJ154" s="194"/>
      <c r="DK154" s="194"/>
      <c r="DL154" s="194"/>
      <c r="DM154" s="194"/>
      <c r="DN154" s="194"/>
      <c r="DO154" s="194"/>
      <c r="DP154" s="194"/>
      <c r="DQ154" s="194"/>
      <c r="DR154" s="194"/>
      <c r="DS154" s="194"/>
      <c r="DT154" s="194"/>
      <c r="DU154" s="194"/>
      <c r="DV154" s="194"/>
      <c r="DW154" s="194"/>
      <c r="DX154" s="194"/>
      <c r="DY154" s="194"/>
      <c r="DZ154" s="194"/>
      <c r="EA154" s="194"/>
      <c r="EB154" s="194"/>
      <c r="EC154" s="194"/>
      <c r="ED154" s="194"/>
      <c r="EE154" s="194"/>
      <c r="EF154" s="194"/>
      <c r="EG154" s="194"/>
      <c r="EH154" s="194"/>
      <c r="EI154" s="194"/>
      <c r="EJ154" s="194"/>
      <c r="EK154" s="194"/>
      <c r="EL154" s="194"/>
      <c r="EM154" s="194"/>
      <c r="EN154" s="194"/>
      <c r="EO154" s="194"/>
      <c r="EP154" s="194"/>
      <c r="EQ154" s="194"/>
      <c r="ER154" s="194"/>
      <c r="ES154" s="194"/>
      <c r="ET154" s="194"/>
      <c r="EU154" s="194"/>
      <c r="EV154" s="194"/>
      <c r="EW154" s="194"/>
      <c r="EX154" s="194"/>
      <c r="EY154" s="194"/>
      <c r="EZ154" s="194"/>
      <c r="FA154" s="194"/>
      <c r="FB154" s="194"/>
      <c r="FC154" s="194"/>
      <c r="FD154" s="194"/>
      <c r="FE154" s="194"/>
      <c r="FF154" s="194"/>
      <c r="FG154" s="194"/>
      <c r="FH154" s="194"/>
      <c r="FI154" s="194"/>
      <c r="FJ154" s="194"/>
      <c r="FK154" s="194"/>
      <c r="FL154" s="194"/>
      <c r="FM154" s="194"/>
      <c r="FN154" s="194"/>
      <c r="FO154" s="194"/>
      <c r="FP154" s="194"/>
      <c r="FQ154" s="194"/>
      <c r="FR154" s="194"/>
      <c r="FS154" s="194"/>
      <c r="FT154" s="194"/>
      <c r="FU154" s="194"/>
      <c r="FV154" s="194"/>
      <c r="FW154" s="194"/>
      <c r="FX154" s="194"/>
      <c r="FY154" s="194"/>
    </row>
    <row r="155" spans="1:181" s="57" customFormat="1" x14ac:dyDescent="0.25">
      <c r="A155" s="42" t="s">
        <v>7</v>
      </c>
      <c r="B155" s="42"/>
      <c r="C155" s="48" t="s">
        <v>204</v>
      </c>
      <c r="D155" s="41">
        <v>33970000</v>
      </c>
      <c r="E155" s="42"/>
      <c r="F155" s="42"/>
      <c r="G155" s="42"/>
      <c r="H155" s="42"/>
      <c r="I155" s="42"/>
      <c r="J155" s="41" t="s">
        <v>20</v>
      </c>
      <c r="K155" s="41" t="s">
        <v>199</v>
      </c>
      <c r="L155" s="41" t="s">
        <v>34</v>
      </c>
      <c r="M155" s="134">
        <v>800000</v>
      </c>
      <c r="N155" s="134">
        <f t="shared" si="3"/>
        <v>968000</v>
      </c>
      <c r="O155" s="134">
        <f t="shared" si="4"/>
        <v>800000</v>
      </c>
      <c r="P155" s="41" t="s">
        <v>200</v>
      </c>
      <c r="Q155" s="41" t="s">
        <v>199</v>
      </c>
      <c r="R155" s="115">
        <v>45839</v>
      </c>
      <c r="S155" s="41">
        <v>2025</v>
      </c>
      <c r="T155" s="41">
        <v>2025</v>
      </c>
      <c r="U155" s="41" t="s">
        <v>201</v>
      </c>
      <c r="V155" s="41" t="s">
        <v>34</v>
      </c>
      <c r="W155" s="41" t="s">
        <v>199</v>
      </c>
      <c r="X155" s="135"/>
      <c r="Y155" s="41" t="s">
        <v>34</v>
      </c>
      <c r="Z155" s="135"/>
      <c r="AA155" s="135"/>
      <c r="AB155" s="135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AV155" s="194"/>
      <c r="AW155" s="194"/>
      <c r="AX155" s="194"/>
      <c r="AY155" s="194"/>
      <c r="AZ155" s="194"/>
      <c r="BA155" s="194"/>
      <c r="BB155" s="194"/>
      <c r="BC155" s="194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194"/>
      <c r="BN155" s="194"/>
      <c r="BO155" s="194"/>
      <c r="BP155" s="194"/>
      <c r="BQ155" s="194"/>
      <c r="BR155" s="194"/>
      <c r="BS155" s="194"/>
      <c r="BT155" s="194"/>
      <c r="BU155" s="194"/>
      <c r="BV155" s="194"/>
      <c r="BW155" s="194"/>
      <c r="BX155" s="194"/>
      <c r="BY155" s="194"/>
      <c r="BZ155" s="194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94"/>
      <c r="CM155" s="194"/>
      <c r="CN155" s="194"/>
      <c r="CO155" s="194"/>
      <c r="CP155" s="194"/>
      <c r="CQ155" s="194"/>
      <c r="CR155" s="194"/>
      <c r="CS155" s="194"/>
      <c r="CT155" s="194"/>
      <c r="CU155" s="194"/>
      <c r="CV155" s="194"/>
      <c r="CW155" s="194"/>
      <c r="CX155" s="194"/>
      <c r="CY155" s="194"/>
      <c r="CZ155" s="194"/>
      <c r="DA155" s="194"/>
      <c r="DB155" s="194"/>
      <c r="DC155" s="194"/>
      <c r="DD155" s="194"/>
      <c r="DE155" s="194"/>
      <c r="DF155" s="194"/>
      <c r="DG155" s="194"/>
      <c r="DH155" s="194"/>
      <c r="DI155" s="194"/>
      <c r="DJ155" s="194"/>
      <c r="DK155" s="194"/>
      <c r="DL155" s="194"/>
      <c r="DM155" s="194"/>
      <c r="DN155" s="194"/>
      <c r="DO155" s="194"/>
      <c r="DP155" s="194"/>
      <c r="DQ155" s="194"/>
      <c r="DR155" s="194"/>
      <c r="DS155" s="194"/>
      <c r="DT155" s="194"/>
      <c r="DU155" s="194"/>
      <c r="DV155" s="194"/>
      <c r="DW155" s="194"/>
      <c r="DX155" s="194"/>
      <c r="DY155" s="194"/>
      <c r="DZ155" s="194"/>
      <c r="EA155" s="194"/>
      <c r="EB155" s="194"/>
      <c r="EC155" s="194"/>
      <c r="ED155" s="194"/>
      <c r="EE155" s="194"/>
      <c r="EF155" s="194"/>
      <c r="EG155" s="194"/>
      <c r="EH155" s="194"/>
      <c r="EI155" s="194"/>
      <c r="EJ155" s="194"/>
      <c r="EK155" s="194"/>
      <c r="EL155" s="194"/>
      <c r="EM155" s="194"/>
      <c r="EN155" s="194"/>
      <c r="EO155" s="194"/>
      <c r="EP155" s="194"/>
      <c r="EQ155" s="194"/>
      <c r="ER155" s="194"/>
      <c r="ES155" s="194"/>
      <c r="ET155" s="194"/>
      <c r="EU155" s="194"/>
      <c r="EV155" s="194"/>
      <c r="EW155" s="194"/>
      <c r="EX155" s="194"/>
      <c r="EY155" s="194"/>
      <c r="EZ155" s="194"/>
      <c r="FA155" s="194"/>
      <c r="FB155" s="194"/>
      <c r="FC155" s="194"/>
      <c r="FD155" s="194"/>
      <c r="FE155" s="194"/>
      <c r="FF155" s="194"/>
      <c r="FG155" s="194"/>
      <c r="FH155" s="194"/>
      <c r="FI155" s="194"/>
      <c r="FJ155" s="194"/>
      <c r="FK155" s="194"/>
      <c r="FL155" s="194"/>
      <c r="FM155" s="194"/>
      <c r="FN155" s="194"/>
      <c r="FO155" s="194"/>
      <c r="FP155" s="194"/>
      <c r="FQ155" s="194"/>
      <c r="FR155" s="194"/>
      <c r="FS155" s="194"/>
      <c r="FT155" s="194"/>
      <c r="FU155" s="194"/>
      <c r="FV155" s="194"/>
      <c r="FW155" s="194"/>
      <c r="FX155" s="194"/>
      <c r="FY155" s="194"/>
    </row>
    <row r="156" spans="1:181" s="57" customFormat="1" ht="30" x14ac:dyDescent="0.25">
      <c r="A156" s="42" t="s">
        <v>7</v>
      </c>
      <c r="B156" s="42"/>
      <c r="C156" s="48" t="s">
        <v>205</v>
      </c>
      <c r="D156" s="41">
        <v>39100000</v>
      </c>
      <c r="E156" s="42"/>
      <c r="F156" s="42"/>
      <c r="G156" s="42"/>
      <c r="H156" s="42"/>
      <c r="I156" s="42"/>
      <c r="J156" s="41" t="s">
        <v>20</v>
      </c>
      <c r="K156" s="41" t="s">
        <v>34</v>
      </c>
      <c r="L156" s="41" t="s">
        <v>34</v>
      </c>
      <c r="M156" s="134">
        <v>150000</v>
      </c>
      <c r="N156" s="134">
        <f t="shared" si="3"/>
        <v>181500</v>
      </c>
      <c r="O156" s="134">
        <f t="shared" si="4"/>
        <v>150000</v>
      </c>
      <c r="P156" s="41" t="s">
        <v>200</v>
      </c>
      <c r="Q156" s="41" t="s">
        <v>34</v>
      </c>
      <c r="R156" s="115">
        <v>45839</v>
      </c>
      <c r="S156" s="41">
        <v>2025</v>
      </c>
      <c r="T156" s="41">
        <v>2025</v>
      </c>
      <c r="U156" s="41" t="s">
        <v>201</v>
      </c>
      <c r="V156" s="41" t="s">
        <v>34</v>
      </c>
      <c r="W156" s="41" t="s">
        <v>34</v>
      </c>
      <c r="X156" s="41" t="s">
        <v>202</v>
      </c>
      <c r="Y156" s="41" t="s">
        <v>34</v>
      </c>
      <c r="Z156" s="41"/>
      <c r="AA156" s="41"/>
      <c r="AB156" s="41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94"/>
      <c r="BD156" s="194"/>
      <c r="BE156" s="194"/>
      <c r="BF156" s="194"/>
      <c r="BG156" s="194"/>
      <c r="BH156" s="194"/>
      <c r="BI156" s="194"/>
      <c r="BJ156" s="194"/>
      <c r="BK156" s="194"/>
      <c r="BL156" s="194"/>
      <c r="BM156" s="194"/>
      <c r="BN156" s="194"/>
      <c r="BO156" s="194"/>
      <c r="BP156" s="194"/>
      <c r="BQ156" s="194"/>
      <c r="BR156" s="194"/>
      <c r="BS156" s="194"/>
      <c r="BT156" s="194"/>
      <c r="BU156" s="194"/>
      <c r="BV156" s="194"/>
      <c r="BW156" s="194"/>
      <c r="BX156" s="194"/>
      <c r="BY156" s="194"/>
      <c r="BZ156" s="194"/>
      <c r="CA156" s="194"/>
      <c r="CB156" s="194"/>
      <c r="CC156" s="194"/>
      <c r="CD156" s="194"/>
      <c r="CE156" s="194"/>
      <c r="CF156" s="194"/>
      <c r="CG156" s="194"/>
      <c r="CH156" s="194"/>
      <c r="CI156" s="194"/>
      <c r="CJ156" s="194"/>
      <c r="CK156" s="194"/>
      <c r="CL156" s="194"/>
      <c r="CM156" s="194"/>
      <c r="CN156" s="194"/>
      <c r="CO156" s="194"/>
      <c r="CP156" s="194"/>
      <c r="CQ156" s="194"/>
      <c r="CR156" s="194"/>
      <c r="CS156" s="194"/>
      <c r="CT156" s="194"/>
      <c r="CU156" s="194"/>
      <c r="CV156" s="194"/>
      <c r="CW156" s="194"/>
      <c r="CX156" s="194"/>
      <c r="CY156" s="194"/>
      <c r="CZ156" s="194"/>
      <c r="DA156" s="194"/>
      <c r="DB156" s="194"/>
      <c r="DC156" s="194"/>
      <c r="DD156" s="194"/>
      <c r="DE156" s="194"/>
      <c r="DF156" s="194"/>
      <c r="DG156" s="194"/>
      <c r="DH156" s="194"/>
      <c r="DI156" s="194"/>
      <c r="DJ156" s="194"/>
      <c r="DK156" s="194"/>
      <c r="DL156" s="194"/>
      <c r="DM156" s="194"/>
      <c r="DN156" s="194"/>
      <c r="DO156" s="194"/>
      <c r="DP156" s="194"/>
      <c r="DQ156" s="194"/>
      <c r="DR156" s="194"/>
      <c r="DS156" s="194"/>
      <c r="DT156" s="194"/>
      <c r="DU156" s="194"/>
      <c r="DV156" s="194"/>
      <c r="DW156" s="194"/>
      <c r="DX156" s="194"/>
      <c r="DY156" s="194"/>
      <c r="DZ156" s="194"/>
      <c r="EA156" s="194"/>
      <c r="EB156" s="194"/>
      <c r="EC156" s="194"/>
      <c r="ED156" s="194"/>
      <c r="EE156" s="194"/>
      <c r="EF156" s="194"/>
      <c r="EG156" s="194"/>
      <c r="EH156" s="194"/>
      <c r="EI156" s="194"/>
      <c r="EJ156" s="194"/>
      <c r="EK156" s="194"/>
      <c r="EL156" s="194"/>
      <c r="EM156" s="194"/>
      <c r="EN156" s="194"/>
      <c r="EO156" s="194"/>
      <c r="EP156" s="194"/>
      <c r="EQ156" s="194"/>
      <c r="ER156" s="194"/>
      <c r="ES156" s="194"/>
      <c r="ET156" s="194"/>
      <c r="EU156" s="194"/>
      <c r="EV156" s="194"/>
      <c r="EW156" s="194"/>
      <c r="EX156" s="194"/>
      <c r="EY156" s="194"/>
      <c r="EZ156" s="194"/>
      <c r="FA156" s="194"/>
      <c r="FB156" s="194"/>
      <c r="FC156" s="194"/>
      <c r="FD156" s="194"/>
      <c r="FE156" s="194"/>
      <c r="FF156" s="194"/>
      <c r="FG156" s="194"/>
      <c r="FH156" s="194"/>
      <c r="FI156" s="194"/>
      <c r="FJ156" s="194"/>
      <c r="FK156" s="194"/>
      <c r="FL156" s="194"/>
      <c r="FM156" s="194"/>
      <c r="FN156" s="194"/>
      <c r="FO156" s="194"/>
      <c r="FP156" s="194"/>
      <c r="FQ156" s="194"/>
      <c r="FR156" s="194"/>
      <c r="FS156" s="194"/>
      <c r="FT156" s="194"/>
      <c r="FU156" s="194"/>
      <c r="FV156" s="194"/>
      <c r="FW156" s="194"/>
      <c r="FX156" s="194"/>
      <c r="FY156" s="194"/>
    </row>
    <row r="157" spans="1:181" s="57" customFormat="1" ht="30" x14ac:dyDescent="0.25">
      <c r="A157" s="42" t="s">
        <v>7</v>
      </c>
      <c r="B157" s="42"/>
      <c r="C157" s="48" t="s">
        <v>206</v>
      </c>
      <c r="D157" s="41">
        <v>22000000</v>
      </c>
      <c r="E157" s="42"/>
      <c r="F157" s="42"/>
      <c r="G157" s="42"/>
      <c r="H157" s="42"/>
      <c r="I157" s="42"/>
      <c r="J157" s="41" t="s">
        <v>20</v>
      </c>
      <c r="K157" s="41" t="s">
        <v>34</v>
      </c>
      <c r="L157" s="41" t="s">
        <v>34</v>
      </c>
      <c r="M157" s="134">
        <v>52000</v>
      </c>
      <c r="N157" s="134">
        <f t="shared" si="3"/>
        <v>62920</v>
      </c>
      <c r="O157" s="134">
        <f t="shared" si="4"/>
        <v>52000</v>
      </c>
      <c r="P157" s="41" t="s">
        <v>200</v>
      </c>
      <c r="Q157" s="41" t="s">
        <v>34</v>
      </c>
      <c r="R157" s="115">
        <v>45839</v>
      </c>
      <c r="S157" s="41">
        <v>2025</v>
      </c>
      <c r="T157" s="41">
        <v>2025</v>
      </c>
      <c r="U157" s="41" t="s">
        <v>201</v>
      </c>
      <c r="V157" s="41" t="s">
        <v>34</v>
      </c>
      <c r="W157" s="41" t="s">
        <v>199</v>
      </c>
      <c r="X157" s="41"/>
      <c r="Y157" s="41" t="s">
        <v>34</v>
      </c>
      <c r="Z157" s="41"/>
      <c r="AA157" s="41"/>
      <c r="AB157" s="41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194"/>
      <c r="BN157" s="194"/>
      <c r="BO157" s="194"/>
      <c r="BP157" s="194"/>
      <c r="BQ157" s="194"/>
      <c r="BR157" s="194"/>
      <c r="BS157" s="194"/>
      <c r="BT157" s="194"/>
      <c r="BU157" s="194"/>
      <c r="BV157" s="194"/>
      <c r="BW157" s="194"/>
      <c r="BX157" s="194"/>
      <c r="BY157" s="194"/>
      <c r="BZ157" s="194"/>
      <c r="CA157" s="194"/>
      <c r="CB157" s="194"/>
      <c r="CC157" s="194"/>
      <c r="CD157" s="194"/>
      <c r="CE157" s="194"/>
      <c r="CF157" s="194"/>
      <c r="CG157" s="194"/>
      <c r="CH157" s="194"/>
      <c r="CI157" s="194"/>
      <c r="CJ157" s="194"/>
      <c r="CK157" s="194"/>
      <c r="CL157" s="194"/>
      <c r="CM157" s="194"/>
      <c r="CN157" s="194"/>
      <c r="CO157" s="194"/>
      <c r="CP157" s="194"/>
      <c r="CQ157" s="194"/>
      <c r="CR157" s="194"/>
      <c r="CS157" s="194"/>
      <c r="CT157" s="194"/>
      <c r="CU157" s="194"/>
      <c r="CV157" s="194"/>
      <c r="CW157" s="194"/>
      <c r="CX157" s="194"/>
      <c r="CY157" s="194"/>
      <c r="CZ157" s="194"/>
      <c r="DA157" s="194"/>
      <c r="DB157" s="194"/>
      <c r="DC157" s="194"/>
      <c r="DD157" s="194"/>
      <c r="DE157" s="194"/>
      <c r="DF157" s="194"/>
      <c r="DG157" s="194"/>
      <c r="DH157" s="194"/>
      <c r="DI157" s="194"/>
      <c r="DJ157" s="194"/>
      <c r="DK157" s="194"/>
      <c r="DL157" s="194"/>
      <c r="DM157" s="194"/>
      <c r="DN157" s="194"/>
      <c r="DO157" s="194"/>
      <c r="DP157" s="194"/>
      <c r="DQ157" s="194"/>
      <c r="DR157" s="194"/>
      <c r="DS157" s="194"/>
      <c r="DT157" s="194"/>
      <c r="DU157" s="194"/>
      <c r="DV157" s="194"/>
      <c r="DW157" s="194"/>
      <c r="DX157" s="194"/>
      <c r="DY157" s="194"/>
      <c r="DZ157" s="194"/>
      <c r="EA157" s="194"/>
      <c r="EB157" s="194"/>
      <c r="EC157" s="194"/>
      <c r="ED157" s="194"/>
      <c r="EE157" s="194"/>
      <c r="EF157" s="194"/>
      <c r="EG157" s="194"/>
      <c r="EH157" s="194"/>
      <c r="EI157" s="194"/>
      <c r="EJ157" s="194"/>
      <c r="EK157" s="194"/>
      <c r="EL157" s="194"/>
      <c r="EM157" s="194"/>
      <c r="EN157" s="194"/>
      <c r="EO157" s="194"/>
      <c r="EP157" s="194"/>
      <c r="EQ157" s="194"/>
      <c r="ER157" s="194"/>
      <c r="ES157" s="194"/>
      <c r="ET157" s="194"/>
      <c r="EU157" s="194"/>
      <c r="EV157" s="194"/>
      <c r="EW157" s="194"/>
      <c r="EX157" s="194"/>
      <c r="EY157" s="194"/>
      <c r="EZ157" s="194"/>
      <c r="FA157" s="194"/>
      <c r="FB157" s="194"/>
      <c r="FC157" s="194"/>
      <c r="FD157" s="194"/>
      <c r="FE157" s="194"/>
      <c r="FF157" s="194"/>
      <c r="FG157" s="194"/>
      <c r="FH157" s="194"/>
      <c r="FI157" s="194"/>
      <c r="FJ157" s="194"/>
      <c r="FK157" s="194"/>
      <c r="FL157" s="194"/>
      <c r="FM157" s="194"/>
      <c r="FN157" s="194"/>
      <c r="FO157" s="194"/>
      <c r="FP157" s="194"/>
      <c r="FQ157" s="194"/>
      <c r="FR157" s="194"/>
      <c r="FS157" s="194"/>
      <c r="FT157" s="194"/>
      <c r="FU157" s="194"/>
      <c r="FV157" s="194"/>
      <c r="FW157" s="194"/>
      <c r="FX157" s="194"/>
      <c r="FY157" s="194"/>
    </row>
    <row r="158" spans="1:181" s="57" customFormat="1" x14ac:dyDescent="0.25">
      <c r="A158" s="42" t="s">
        <v>7</v>
      </c>
      <c r="B158" s="42"/>
      <c r="C158" s="48" t="s">
        <v>207</v>
      </c>
      <c r="D158" s="41">
        <v>39710000</v>
      </c>
      <c r="E158" s="42"/>
      <c r="F158" s="42"/>
      <c r="G158" s="42"/>
      <c r="H158" s="42"/>
      <c r="I158" s="42"/>
      <c r="J158" s="41" t="s">
        <v>20</v>
      </c>
      <c r="K158" s="41" t="s">
        <v>34</v>
      </c>
      <c r="L158" s="41" t="s">
        <v>34</v>
      </c>
      <c r="M158" s="134">
        <v>30000</v>
      </c>
      <c r="N158" s="134">
        <f t="shared" si="3"/>
        <v>36300</v>
      </c>
      <c r="O158" s="134">
        <f t="shared" si="4"/>
        <v>30000</v>
      </c>
      <c r="P158" s="41" t="s">
        <v>200</v>
      </c>
      <c r="Q158" s="41" t="s">
        <v>34</v>
      </c>
      <c r="R158" s="115">
        <v>45839</v>
      </c>
      <c r="S158" s="41">
        <v>2025</v>
      </c>
      <c r="T158" s="41">
        <v>2025</v>
      </c>
      <c r="U158" s="41" t="s">
        <v>201</v>
      </c>
      <c r="V158" s="41" t="s">
        <v>34</v>
      </c>
      <c r="W158" s="41" t="s">
        <v>199</v>
      </c>
      <c r="X158" s="41"/>
      <c r="Y158" s="41" t="s">
        <v>34</v>
      </c>
      <c r="Z158" s="41"/>
      <c r="AA158" s="41"/>
      <c r="AB158" s="41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194"/>
      <c r="BN158" s="194"/>
      <c r="BO158" s="194"/>
      <c r="BP158" s="194"/>
      <c r="BQ158" s="194"/>
      <c r="BR158" s="194"/>
      <c r="BS158" s="194"/>
      <c r="BT158" s="194"/>
      <c r="BU158" s="194"/>
      <c r="BV158" s="194"/>
      <c r="BW158" s="194"/>
      <c r="BX158" s="194"/>
      <c r="BY158" s="194"/>
      <c r="BZ158" s="194"/>
      <c r="CA158" s="194"/>
      <c r="CB158" s="194"/>
      <c r="CC158" s="194"/>
      <c r="CD158" s="194"/>
      <c r="CE158" s="194"/>
      <c r="CF158" s="194"/>
      <c r="CG158" s="194"/>
      <c r="CH158" s="194"/>
      <c r="CI158" s="194"/>
      <c r="CJ158" s="194"/>
      <c r="CK158" s="194"/>
      <c r="CL158" s="194"/>
      <c r="CM158" s="194"/>
      <c r="CN158" s="194"/>
      <c r="CO158" s="194"/>
      <c r="CP158" s="194"/>
      <c r="CQ158" s="194"/>
      <c r="CR158" s="194"/>
      <c r="CS158" s="194"/>
      <c r="CT158" s="194"/>
      <c r="CU158" s="194"/>
      <c r="CV158" s="194"/>
      <c r="CW158" s="194"/>
      <c r="CX158" s="194"/>
      <c r="CY158" s="194"/>
      <c r="CZ158" s="194"/>
      <c r="DA158" s="194"/>
      <c r="DB158" s="194"/>
      <c r="DC158" s="194"/>
      <c r="DD158" s="194"/>
      <c r="DE158" s="194"/>
      <c r="DF158" s="194"/>
      <c r="DG158" s="194"/>
      <c r="DH158" s="194"/>
      <c r="DI158" s="194"/>
      <c r="DJ158" s="194"/>
      <c r="DK158" s="194"/>
      <c r="DL158" s="194"/>
      <c r="DM158" s="194"/>
      <c r="DN158" s="194"/>
      <c r="DO158" s="194"/>
      <c r="DP158" s="194"/>
      <c r="DQ158" s="194"/>
      <c r="DR158" s="194"/>
      <c r="DS158" s="194"/>
      <c r="DT158" s="194"/>
      <c r="DU158" s="194"/>
      <c r="DV158" s="194"/>
      <c r="DW158" s="194"/>
      <c r="DX158" s="194"/>
      <c r="DY158" s="194"/>
      <c r="DZ158" s="194"/>
      <c r="EA158" s="194"/>
      <c r="EB158" s="194"/>
      <c r="EC158" s="194"/>
      <c r="ED158" s="194"/>
      <c r="EE158" s="194"/>
      <c r="EF158" s="194"/>
      <c r="EG158" s="194"/>
      <c r="EH158" s="194"/>
      <c r="EI158" s="194"/>
      <c r="EJ158" s="194"/>
      <c r="EK158" s="194"/>
      <c r="EL158" s="194"/>
      <c r="EM158" s="194"/>
      <c r="EN158" s="194"/>
      <c r="EO158" s="194"/>
      <c r="EP158" s="194"/>
      <c r="EQ158" s="194"/>
      <c r="ER158" s="194"/>
      <c r="ES158" s="194"/>
      <c r="ET158" s="194"/>
      <c r="EU158" s="194"/>
      <c r="EV158" s="194"/>
      <c r="EW158" s="194"/>
      <c r="EX158" s="194"/>
      <c r="EY158" s="194"/>
      <c r="EZ158" s="194"/>
      <c r="FA158" s="194"/>
      <c r="FB158" s="194"/>
      <c r="FC158" s="194"/>
      <c r="FD158" s="194"/>
      <c r="FE158" s="194"/>
      <c r="FF158" s="194"/>
      <c r="FG158" s="194"/>
      <c r="FH158" s="194"/>
      <c r="FI158" s="194"/>
      <c r="FJ158" s="194"/>
      <c r="FK158" s="194"/>
      <c r="FL158" s="194"/>
      <c r="FM158" s="194"/>
      <c r="FN158" s="194"/>
      <c r="FO158" s="194"/>
      <c r="FP158" s="194"/>
      <c r="FQ158" s="194"/>
      <c r="FR158" s="194"/>
      <c r="FS158" s="194"/>
      <c r="FT158" s="194"/>
      <c r="FU158" s="194"/>
      <c r="FV158" s="194"/>
      <c r="FW158" s="194"/>
      <c r="FX158" s="194"/>
      <c r="FY158" s="194"/>
    </row>
    <row r="159" spans="1:181" s="57" customFormat="1" x14ac:dyDescent="0.25">
      <c r="A159" s="42" t="s">
        <v>7</v>
      </c>
      <c r="B159" s="42"/>
      <c r="C159" s="48" t="s">
        <v>208</v>
      </c>
      <c r="D159" s="41">
        <v>32510000</v>
      </c>
      <c r="E159" s="42"/>
      <c r="F159" s="42"/>
      <c r="G159" s="42"/>
      <c r="H159" s="42"/>
      <c r="I159" s="42"/>
      <c r="J159" s="41" t="s">
        <v>20</v>
      </c>
      <c r="K159" s="41" t="s">
        <v>34</v>
      </c>
      <c r="L159" s="41" t="s">
        <v>34</v>
      </c>
      <c r="M159" s="134">
        <v>60000</v>
      </c>
      <c r="N159" s="134">
        <f t="shared" si="3"/>
        <v>72600</v>
      </c>
      <c r="O159" s="134">
        <f t="shared" si="4"/>
        <v>60000</v>
      </c>
      <c r="P159" s="41" t="s">
        <v>200</v>
      </c>
      <c r="Q159" s="41" t="s">
        <v>34</v>
      </c>
      <c r="R159" s="115">
        <v>45839</v>
      </c>
      <c r="S159" s="41">
        <v>2025</v>
      </c>
      <c r="T159" s="41">
        <v>2025</v>
      </c>
      <c r="U159" s="41" t="s">
        <v>201</v>
      </c>
      <c r="V159" s="41" t="s">
        <v>34</v>
      </c>
      <c r="W159" s="41" t="s">
        <v>199</v>
      </c>
      <c r="X159" s="41"/>
      <c r="Y159" s="41" t="s">
        <v>34</v>
      </c>
      <c r="Z159" s="41"/>
      <c r="AA159" s="41"/>
      <c r="AB159" s="41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94"/>
      <c r="AU159" s="194"/>
      <c r="AV159" s="194"/>
      <c r="AW159" s="194"/>
      <c r="AX159" s="194"/>
      <c r="AY159" s="194"/>
      <c r="AZ159" s="194"/>
      <c r="BA159" s="194"/>
      <c r="BB159" s="194"/>
      <c r="BC159" s="194"/>
      <c r="BD159" s="194"/>
      <c r="BE159" s="194"/>
      <c r="BF159" s="194"/>
      <c r="BG159" s="194"/>
      <c r="BH159" s="194"/>
      <c r="BI159" s="194"/>
      <c r="BJ159" s="194"/>
      <c r="BK159" s="194"/>
      <c r="BL159" s="194"/>
      <c r="BM159" s="194"/>
      <c r="BN159" s="194"/>
      <c r="BO159" s="194"/>
      <c r="BP159" s="194"/>
      <c r="BQ159" s="194"/>
      <c r="BR159" s="194"/>
      <c r="BS159" s="194"/>
      <c r="BT159" s="194"/>
      <c r="BU159" s="194"/>
      <c r="BV159" s="194"/>
      <c r="BW159" s="194"/>
      <c r="BX159" s="194"/>
      <c r="BY159" s="194"/>
      <c r="BZ159" s="194"/>
      <c r="CA159" s="194"/>
      <c r="CB159" s="194"/>
      <c r="CC159" s="194"/>
      <c r="CD159" s="194"/>
      <c r="CE159" s="194"/>
      <c r="CF159" s="194"/>
      <c r="CG159" s="194"/>
      <c r="CH159" s="194"/>
      <c r="CI159" s="194"/>
      <c r="CJ159" s="194"/>
      <c r="CK159" s="194"/>
      <c r="CL159" s="194"/>
      <c r="CM159" s="194"/>
      <c r="CN159" s="194"/>
      <c r="CO159" s="194"/>
      <c r="CP159" s="194"/>
      <c r="CQ159" s="194"/>
      <c r="CR159" s="194"/>
      <c r="CS159" s="194"/>
      <c r="CT159" s="194"/>
      <c r="CU159" s="194"/>
      <c r="CV159" s="194"/>
      <c r="CW159" s="194"/>
      <c r="CX159" s="194"/>
      <c r="CY159" s="194"/>
      <c r="CZ159" s="194"/>
      <c r="DA159" s="194"/>
      <c r="DB159" s="194"/>
      <c r="DC159" s="194"/>
      <c r="DD159" s="194"/>
      <c r="DE159" s="194"/>
      <c r="DF159" s="194"/>
      <c r="DG159" s="194"/>
      <c r="DH159" s="194"/>
      <c r="DI159" s="194"/>
      <c r="DJ159" s="194"/>
      <c r="DK159" s="194"/>
      <c r="DL159" s="194"/>
      <c r="DM159" s="194"/>
      <c r="DN159" s="194"/>
      <c r="DO159" s="194"/>
      <c r="DP159" s="194"/>
      <c r="DQ159" s="194"/>
      <c r="DR159" s="194"/>
      <c r="DS159" s="194"/>
      <c r="DT159" s="194"/>
      <c r="DU159" s="194"/>
      <c r="DV159" s="194"/>
      <c r="DW159" s="194"/>
      <c r="DX159" s="194"/>
      <c r="DY159" s="194"/>
      <c r="DZ159" s="194"/>
      <c r="EA159" s="194"/>
      <c r="EB159" s="194"/>
      <c r="EC159" s="194"/>
      <c r="ED159" s="194"/>
      <c r="EE159" s="194"/>
      <c r="EF159" s="194"/>
      <c r="EG159" s="194"/>
      <c r="EH159" s="194"/>
      <c r="EI159" s="194"/>
      <c r="EJ159" s="194"/>
      <c r="EK159" s="194"/>
      <c r="EL159" s="194"/>
      <c r="EM159" s="194"/>
      <c r="EN159" s="194"/>
      <c r="EO159" s="194"/>
      <c r="EP159" s="194"/>
      <c r="EQ159" s="194"/>
      <c r="ER159" s="194"/>
      <c r="ES159" s="194"/>
      <c r="ET159" s="194"/>
      <c r="EU159" s="194"/>
      <c r="EV159" s="194"/>
      <c r="EW159" s="194"/>
      <c r="EX159" s="194"/>
      <c r="EY159" s="194"/>
      <c r="EZ159" s="194"/>
      <c r="FA159" s="194"/>
      <c r="FB159" s="194"/>
      <c r="FC159" s="194"/>
      <c r="FD159" s="194"/>
      <c r="FE159" s="194"/>
      <c r="FF159" s="194"/>
      <c r="FG159" s="194"/>
      <c r="FH159" s="194"/>
      <c r="FI159" s="194"/>
      <c r="FJ159" s="194"/>
      <c r="FK159" s="194"/>
      <c r="FL159" s="194"/>
      <c r="FM159" s="194"/>
      <c r="FN159" s="194"/>
      <c r="FO159" s="194"/>
      <c r="FP159" s="194"/>
      <c r="FQ159" s="194"/>
      <c r="FR159" s="194"/>
      <c r="FS159" s="194"/>
      <c r="FT159" s="194"/>
      <c r="FU159" s="194"/>
      <c r="FV159" s="194"/>
      <c r="FW159" s="194"/>
      <c r="FX159" s="194"/>
      <c r="FY159" s="194"/>
    </row>
    <row r="160" spans="1:181" s="57" customFormat="1" x14ac:dyDescent="0.25">
      <c r="A160" s="42" t="s">
        <v>7</v>
      </c>
      <c r="B160" s="42"/>
      <c r="C160" s="48" t="s">
        <v>209</v>
      </c>
      <c r="D160" s="41">
        <v>39100000</v>
      </c>
      <c r="E160" s="42"/>
      <c r="F160" s="42"/>
      <c r="G160" s="42"/>
      <c r="H160" s="42"/>
      <c r="I160" s="42"/>
      <c r="J160" s="41" t="s">
        <v>20</v>
      </c>
      <c r="K160" s="41" t="s">
        <v>34</v>
      </c>
      <c r="L160" s="41" t="s">
        <v>34</v>
      </c>
      <c r="M160" s="134">
        <v>80000</v>
      </c>
      <c r="N160" s="134">
        <f t="shared" si="3"/>
        <v>96800</v>
      </c>
      <c r="O160" s="134">
        <f t="shared" si="4"/>
        <v>80000</v>
      </c>
      <c r="P160" s="41" t="s">
        <v>200</v>
      </c>
      <c r="Q160" s="41" t="s">
        <v>34</v>
      </c>
      <c r="R160" s="115">
        <v>45839</v>
      </c>
      <c r="S160" s="41">
        <v>2025</v>
      </c>
      <c r="T160" s="41">
        <v>2025</v>
      </c>
      <c r="U160" s="41" t="s">
        <v>201</v>
      </c>
      <c r="V160" s="41" t="s">
        <v>34</v>
      </c>
      <c r="W160" s="41" t="s">
        <v>199</v>
      </c>
      <c r="X160" s="41"/>
      <c r="Y160" s="41" t="s">
        <v>34</v>
      </c>
      <c r="Z160" s="41"/>
      <c r="AA160" s="41"/>
      <c r="AB160" s="41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194"/>
      <c r="AW160" s="194"/>
      <c r="AX160" s="194"/>
      <c r="AY160" s="194"/>
      <c r="AZ160" s="194"/>
      <c r="BA160" s="194"/>
      <c r="BB160" s="194"/>
      <c r="BC160" s="194"/>
      <c r="BD160" s="194"/>
      <c r="BE160" s="194"/>
      <c r="BF160" s="194"/>
      <c r="BG160" s="194"/>
      <c r="BH160" s="194"/>
      <c r="BI160" s="194"/>
      <c r="BJ160" s="194"/>
      <c r="BK160" s="194"/>
      <c r="BL160" s="194"/>
      <c r="BM160" s="194"/>
      <c r="BN160" s="194"/>
      <c r="BO160" s="194"/>
      <c r="BP160" s="194"/>
      <c r="BQ160" s="194"/>
      <c r="BR160" s="194"/>
      <c r="BS160" s="194"/>
      <c r="BT160" s="194"/>
      <c r="BU160" s="194"/>
      <c r="BV160" s="194"/>
      <c r="BW160" s="194"/>
      <c r="BX160" s="194"/>
      <c r="BY160" s="194"/>
      <c r="BZ160" s="194"/>
      <c r="CA160" s="194"/>
      <c r="CB160" s="194"/>
      <c r="CC160" s="194"/>
      <c r="CD160" s="194"/>
      <c r="CE160" s="194"/>
      <c r="CF160" s="194"/>
      <c r="CG160" s="194"/>
      <c r="CH160" s="194"/>
      <c r="CI160" s="194"/>
      <c r="CJ160" s="194"/>
      <c r="CK160" s="194"/>
      <c r="CL160" s="194"/>
      <c r="CM160" s="194"/>
      <c r="CN160" s="194"/>
      <c r="CO160" s="194"/>
      <c r="CP160" s="194"/>
      <c r="CQ160" s="194"/>
      <c r="CR160" s="194"/>
      <c r="CS160" s="194"/>
      <c r="CT160" s="194"/>
      <c r="CU160" s="194"/>
      <c r="CV160" s="194"/>
      <c r="CW160" s="194"/>
      <c r="CX160" s="194"/>
      <c r="CY160" s="194"/>
      <c r="CZ160" s="194"/>
      <c r="DA160" s="194"/>
      <c r="DB160" s="194"/>
      <c r="DC160" s="194"/>
      <c r="DD160" s="194"/>
      <c r="DE160" s="194"/>
      <c r="DF160" s="194"/>
      <c r="DG160" s="194"/>
      <c r="DH160" s="194"/>
      <c r="DI160" s="194"/>
      <c r="DJ160" s="194"/>
      <c r="DK160" s="194"/>
      <c r="DL160" s="194"/>
      <c r="DM160" s="194"/>
      <c r="DN160" s="194"/>
      <c r="DO160" s="194"/>
      <c r="DP160" s="194"/>
      <c r="DQ160" s="194"/>
      <c r="DR160" s="194"/>
      <c r="DS160" s="194"/>
      <c r="DT160" s="194"/>
      <c r="DU160" s="194"/>
      <c r="DV160" s="194"/>
      <c r="DW160" s="194"/>
      <c r="DX160" s="194"/>
      <c r="DY160" s="194"/>
      <c r="DZ160" s="194"/>
      <c r="EA160" s="194"/>
      <c r="EB160" s="194"/>
      <c r="EC160" s="194"/>
      <c r="ED160" s="194"/>
      <c r="EE160" s="194"/>
      <c r="EF160" s="194"/>
      <c r="EG160" s="194"/>
      <c r="EH160" s="194"/>
      <c r="EI160" s="194"/>
      <c r="EJ160" s="194"/>
      <c r="EK160" s="194"/>
      <c r="EL160" s="194"/>
      <c r="EM160" s="194"/>
      <c r="EN160" s="194"/>
      <c r="EO160" s="194"/>
      <c r="EP160" s="194"/>
      <c r="EQ160" s="194"/>
      <c r="ER160" s="194"/>
      <c r="ES160" s="194"/>
      <c r="ET160" s="194"/>
      <c r="EU160" s="194"/>
      <c r="EV160" s="194"/>
      <c r="EW160" s="194"/>
      <c r="EX160" s="194"/>
      <c r="EY160" s="194"/>
      <c r="EZ160" s="194"/>
      <c r="FA160" s="194"/>
      <c r="FB160" s="194"/>
      <c r="FC160" s="194"/>
      <c r="FD160" s="194"/>
      <c r="FE160" s="194"/>
      <c r="FF160" s="194"/>
      <c r="FG160" s="194"/>
      <c r="FH160" s="194"/>
      <c r="FI160" s="194"/>
      <c r="FJ160" s="194"/>
      <c r="FK160" s="194"/>
      <c r="FL160" s="194"/>
      <c r="FM160" s="194"/>
      <c r="FN160" s="194"/>
      <c r="FO160" s="194"/>
      <c r="FP160" s="194"/>
      <c r="FQ160" s="194"/>
      <c r="FR160" s="194"/>
      <c r="FS160" s="194"/>
      <c r="FT160" s="194"/>
      <c r="FU160" s="194"/>
      <c r="FV160" s="194"/>
      <c r="FW160" s="194"/>
      <c r="FX160" s="194"/>
      <c r="FY160" s="194"/>
    </row>
    <row r="161" spans="1:181" s="57" customFormat="1" ht="30" x14ac:dyDescent="0.25">
      <c r="A161" s="42" t="s">
        <v>7</v>
      </c>
      <c r="B161" s="42"/>
      <c r="C161" s="48" t="s">
        <v>210</v>
      </c>
      <c r="D161" s="41">
        <v>45259000</v>
      </c>
      <c r="E161" s="42"/>
      <c r="F161" s="42"/>
      <c r="G161" s="42"/>
      <c r="H161" s="42"/>
      <c r="I161" s="42"/>
      <c r="J161" s="41" t="s">
        <v>18</v>
      </c>
      <c r="K161" s="41" t="s">
        <v>34</v>
      </c>
      <c r="L161" s="41" t="s">
        <v>34</v>
      </c>
      <c r="M161" s="134">
        <v>40000</v>
      </c>
      <c r="N161" s="134">
        <f t="shared" si="3"/>
        <v>48400</v>
      </c>
      <c r="O161" s="134">
        <f t="shared" si="4"/>
        <v>40000</v>
      </c>
      <c r="P161" s="41" t="s">
        <v>200</v>
      </c>
      <c r="Q161" s="41" t="s">
        <v>34</v>
      </c>
      <c r="R161" s="115">
        <v>45839</v>
      </c>
      <c r="S161" s="41">
        <v>2025</v>
      </c>
      <c r="T161" s="41">
        <v>2025</v>
      </c>
      <c r="U161" s="41" t="s">
        <v>201</v>
      </c>
      <c r="V161" s="41" t="s">
        <v>34</v>
      </c>
      <c r="W161" s="41" t="s">
        <v>199</v>
      </c>
      <c r="X161" s="41"/>
      <c r="Y161" s="41" t="s">
        <v>34</v>
      </c>
      <c r="Z161" s="41"/>
      <c r="AA161" s="41"/>
      <c r="AB161" s="41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194"/>
      <c r="BN161" s="194"/>
      <c r="BO161" s="194"/>
      <c r="BP161" s="194"/>
      <c r="BQ161" s="194"/>
      <c r="BR161" s="194"/>
      <c r="BS161" s="194"/>
      <c r="BT161" s="194"/>
      <c r="BU161" s="194"/>
      <c r="BV161" s="194"/>
      <c r="BW161" s="194"/>
      <c r="BX161" s="194"/>
      <c r="BY161" s="194"/>
      <c r="BZ161" s="194"/>
      <c r="CA161" s="194"/>
      <c r="CB161" s="194"/>
      <c r="CC161" s="194"/>
      <c r="CD161" s="194"/>
      <c r="CE161" s="194"/>
      <c r="CF161" s="194"/>
      <c r="CG161" s="194"/>
      <c r="CH161" s="194"/>
      <c r="CI161" s="194"/>
      <c r="CJ161" s="194"/>
      <c r="CK161" s="194"/>
      <c r="CL161" s="194"/>
      <c r="CM161" s="194"/>
      <c r="CN161" s="194"/>
      <c r="CO161" s="194"/>
      <c r="CP161" s="194"/>
      <c r="CQ161" s="194"/>
      <c r="CR161" s="194"/>
      <c r="CS161" s="194"/>
      <c r="CT161" s="194"/>
      <c r="CU161" s="194"/>
      <c r="CV161" s="194"/>
      <c r="CW161" s="194"/>
      <c r="CX161" s="194"/>
      <c r="CY161" s="194"/>
      <c r="CZ161" s="194"/>
      <c r="DA161" s="194"/>
      <c r="DB161" s="194"/>
      <c r="DC161" s="194"/>
      <c r="DD161" s="194"/>
      <c r="DE161" s="194"/>
      <c r="DF161" s="194"/>
      <c r="DG161" s="194"/>
      <c r="DH161" s="194"/>
      <c r="DI161" s="194"/>
      <c r="DJ161" s="194"/>
      <c r="DK161" s="194"/>
      <c r="DL161" s="194"/>
      <c r="DM161" s="194"/>
      <c r="DN161" s="194"/>
      <c r="DO161" s="194"/>
      <c r="DP161" s="194"/>
      <c r="DQ161" s="194"/>
      <c r="DR161" s="194"/>
      <c r="DS161" s="194"/>
      <c r="DT161" s="194"/>
      <c r="DU161" s="194"/>
      <c r="DV161" s="194"/>
      <c r="DW161" s="194"/>
      <c r="DX161" s="194"/>
      <c r="DY161" s="194"/>
      <c r="DZ161" s="194"/>
      <c r="EA161" s="194"/>
      <c r="EB161" s="194"/>
      <c r="EC161" s="194"/>
      <c r="ED161" s="194"/>
      <c r="EE161" s="194"/>
      <c r="EF161" s="194"/>
      <c r="EG161" s="194"/>
      <c r="EH161" s="194"/>
      <c r="EI161" s="194"/>
      <c r="EJ161" s="194"/>
      <c r="EK161" s="194"/>
      <c r="EL161" s="194"/>
      <c r="EM161" s="194"/>
      <c r="EN161" s="194"/>
      <c r="EO161" s="194"/>
      <c r="EP161" s="194"/>
      <c r="EQ161" s="194"/>
      <c r="ER161" s="194"/>
      <c r="ES161" s="194"/>
      <c r="ET161" s="194"/>
      <c r="EU161" s="194"/>
      <c r="EV161" s="194"/>
      <c r="EW161" s="194"/>
      <c r="EX161" s="194"/>
      <c r="EY161" s="194"/>
      <c r="EZ161" s="194"/>
      <c r="FA161" s="194"/>
      <c r="FB161" s="194"/>
      <c r="FC161" s="194"/>
      <c r="FD161" s="194"/>
      <c r="FE161" s="194"/>
      <c r="FF161" s="194"/>
      <c r="FG161" s="194"/>
      <c r="FH161" s="194"/>
      <c r="FI161" s="194"/>
      <c r="FJ161" s="194"/>
      <c r="FK161" s="194"/>
      <c r="FL161" s="194"/>
      <c r="FM161" s="194"/>
      <c r="FN161" s="194"/>
      <c r="FO161" s="194"/>
      <c r="FP161" s="194"/>
      <c r="FQ161" s="194"/>
      <c r="FR161" s="194"/>
      <c r="FS161" s="194"/>
      <c r="FT161" s="194"/>
      <c r="FU161" s="194"/>
      <c r="FV161" s="194"/>
      <c r="FW161" s="194"/>
      <c r="FX161" s="194"/>
      <c r="FY161" s="194"/>
    </row>
    <row r="162" spans="1:181" s="57" customFormat="1" x14ac:dyDescent="0.25">
      <c r="A162" s="42" t="s">
        <v>7</v>
      </c>
      <c r="B162" s="42"/>
      <c r="C162" s="48" t="s">
        <v>211</v>
      </c>
      <c r="D162" s="41">
        <v>39100000</v>
      </c>
      <c r="E162" s="42"/>
      <c r="F162" s="42"/>
      <c r="G162" s="42"/>
      <c r="H162" s="42"/>
      <c r="I162" s="42"/>
      <c r="J162" s="41" t="s">
        <v>20</v>
      </c>
      <c r="K162" s="41" t="s">
        <v>34</v>
      </c>
      <c r="L162" s="41" t="s">
        <v>34</v>
      </c>
      <c r="M162" s="134">
        <v>200000</v>
      </c>
      <c r="N162" s="134">
        <f t="shared" si="3"/>
        <v>242000</v>
      </c>
      <c r="O162" s="134">
        <f t="shared" si="4"/>
        <v>200000</v>
      </c>
      <c r="P162" s="41" t="s">
        <v>200</v>
      </c>
      <c r="Q162" s="41" t="s">
        <v>34</v>
      </c>
      <c r="R162" s="115">
        <v>45839</v>
      </c>
      <c r="S162" s="41">
        <v>2025</v>
      </c>
      <c r="T162" s="41">
        <v>2025</v>
      </c>
      <c r="U162" s="41" t="s">
        <v>201</v>
      </c>
      <c r="V162" s="41" t="s">
        <v>34</v>
      </c>
      <c r="W162" s="41" t="s">
        <v>199</v>
      </c>
      <c r="X162" s="41"/>
      <c r="Y162" s="41" t="s">
        <v>34</v>
      </c>
      <c r="Z162" s="41"/>
      <c r="AA162" s="41"/>
      <c r="AB162" s="41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194"/>
      <c r="AT162" s="194"/>
      <c r="AU162" s="194"/>
      <c r="AV162" s="194"/>
      <c r="AW162" s="194"/>
      <c r="AX162" s="194"/>
      <c r="AY162" s="194"/>
      <c r="AZ162" s="194"/>
      <c r="BA162" s="194"/>
      <c r="BB162" s="194"/>
      <c r="BC162" s="194"/>
      <c r="BD162" s="194"/>
      <c r="BE162" s="194"/>
      <c r="BF162" s="194"/>
      <c r="BG162" s="194"/>
      <c r="BH162" s="194"/>
      <c r="BI162" s="194"/>
      <c r="BJ162" s="194"/>
      <c r="BK162" s="194"/>
      <c r="BL162" s="194"/>
      <c r="BM162" s="194"/>
      <c r="BN162" s="194"/>
      <c r="BO162" s="194"/>
      <c r="BP162" s="194"/>
      <c r="BQ162" s="194"/>
      <c r="BR162" s="194"/>
      <c r="BS162" s="194"/>
      <c r="BT162" s="194"/>
      <c r="BU162" s="194"/>
      <c r="BV162" s="194"/>
      <c r="BW162" s="194"/>
      <c r="BX162" s="194"/>
      <c r="BY162" s="194"/>
      <c r="BZ162" s="194"/>
      <c r="CA162" s="194"/>
      <c r="CB162" s="194"/>
      <c r="CC162" s="194"/>
      <c r="CD162" s="194"/>
      <c r="CE162" s="194"/>
      <c r="CF162" s="194"/>
      <c r="CG162" s="194"/>
      <c r="CH162" s="194"/>
      <c r="CI162" s="194"/>
      <c r="CJ162" s="194"/>
      <c r="CK162" s="194"/>
      <c r="CL162" s="194"/>
      <c r="CM162" s="194"/>
      <c r="CN162" s="194"/>
      <c r="CO162" s="194"/>
      <c r="CP162" s="194"/>
      <c r="CQ162" s="194"/>
      <c r="CR162" s="194"/>
      <c r="CS162" s="194"/>
      <c r="CT162" s="194"/>
      <c r="CU162" s="194"/>
      <c r="CV162" s="194"/>
      <c r="CW162" s="194"/>
      <c r="CX162" s="194"/>
      <c r="CY162" s="194"/>
      <c r="CZ162" s="194"/>
      <c r="DA162" s="194"/>
      <c r="DB162" s="194"/>
      <c r="DC162" s="194"/>
      <c r="DD162" s="194"/>
      <c r="DE162" s="194"/>
      <c r="DF162" s="194"/>
      <c r="DG162" s="194"/>
      <c r="DH162" s="194"/>
      <c r="DI162" s="194"/>
      <c r="DJ162" s="194"/>
      <c r="DK162" s="194"/>
      <c r="DL162" s="194"/>
      <c r="DM162" s="194"/>
      <c r="DN162" s="194"/>
      <c r="DO162" s="194"/>
      <c r="DP162" s="194"/>
      <c r="DQ162" s="194"/>
      <c r="DR162" s="194"/>
      <c r="DS162" s="194"/>
      <c r="DT162" s="194"/>
      <c r="DU162" s="194"/>
      <c r="DV162" s="194"/>
      <c r="DW162" s="194"/>
      <c r="DX162" s="194"/>
      <c r="DY162" s="194"/>
      <c r="DZ162" s="194"/>
      <c r="EA162" s="194"/>
      <c r="EB162" s="194"/>
      <c r="EC162" s="194"/>
      <c r="ED162" s="194"/>
      <c r="EE162" s="194"/>
      <c r="EF162" s="194"/>
      <c r="EG162" s="194"/>
      <c r="EH162" s="194"/>
      <c r="EI162" s="194"/>
      <c r="EJ162" s="194"/>
      <c r="EK162" s="194"/>
      <c r="EL162" s="194"/>
      <c r="EM162" s="194"/>
      <c r="EN162" s="194"/>
      <c r="EO162" s="194"/>
      <c r="EP162" s="194"/>
      <c r="EQ162" s="194"/>
      <c r="ER162" s="194"/>
      <c r="ES162" s="194"/>
      <c r="ET162" s="194"/>
      <c r="EU162" s="194"/>
      <c r="EV162" s="194"/>
      <c r="EW162" s="194"/>
      <c r="EX162" s="194"/>
      <c r="EY162" s="194"/>
      <c r="EZ162" s="194"/>
      <c r="FA162" s="194"/>
      <c r="FB162" s="194"/>
      <c r="FC162" s="194"/>
      <c r="FD162" s="194"/>
      <c r="FE162" s="194"/>
      <c r="FF162" s="194"/>
      <c r="FG162" s="194"/>
      <c r="FH162" s="194"/>
      <c r="FI162" s="194"/>
      <c r="FJ162" s="194"/>
      <c r="FK162" s="194"/>
      <c r="FL162" s="194"/>
      <c r="FM162" s="194"/>
      <c r="FN162" s="194"/>
      <c r="FO162" s="194"/>
      <c r="FP162" s="194"/>
      <c r="FQ162" s="194"/>
      <c r="FR162" s="194"/>
      <c r="FS162" s="194"/>
      <c r="FT162" s="194"/>
      <c r="FU162" s="194"/>
      <c r="FV162" s="194"/>
      <c r="FW162" s="194"/>
      <c r="FX162" s="194"/>
      <c r="FY162" s="194"/>
    </row>
    <row r="163" spans="1:181" s="57" customFormat="1" x14ac:dyDescent="0.25">
      <c r="A163" s="42" t="s">
        <v>7</v>
      </c>
      <c r="B163" s="42"/>
      <c r="C163" s="48" t="s">
        <v>212</v>
      </c>
      <c r="D163" s="41">
        <v>22459100</v>
      </c>
      <c r="E163" s="42"/>
      <c r="F163" s="42"/>
      <c r="G163" s="42"/>
      <c r="H163" s="42"/>
      <c r="I163" s="42"/>
      <c r="J163" s="41" t="s">
        <v>20</v>
      </c>
      <c r="K163" s="41" t="s">
        <v>34</v>
      </c>
      <c r="L163" s="41" t="s">
        <v>34</v>
      </c>
      <c r="M163" s="134">
        <v>40000</v>
      </c>
      <c r="N163" s="134">
        <f t="shared" si="3"/>
        <v>48400</v>
      </c>
      <c r="O163" s="134">
        <f t="shared" si="4"/>
        <v>40000</v>
      </c>
      <c r="P163" s="41" t="s">
        <v>200</v>
      </c>
      <c r="Q163" s="41" t="s">
        <v>34</v>
      </c>
      <c r="R163" s="115">
        <v>45839</v>
      </c>
      <c r="S163" s="41">
        <v>2025</v>
      </c>
      <c r="T163" s="41">
        <v>2025</v>
      </c>
      <c r="U163" s="41" t="s">
        <v>201</v>
      </c>
      <c r="V163" s="41" t="s">
        <v>34</v>
      </c>
      <c r="W163" s="41" t="s">
        <v>199</v>
      </c>
      <c r="X163" s="41"/>
      <c r="Y163" s="41" t="s">
        <v>34</v>
      </c>
      <c r="Z163" s="41"/>
      <c r="AA163" s="41"/>
      <c r="AB163" s="41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4"/>
      <c r="AT163" s="194"/>
      <c r="AU163" s="194"/>
      <c r="AV163" s="194"/>
      <c r="AW163" s="194"/>
      <c r="AX163" s="194"/>
      <c r="AY163" s="194"/>
      <c r="AZ163" s="194"/>
      <c r="BA163" s="194"/>
      <c r="BB163" s="194"/>
      <c r="BC163" s="194"/>
      <c r="BD163" s="194"/>
      <c r="BE163" s="194"/>
      <c r="BF163" s="194"/>
      <c r="BG163" s="194"/>
      <c r="BH163" s="194"/>
      <c r="BI163" s="194"/>
      <c r="BJ163" s="194"/>
      <c r="BK163" s="194"/>
      <c r="BL163" s="194"/>
      <c r="BM163" s="194"/>
      <c r="BN163" s="194"/>
      <c r="BO163" s="194"/>
      <c r="BP163" s="194"/>
      <c r="BQ163" s="194"/>
      <c r="BR163" s="194"/>
      <c r="BS163" s="194"/>
      <c r="BT163" s="194"/>
      <c r="BU163" s="194"/>
      <c r="BV163" s="194"/>
      <c r="BW163" s="194"/>
      <c r="BX163" s="194"/>
      <c r="BY163" s="194"/>
      <c r="BZ163" s="194"/>
      <c r="CA163" s="194"/>
      <c r="CB163" s="194"/>
      <c r="CC163" s="194"/>
      <c r="CD163" s="194"/>
      <c r="CE163" s="194"/>
      <c r="CF163" s="194"/>
      <c r="CG163" s="194"/>
      <c r="CH163" s="194"/>
      <c r="CI163" s="194"/>
      <c r="CJ163" s="194"/>
      <c r="CK163" s="194"/>
      <c r="CL163" s="194"/>
      <c r="CM163" s="194"/>
      <c r="CN163" s="194"/>
      <c r="CO163" s="194"/>
      <c r="CP163" s="194"/>
      <c r="CQ163" s="194"/>
      <c r="CR163" s="194"/>
      <c r="CS163" s="194"/>
      <c r="CT163" s="194"/>
      <c r="CU163" s="194"/>
      <c r="CV163" s="194"/>
      <c r="CW163" s="194"/>
      <c r="CX163" s="194"/>
      <c r="CY163" s="194"/>
      <c r="CZ163" s="194"/>
      <c r="DA163" s="194"/>
      <c r="DB163" s="194"/>
      <c r="DC163" s="194"/>
      <c r="DD163" s="194"/>
      <c r="DE163" s="194"/>
      <c r="DF163" s="194"/>
      <c r="DG163" s="194"/>
      <c r="DH163" s="194"/>
      <c r="DI163" s="194"/>
      <c r="DJ163" s="194"/>
      <c r="DK163" s="194"/>
      <c r="DL163" s="194"/>
      <c r="DM163" s="194"/>
      <c r="DN163" s="194"/>
      <c r="DO163" s="194"/>
      <c r="DP163" s="194"/>
      <c r="DQ163" s="194"/>
      <c r="DR163" s="194"/>
      <c r="DS163" s="194"/>
      <c r="DT163" s="194"/>
      <c r="DU163" s="194"/>
      <c r="DV163" s="194"/>
      <c r="DW163" s="194"/>
      <c r="DX163" s="194"/>
      <c r="DY163" s="194"/>
      <c r="DZ163" s="194"/>
      <c r="EA163" s="194"/>
      <c r="EB163" s="194"/>
      <c r="EC163" s="194"/>
      <c r="ED163" s="194"/>
      <c r="EE163" s="194"/>
      <c r="EF163" s="194"/>
      <c r="EG163" s="194"/>
      <c r="EH163" s="194"/>
      <c r="EI163" s="194"/>
      <c r="EJ163" s="194"/>
      <c r="EK163" s="194"/>
      <c r="EL163" s="194"/>
      <c r="EM163" s="194"/>
      <c r="EN163" s="194"/>
      <c r="EO163" s="194"/>
      <c r="EP163" s="194"/>
      <c r="EQ163" s="194"/>
      <c r="ER163" s="194"/>
      <c r="ES163" s="194"/>
      <c r="ET163" s="194"/>
      <c r="EU163" s="194"/>
      <c r="EV163" s="194"/>
      <c r="EW163" s="194"/>
      <c r="EX163" s="194"/>
      <c r="EY163" s="194"/>
      <c r="EZ163" s="194"/>
      <c r="FA163" s="194"/>
      <c r="FB163" s="194"/>
      <c r="FC163" s="194"/>
      <c r="FD163" s="194"/>
      <c r="FE163" s="194"/>
      <c r="FF163" s="194"/>
      <c r="FG163" s="194"/>
      <c r="FH163" s="194"/>
      <c r="FI163" s="194"/>
      <c r="FJ163" s="194"/>
      <c r="FK163" s="194"/>
      <c r="FL163" s="194"/>
      <c r="FM163" s="194"/>
      <c r="FN163" s="194"/>
      <c r="FO163" s="194"/>
      <c r="FP163" s="194"/>
      <c r="FQ163" s="194"/>
      <c r="FR163" s="194"/>
      <c r="FS163" s="194"/>
      <c r="FT163" s="194"/>
      <c r="FU163" s="194"/>
      <c r="FV163" s="194"/>
      <c r="FW163" s="194"/>
      <c r="FX163" s="194"/>
      <c r="FY163" s="194"/>
    </row>
    <row r="164" spans="1:181" s="57" customFormat="1" ht="30" x14ac:dyDescent="0.25">
      <c r="A164" s="42" t="s">
        <v>7</v>
      </c>
      <c r="B164" s="42"/>
      <c r="C164" s="48" t="s">
        <v>213</v>
      </c>
      <c r="D164" s="41">
        <v>42933300</v>
      </c>
      <c r="E164" s="42"/>
      <c r="F164" s="42"/>
      <c r="G164" s="42"/>
      <c r="H164" s="42"/>
      <c r="I164" s="42"/>
      <c r="J164" s="41" t="s">
        <v>20</v>
      </c>
      <c r="K164" s="41" t="s">
        <v>34</v>
      </c>
      <c r="L164" s="41" t="s">
        <v>34</v>
      </c>
      <c r="M164" s="134">
        <v>200000</v>
      </c>
      <c r="N164" s="134">
        <f t="shared" si="3"/>
        <v>242000</v>
      </c>
      <c r="O164" s="134">
        <f t="shared" si="4"/>
        <v>200000</v>
      </c>
      <c r="P164" s="41" t="s">
        <v>200</v>
      </c>
      <c r="Q164" s="41" t="s">
        <v>34</v>
      </c>
      <c r="R164" s="115">
        <v>45839</v>
      </c>
      <c r="S164" s="41">
        <v>2025</v>
      </c>
      <c r="T164" s="41">
        <v>2025</v>
      </c>
      <c r="U164" s="41" t="s">
        <v>201</v>
      </c>
      <c r="V164" s="41" t="s">
        <v>34</v>
      </c>
      <c r="W164" s="41" t="s">
        <v>34</v>
      </c>
      <c r="X164" s="41" t="s">
        <v>202</v>
      </c>
      <c r="Y164" s="41" t="s">
        <v>34</v>
      </c>
      <c r="Z164" s="41"/>
      <c r="AA164" s="41"/>
      <c r="AB164" s="41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4"/>
      <c r="AT164" s="194"/>
      <c r="AU164" s="194"/>
      <c r="AV164" s="194"/>
      <c r="AW164" s="194"/>
      <c r="AX164" s="194"/>
      <c r="AY164" s="194"/>
      <c r="AZ164" s="194"/>
      <c r="BA164" s="194"/>
      <c r="BB164" s="194"/>
      <c r="BC164" s="194"/>
      <c r="BD164" s="194"/>
      <c r="BE164" s="194"/>
      <c r="BF164" s="194"/>
      <c r="BG164" s="194"/>
      <c r="BH164" s="194"/>
      <c r="BI164" s="194"/>
      <c r="BJ164" s="194"/>
      <c r="BK164" s="194"/>
      <c r="BL164" s="194"/>
      <c r="BM164" s="194"/>
      <c r="BN164" s="194"/>
      <c r="BO164" s="194"/>
      <c r="BP164" s="194"/>
      <c r="BQ164" s="194"/>
      <c r="BR164" s="194"/>
      <c r="BS164" s="194"/>
      <c r="BT164" s="194"/>
      <c r="BU164" s="194"/>
      <c r="BV164" s="194"/>
      <c r="BW164" s="194"/>
      <c r="BX164" s="194"/>
      <c r="BY164" s="194"/>
      <c r="BZ164" s="194"/>
      <c r="CA164" s="194"/>
      <c r="CB164" s="194"/>
      <c r="CC164" s="194"/>
      <c r="CD164" s="194"/>
      <c r="CE164" s="194"/>
      <c r="CF164" s="194"/>
      <c r="CG164" s="194"/>
      <c r="CH164" s="194"/>
      <c r="CI164" s="194"/>
      <c r="CJ164" s="194"/>
      <c r="CK164" s="194"/>
      <c r="CL164" s="194"/>
      <c r="CM164" s="194"/>
      <c r="CN164" s="194"/>
      <c r="CO164" s="194"/>
      <c r="CP164" s="194"/>
      <c r="CQ164" s="194"/>
      <c r="CR164" s="194"/>
      <c r="CS164" s="194"/>
      <c r="CT164" s="194"/>
      <c r="CU164" s="194"/>
      <c r="CV164" s="194"/>
      <c r="CW164" s="194"/>
      <c r="CX164" s="194"/>
      <c r="CY164" s="194"/>
      <c r="CZ164" s="194"/>
      <c r="DA164" s="194"/>
      <c r="DB164" s="194"/>
      <c r="DC164" s="194"/>
      <c r="DD164" s="194"/>
      <c r="DE164" s="194"/>
      <c r="DF164" s="194"/>
      <c r="DG164" s="194"/>
      <c r="DH164" s="194"/>
      <c r="DI164" s="194"/>
      <c r="DJ164" s="194"/>
      <c r="DK164" s="194"/>
      <c r="DL164" s="194"/>
      <c r="DM164" s="194"/>
      <c r="DN164" s="194"/>
      <c r="DO164" s="194"/>
      <c r="DP164" s="194"/>
      <c r="DQ164" s="194"/>
      <c r="DR164" s="194"/>
      <c r="DS164" s="194"/>
      <c r="DT164" s="194"/>
      <c r="DU164" s="194"/>
      <c r="DV164" s="194"/>
      <c r="DW164" s="194"/>
      <c r="DX164" s="194"/>
      <c r="DY164" s="194"/>
      <c r="DZ164" s="194"/>
      <c r="EA164" s="194"/>
      <c r="EB164" s="194"/>
      <c r="EC164" s="194"/>
      <c r="ED164" s="194"/>
      <c r="EE164" s="194"/>
      <c r="EF164" s="194"/>
      <c r="EG164" s="194"/>
      <c r="EH164" s="194"/>
      <c r="EI164" s="194"/>
      <c r="EJ164" s="194"/>
      <c r="EK164" s="194"/>
      <c r="EL164" s="194"/>
      <c r="EM164" s="194"/>
      <c r="EN164" s="194"/>
      <c r="EO164" s="194"/>
      <c r="EP164" s="194"/>
      <c r="EQ164" s="194"/>
      <c r="ER164" s="194"/>
      <c r="ES164" s="194"/>
      <c r="ET164" s="194"/>
      <c r="EU164" s="194"/>
      <c r="EV164" s="194"/>
      <c r="EW164" s="194"/>
      <c r="EX164" s="194"/>
      <c r="EY164" s="194"/>
      <c r="EZ164" s="194"/>
      <c r="FA164" s="194"/>
      <c r="FB164" s="194"/>
      <c r="FC164" s="194"/>
      <c r="FD164" s="194"/>
      <c r="FE164" s="194"/>
      <c r="FF164" s="194"/>
      <c r="FG164" s="194"/>
      <c r="FH164" s="194"/>
      <c r="FI164" s="194"/>
      <c r="FJ164" s="194"/>
      <c r="FK164" s="194"/>
      <c r="FL164" s="194"/>
      <c r="FM164" s="194"/>
      <c r="FN164" s="194"/>
      <c r="FO164" s="194"/>
      <c r="FP164" s="194"/>
      <c r="FQ164" s="194"/>
      <c r="FR164" s="194"/>
      <c r="FS164" s="194"/>
      <c r="FT164" s="194"/>
      <c r="FU164" s="194"/>
      <c r="FV164" s="194"/>
      <c r="FW164" s="194"/>
      <c r="FX164" s="194"/>
      <c r="FY164" s="194"/>
    </row>
    <row r="165" spans="1:181" s="57" customFormat="1" ht="30" x14ac:dyDescent="0.25">
      <c r="A165" s="42" t="s">
        <v>7</v>
      </c>
      <c r="B165" s="42"/>
      <c r="C165" s="48" t="s">
        <v>214</v>
      </c>
      <c r="D165" s="41">
        <v>22000000</v>
      </c>
      <c r="E165" s="42"/>
      <c r="F165" s="42"/>
      <c r="G165" s="42"/>
      <c r="H165" s="42"/>
      <c r="I165" s="42"/>
      <c r="J165" s="41" t="s">
        <v>20</v>
      </c>
      <c r="K165" s="41" t="s">
        <v>34</v>
      </c>
      <c r="L165" s="41" t="s">
        <v>34</v>
      </c>
      <c r="M165" s="134">
        <v>30000</v>
      </c>
      <c r="N165" s="134">
        <f t="shared" si="3"/>
        <v>36300</v>
      </c>
      <c r="O165" s="134">
        <f t="shared" si="4"/>
        <v>30000</v>
      </c>
      <c r="P165" s="41" t="s">
        <v>200</v>
      </c>
      <c r="Q165" s="41" t="s">
        <v>34</v>
      </c>
      <c r="R165" s="115">
        <v>45839</v>
      </c>
      <c r="S165" s="41">
        <v>2025</v>
      </c>
      <c r="T165" s="41">
        <v>2025</v>
      </c>
      <c r="U165" s="41" t="s">
        <v>201</v>
      </c>
      <c r="V165" s="41" t="s">
        <v>34</v>
      </c>
      <c r="W165" s="41" t="s">
        <v>199</v>
      </c>
      <c r="X165" s="41"/>
      <c r="Y165" s="41" t="s">
        <v>34</v>
      </c>
      <c r="Z165" s="41"/>
      <c r="AA165" s="41"/>
      <c r="AB165" s="41"/>
      <c r="AC165" s="194"/>
      <c r="AD165" s="194"/>
      <c r="AE165" s="194"/>
      <c r="AF165" s="194"/>
      <c r="AG165" s="194"/>
      <c r="AH165" s="194"/>
      <c r="AI165" s="194"/>
      <c r="AJ165" s="194"/>
      <c r="AK165" s="194"/>
      <c r="AL165" s="194"/>
      <c r="AM165" s="194"/>
      <c r="AN165" s="194"/>
      <c r="AO165" s="194"/>
      <c r="AP165" s="194"/>
      <c r="AQ165" s="194"/>
      <c r="AR165" s="194"/>
      <c r="AS165" s="194"/>
      <c r="AT165" s="194"/>
      <c r="AU165" s="194"/>
      <c r="AV165" s="194"/>
      <c r="AW165" s="194"/>
      <c r="AX165" s="194"/>
      <c r="AY165" s="194"/>
      <c r="AZ165" s="194"/>
      <c r="BA165" s="194"/>
      <c r="BB165" s="194"/>
      <c r="BC165" s="194"/>
      <c r="BD165" s="194"/>
      <c r="BE165" s="194"/>
      <c r="BF165" s="194"/>
      <c r="BG165" s="194"/>
      <c r="BH165" s="194"/>
      <c r="BI165" s="194"/>
      <c r="BJ165" s="194"/>
      <c r="BK165" s="194"/>
      <c r="BL165" s="194"/>
      <c r="BM165" s="194"/>
      <c r="BN165" s="194"/>
      <c r="BO165" s="194"/>
      <c r="BP165" s="194"/>
      <c r="BQ165" s="194"/>
      <c r="BR165" s="194"/>
      <c r="BS165" s="194"/>
      <c r="BT165" s="194"/>
      <c r="BU165" s="194"/>
      <c r="BV165" s="194"/>
      <c r="BW165" s="194"/>
      <c r="BX165" s="194"/>
      <c r="BY165" s="194"/>
      <c r="BZ165" s="194"/>
      <c r="CA165" s="194"/>
      <c r="CB165" s="194"/>
      <c r="CC165" s="194"/>
      <c r="CD165" s="194"/>
      <c r="CE165" s="194"/>
      <c r="CF165" s="194"/>
      <c r="CG165" s="194"/>
      <c r="CH165" s="194"/>
      <c r="CI165" s="194"/>
      <c r="CJ165" s="194"/>
      <c r="CK165" s="194"/>
      <c r="CL165" s="194"/>
      <c r="CM165" s="194"/>
      <c r="CN165" s="194"/>
      <c r="CO165" s="194"/>
      <c r="CP165" s="194"/>
      <c r="CQ165" s="194"/>
      <c r="CR165" s="194"/>
      <c r="CS165" s="194"/>
      <c r="CT165" s="194"/>
      <c r="CU165" s="194"/>
      <c r="CV165" s="194"/>
      <c r="CW165" s="194"/>
      <c r="CX165" s="194"/>
      <c r="CY165" s="194"/>
      <c r="CZ165" s="194"/>
      <c r="DA165" s="194"/>
      <c r="DB165" s="194"/>
      <c r="DC165" s="194"/>
      <c r="DD165" s="194"/>
      <c r="DE165" s="194"/>
      <c r="DF165" s="194"/>
      <c r="DG165" s="194"/>
      <c r="DH165" s="194"/>
      <c r="DI165" s="194"/>
      <c r="DJ165" s="194"/>
      <c r="DK165" s="194"/>
      <c r="DL165" s="194"/>
      <c r="DM165" s="194"/>
      <c r="DN165" s="194"/>
      <c r="DO165" s="194"/>
      <c r="DP165" s="194"/>
      <c r="DQ165" s="194"/>
      <c r="DR165" s="194"/>
      <c r="DS165" s="194"/>
      <c r="DT165" s="194"/>
      <c r="DU165" s="194"/>
      <c r="DV165" s="194"/>
      <c r="DW165" s="194"/>
      <c r="DX165" s="194"/>
      <c r="DY165" s="194"/>
      <c r="DZ165" s="194"/>
      <c r="EA165" s="194"/>
      <c r="EB165" s="194"/>
      <c r="EC165" s="194"/>
      <c r="ED165" s="194"/>
      <c r="EE165" s="194"/>
      <c r="EF165" s="194"/>
      <c r="EG165" s="194"/>
      <c r="EH165" s="194"/>
      <c r="EI165" s="194"/>
      <c r="EJ165" s="194"/>
      <c r="EK165" s="194"/>
      <c r="EL165" s="194"/>
      <c r="EM165" s="194"/>
      <c r="EN165" s="194"/>
      <c r="EO165" s="194"/>
      <c r="EP165" s="194"/>
      <c r="EQ165" s="194"/>
      <c r="ER165" s="194"/>
      <c r="ES165" s="194"/>
      <c r="ET165" s="194"/>
      <c r="EU165" s="194"/>
      <c r="EV165" s="194"/>
      <c r="EW165" s="194"/>
      <c r="EX165" s="194"/>
      <c r="EY165" s="194"/>
      <c r="EZ165" s="194"/>
      <c r="FA165" s="194"/>
      <c r="FB165" s="194"/>
      <c r="FC165" s="194"/>
      <c r="FD165" s="194"/>
      <c r="FE165" s="194"/>
      <c r="FF165" s="194"/>
      <c r="FG165" s="194"/>
      <c r="FH165" s="194"/>
      <c r="FI165" s="194"/>
      <c r="FJ165" s="194"/>
      <c r="FK165" s="194"/>
      <c r="FL165" s="194"/>
      <c r="FM165" s="194"/>
      <c r="FN165" s="194"/>
      <c r="FO165" s="194"/>
      <c r="FP165" s="194"/>
      <c r="FQ165" s="194"/>
      <c r="FR165" s="194"/>
      <c r="FS165" s="194"/>
      <c r="FT165" s="194"/>
      <c r="FU165" s="194"/>
      <c r="FV165" s="194"/>
      <c r="FW165" s="194"/>
      <c r="FX165" s="194"/>
      <c r="FY165" s="194"/>
    </row>
    <row r="166" spans="1:181" s="57" customFormat="1" ht="30" x14ac:dyDescent="0.25">
      <c r="A166" s="42" t="s">
        <v>7</v>
      </c>
      <c r="B166" s="42"/>
      <c r="C166" s="48" t="s">
        <v>215</v>
      </c>
      <c r="D166" s="41">
        <v>39100000</v>
      </c>
      <c r="E166" s="42"/>
      <c r="F166" s="42"/>
      <c r="G166" s="42"/>
      <c r="H166" s="42"/>
      <c r="I166" s="42"/>
      <c r="J166" s="41" t="s">
        <v>20</v>
      </c>
      <c r="K166" s="41" t="s">
        <v>34</v>
      </c>
      <c r="L166" s="41" t="s">
        <v>34</v>
      </c>
      <c r="M166" s="134">
        <v>200000</v>
      </c>
      <c r="N166" s="134">
        <f t="shared" si="3"/>
        <v>242000</v>
      </c>
      <c r="O166" s="134">
        <f t="shared" si="4"/>
        <v>200000</v>
      </c>
      <c r="P166" s="41" t="s">
        <v>200</v>
      </c>
      <c r="Q166" s="41" t="s">
        <v>34</v>
      </c>
      <c r="R166" s="115">
        <v>45839</v>
      </c>
      <c r="S166" s="41">
        <v>2025</v>
      </c>
      <c r="T166" s="41">
        <v>2025</v>
      </c>
      <c r="U166" s="41" t="s">
        <v>201</v>
      </c>
      <c r="V166" s="41" t="s">
        <v>34</v>
      </c>
      <c r="W166" s="41" t="s">
        <v>199</v>
      </c>
      <c r="X166" s="41"/>
      <c r="Y166" s="41" t="s">
        <v>34</v>
      </c>
      <c r="Z166" s="41"/>
      <c r="AA166" s="41"/>
      <c r="AB166" s="41"/>
      <c r="AC166" s="194"/>
      <c r="AD166" s="194"/>
      <c r="AE166" s="194"/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4"/>
      <c r="AR166" s="194"/>
      <c r="AS166" s="194"/>
      <c r="AT166" s="194"/>
      <c r="AU166" s="194"/>
      <c r="AV166" s="194"/>
      <c r="AW166" s="194"/>
      <c r="AX166" s="194"/>
      <c r="AY166" s="194"/>
      <c r="AZ166" s="194"/>
      <c r="BA166" s="194"/>
      <c r="BB166" s="194"/>
      <c r="BC166" s="194"/>
      <c r="BD166" s="194"/>
      <c r="BE166" s="194"/>
      <c r="BF166" s="194"/>
      <c r="BG166" s="194"/>
      <c r="BH166" s="194"/>
      <c r="BI166" s="194"/>
      <c r="BJ166" s="194"/>
      <c r="BK166" s="194"/>
      <c r="BL166" s="194"/>
      <c r="BM166" s="194"/>
      <c r="BN166" s="194"/>
      <c r="BO166" s="194"/>
      <c r="BP166" s="194"/>
      <c r="BQ166" s="194"/>
      <c r="BR166" s="194"/>
      <c r="BS166" s="194"/>
      <c r="BT166" s="194"/>
      <c r="BU166" s="194"/>
      <c r="BV166" s="194"/>
      <c r="BW166" s="194"/>
      <c r="BX166" s="194"/>
      <c r="BY166" s="194"/>
      <c r="BZ166" s="194"/>
      <c r="CA166" s="194"/>
      <c r="CB166" s="194"/>
      <c r="CC166" s="194"/>
      <c r="CD166" s="194"/>
      <c r="CE166" s="194"/>
      <c r="CF166" s="194"/>
      <c r="CG166" s="194"/>
      <c r="CH166" s="194"/>
      <c r="CI166" s="194"/>
      <c r="CJ166" s="194"/>
      <c r="CK166" s="194"/>
      <c r="CL166" s="194"/>
      <c r="CM166" s="194"/>
      <c r="CN166" s="194"/>
      <c r="CO166" s="194"/>
      <c r="CP166" s="194"/>
      <c r="CQ166" s="194"/>
      <c r="CR166" s="194"/>
      <c r="CS166" s="194"/>
      <c r="CT166" s="194"/>
      <c r="CU166" s="194"/>
      <c r="CV166" s="194"/>
      <c r="CW166" s="194"/>
      <c r="CX166" s="194"/>
      <c r="CY166" s="194"/>
      <c r="CZ166" s="194"/>
      <c r="DA166" s="194"/>
      <c r="DB166" s="194"/>
      <c r="DC166" s="194"/>
      <c r="DD166" s="194"/>
      <c r="DE166" s="194"/>
      <c r="DF166" s="194"/>
      <c r="DG166" s="194"/>
      <c r="DH166" s="194"/>
      <c r="DI166" s="194"/>
      <c r="DJ166" s="194"/>
      <c r="DK166" s="194"/>
      <c r="DL166" s="194"/>
      <c r="DM166" s="194"/>
      <c r="DN166" s="194"/>
      <c r="DO166" s="194"/>
      <c r="DP166" s="194"/>
      <c r="DQ166" s="194"/>
      <c r="DR166" s="194"/>
      <c r="DS166" s="194"/>
      <c r="DT166" s="194"/>
      <c r="DU166" s="194"/>
      <c r="DV166" s="194"/>
      <c r="DW166" s="194"/>
      <c r="DX166" s="194"/>
      <c r="DY166" s="194"/>
      <c r="DZ166" s="194"/>
      <c r="EA166" s="194"/>
      <c r="EB166" s="194"/>
      <c r="EC166" s="194"/>
      <c r="ED166" s="194"/>
      <c r="EE166" s="194"/>
      <c r="EF166" s="194"/>
      <c r="EG166" s="194"/>
      <c r="EH166" s="194"/>
      <c r="EI166" s="194"/>
      <c r="EJ166" s="194"/>
      <c r="EK166" s="194"/>
      <c r="EL166" s="194"/>
      <c r="EM166" s="194"/>
      <c r="EN166" s="194"/>
      <c r="EO166" s="194"/>
      <c r="EP166" s="194"/>
      <c r="EQ166" s="194"/>
      <c r="ER166" s="194"/>
      <c r="ES166" s="194"/>
      <c r="ET166" s="194"/>
      <c r="EU166" s="194"/>
      <c r="EV166" s="194"/>
      <c r="EW166" s="194"/>
      <c r="EX166" s="194"/>
      <c r="EY166" s="194"/>
      <c r="EZ166" s="194"/>
      <c r="FA166" s="194"/>
      <c r="FB166" s="194"/>
      <c r="FC166" s="194"/>
      <c r="FD166" s="194"/>
      <c r="FE166" s="194"/>
      <c r="FF166" s="194"/>
      <c r="FG166" s="194"/>
      <c r="FH166" s="194"/>
      <c r="FI166" s="194"/>
      <c r="FJ166" s="194"/>
      <c r="FK166" s="194"/>
      <c r="FL166" s="194"/>
      <c r="FM166" s="194"/>
      <c r="FN166" s="194"/>
      <c r="FO166" s="194"/>
      <c r="FP166" s="194"/>
      <c r="FQ166" s="194"/>
      <c r="FR166" s="194"/>
      <c r="FS166" s="194"/>
      <c r="FT166" s="194"/>
      <c r="FU166" s="194"/>
      <c r="FV166" s="194"/>
      <c r="FW166" s="194"/>
      <c r="FX166" s="194"/>
      <c r="FY166" s="194"/>
    </row>
    <row r="167" spans="1:181" s="57" customFormat="1" ht="30" x14ac:dyDescent="0.25">
      <c r="A167" s="42" t="s">
        <v>7</v>
      </c>
      <c r="B167" s="42"/>
      <c r="C167" s="48" t="s">
        <v>216</v>
      </c>
      <c r="D167" s="41">
        <v>39100000</v>
      </c>
      <c r="E167" s="42"/>
      <c r="F167" s="42"/>
      <c r="G167" s="42"/>
      <c r="H167" s="42"/>
      <c r="I167" s="42"/>
      <c r="J167" s="41" t="s">
        <v>20</v>
      </c>
      <c r="K167" s="41" t="s">
        <v>199</v>
      </c>
      <c r="L167" s="41" t="s">
        <v>34</v>
      </c>
      <c r="M167" s="134">
        <v>230000</v>
      </c>
      <c r="N167" s="134">
        <f t="shared" si="3"/>
        <v>278300</v>
      </c>
      <c r="O167" s="134">
        <f t="shared" si="4"/>
        <v>230000</v>
      </c>
      <c r="P167" s="41" t="s">
        <v>200</v>
      </c>
      <c r="Q167" s="41" t="s">
        <v>34</v>
      </c>
      <c r="R167" s="115">
        <v>45839</v>
      </c>
      <c r="S167" s="41">
        <v>2025</v>
      </c>
      <c r="T167" s="41">
        <v>2025</v>
      </c>
      <c r="U167" s="41" t="s">
        <v>201</v>
      </c>
      <c r="V167" s="41" t="s">
        <v>34</v>
      </c>
      <c r="W167" s="41" t="s">
        <v>199</v>
      </c>
      <c r="X167" s="41"/>
      <c r="Y167" s="41" t="s">
        <v>34</v>
      </c>
      <c r="Z167" s="41"/>
      <c r="AA167" s="41"/>
      <c r="AB167" s="41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4"/>
      <c r="AY167" s="194"/>
      <c r="AZ167" s="194"/>
      <c r="BA167" s="194"/>
      <c r="BB167" s="194"/>
      <c r="BC167" s="194"/>
      <c r="BD167" s="194"/>
      <c r="BE167" s="194"/>
      <c r="BF167" s="194"/>
      <c r="BG167" s="194"/>
      <c r="BH167" s="194"/>
      <c r="BI167" s="194"/>
      <c r="BJ167" s="194"/>
      <c r="BK167" s="194"/>
      <c r="BL167" s="194"/>
      <c r="BM167" s="194"/>
      <c r="BN167" s="194"/>
      <c r="BO167" s="194"/>
      <c r="BP167" s="194"/>
      <c r="BQ167" s="194"/>
      <c r="BR167" s="194"/>
      <c r="BS167" s="194"/>
      <c r="BT167" s="194"/>
      <c r="BU167" s="194"/>
      <c r="BV167" s="194"/>
      <c r="BW167" s="194"/>
      <c r="BX167" s="194"/>
      <c r="BY167" s="194"/>
      <c r="BZ167" s="194"/>
      <c r="CA167" s="194"/>
      <c r="CB167" s="194"/>
      <c r="CC167" s="194"/>
      <c r="CD167" s="194"/>
      <c r="CE167" s="194"/>
      <c r="CF167" s="194"/>
      <c r="CG167" s="194"/>
      <c r="CH167" s="194"/>
      <c r="CI167" s="194"/>
      <c r="CJ167" s="194"/>
      <c r="CK167" s="194"/>
      <c r="CL167" s="194"/>
      <c r="CM167" s="194"/>
      <c r="CN167" s="194"/>
      <c r="CO167" s="194"/>
      <c r="CP167" s="194"/>
      <c r="CQ167" s="194"/>
      <c r="CR167" s="194"/>
      <c r="CS167" s="194"/>
      <c r="CT167" s="194"/>
      <c r="CU167" s="194"/>
      <c r="CV167" s="194"/>
      <c r="CW167" s="194"/>
      <c r="CX167" s="194"/>
      <c r="CY167" s="194"/>
      <c r="CZ167" s="194"/>
      <c r="DA167" s="194"/>
      <c r="DB167" s="194"/>
      <c r="DC167" s="194"/>
      <c r="DD167" s="194"/>
      <c r="DE167" s="194"/>
      <c r="DF167" s="194"/>
      <c r="DG167" s="194"/>
      <c r="DH167" s="194"/>
      <c r="DI167" s="194"/>
      <c r="DJ167" s="194"/>
      <c r="DK167" s="194"/>
      <c r="DL167" s="194"/>
      <c r="DM167" s="194"/>
      <c r="DN167" s="194"/>
      <c r="DO167" s="194"/>
      <c r="DP167" s="194"/>
      <c r="DQ167" s="194"/>
      <c r="DR167" s="194"/>
      <c r="DS167" s="194"/>
      <c r="DT167" s="194"/>
      <c r="DU167" s="194"/>
      <c r="DV167" s="194"/>
      <c r="DW167" s="194"/>
      <c r="DX167" s="194"/>
      <c r="DY167" s="194"/>
      <c r="DZ167" s="194"/>
      <c r="EA167" s="194"/>
      <c r="EB167" s="194"/>
      <c r="EC167" s="194"/>
      <c r="ED167" s="194"/>
      <c r="EE167" s="194"/>
      <c r="EF167" s="194"/>
      <c r="EG167" s="194"/>
      <c r="EH167" s="194"/>
      <c r="EI167" s="194"/>
      <c r="EJ167" s="194"/>
      <c r="EK167" s="194"/>
      <c r="EL167" s="194"/>
      <c r="EM167" s="194"/>
      <c r="EN167" s="194"/>
      <c r="EO167" s="194"/>
      <c r="EP167" s="194"/>
      <c r="EQ167" s="194"/>
      <c r="ER167" s="194"/>
      <c r="ES167" s="194"/>
      <c r="ET167" s="194"/>
      <c r="EU167" s="194"/>
      <c r="EV167" s="194"/>
      <c r="EW167" s="194"/>
      <c r="EX167" s="194"/>
      <c r="EY167" s="194"/>
      <c r="EZ167" s="194"/>
      <c r="FA167" s="194"/>
      <c r="FB167" s="194"/>
      <c r="FC167" s="194"/>
      <c r="FD167" s="194"/>
      <c r="FE167" s="194"/>
      <c r="FF167" s="194"/>
      <c r="FG167" s="194"/>
      <c r="FH167" s="194"/>
      <c r="FI167" s="194"/>
      <c r="FJ167" s="194"/>
      <c r="FK167" s="194"/>
      <c r="FL167" s="194"/>
      <c r="FM167" s="194"/>
      <c r="FN167" s="194"/>
      <c r="FO167" s="194"/>
      <c r="FP167" s="194"/>
      <c r="FQ167" s="194"/>
      <c r="FR167" s="194"/>
      <c r="FS167" s="194"/>
      <c r="FT167" s="194"/>
      <c r="FU167" s="194"/>
      <c r="FV167" s="194"/>
      <c r="FW167" s="194"/>
      <c r="FX167" s="194"/>
      <c r="FY167" s="194"/>
    </row>
    <row r="168" spans="1:181" s="57" customFormat="1" x14ac:dyDescent="0.25">
      <c r="A168" s="42" t="s">
        <v>7</v>
      </c>
      <c r="B168" s="42"/>
      <c r="C168" s="48" t="s">
        <v>217</v>
      </c>
      <c r="D168" s="41">
        <v>39100000</v>
      </c>
      <c r="E168" s="42"/>
      <c r="F168" s="42"/>
      <c r="G168" s="42"/>
      <c r="H168" s="42"/>
      <c r="I168" s="42"/>
      <c r="J168" s="41" t="s">
        <v>20</v>
      </c>
      <c r="K168" s="41" t="s">
        <v>34</v>
      </c>
      <c r="L168" s="41" t="s">
        <v>34</v>
      </c>
      <c r="M168" s="134">
        <v>65000</v>
      </c>
      <c r="N168" s="134">
        <f t="shared" si="3"/>
        <v>78650</v>
      </c>
      <c r="O168" s="134">
        <f t="shared" si="4"/>
        <v>65000</v>
      </c>
      <c r="P168" s="41" t="s">
        <v>200</v>
      </c>
      <c r="Q168" s="41" t="s">
        <v>34</v>
      </c>
      <c r="R168" s="115">
        <v>45839</v>
      </c>
      <c r="S168" s="41">
        <v>2025</v>
      </c>
      <c r="T168" s="41">
        <v>2025</v>
      </c>
      <c r="U168" s="41" t="s">
        <v>201</v>
      </c>
      <c r="V168" s="41" t="s">
        <v>34</v>
      </c>
      <c r="W168" s="41" t="s">
        <v>199</v>
      </c>
      <c r="X168" s="41"/>
      <c r="Y168" s="41" t="s">
        <v>34</v>
      </c>
      <c r="Z168" s="41"/>
      <c r="AA168" s="41"/>
      <c r="AB168" s="41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4"/>
      <c r="AT168" s="194"/>
      <c r="AU168" s="194"/>
      <c r="AV168" s="194"/>
      <c r="AW168" s="194"/>
      <c r="AX168" s="194"/>
      <c r="AY168" s="194"/>
      <c r="AZ168" s="194"/>
      <c r="BA168" s="194"/>
      <c r="BB168" s="194"/>
      <c r="BC168" s="194"/>
      <c r="BD168" s="194"/>
      <c r="BE168" s="194"/>
      <c r="BF168" s="194"/>
      <c r="BG168" s="194"/>
      <c r="BH168" s="194"/>
      <c r="BI168" s="194"/>
      <c r="BJ168" s="194"/>
      <c r="BK168" s="194"/>
      <c r="BL168" s="194"/>
      <c r="BM168" s="194"/>
      <c r="BN168" s="194"/>
      <c r="BO168" s="194"/>
      <c r="BP168" s="194"/>
      <c r="BQ168" s="194"/>
      <c r="BR168" s="194"/>
      <c r="BS168" s="194"/>
      <c r="BT168" s="194"/>
      <c r="BU168" s="194"/>
      <c r="BV168" s="194"/>
      <c r="BW168" s="194"/>
      <c r="BX168" s="194"/>
      <c r="BY168" s="194"/>
      <c r="BZ168" s="194"/>
      <c r="CA168" s="194"/>
      <c r="CB168" s="194"/>
      <c r="CC168" s="194"/>
      <c r="CD168" s="194"/>
      <c r="CE168" s="194"/>
      <c r="CF168" s="194"/>
      <c r="CG168" s="194"/>
      <c r="CH168" s="194"/>
      <c r="CI168" s="194"/>
      <c r="CJ168" s="194"/>
      <c r="CK168" s="194"/>
      <c r="CL168" s="194"/>
      <c r="CM168" s="194"/>
      <c r="CN168" s="194"/>
      <c r="CO168" s="194"/>
      <c r="CP168" s="194"/>
      <c r="CQ168" s="194"/>
      <c r="CR168" s="194"/>
      <c r="CS168" s="194"/>
      <c r="CT168" s="194"/>
      <c r="CU168" s="194"/>
      <c r="CV168" s="194"/>
      <c r="CW168" s="194"/>
      <c r="CX168" s="194"/>
      <c r="CY168" s="194"/>
      <c r="CZ168" s="194"/>
      <c r="DA168" s="194"/>
      <c r="DB168" s="194"/>
      <c r="DC168" s="194"/>
      <c r="DD168" s="194"/>
      <c r="DE168" s="194"/>
      <c r="DF168" s="194"/>
      <c r="DG168" s="194"/>
      <c r="DH168" s="194"/>
      <c r="DI168" s="194"/>
      <c r="DJ168" s="194"/>
      <c r="DK168" s="194"/>
      <c r="DL168" s="194"/>
      <c r="DM168" s="194"/>
      <c r="DN168" s="194"/>
      <c r="DO168" s="194"/>
      <c r="DP168" s="194"/>
      <c r="DQ168" s="194"/>
      <c r="DR168" s="194"/>
      <c r="DS168" s="194"/>
      <c r="DT168" s="194"/>
      <c r="DU168" s="194"/>
      <c r="DV168" s="194"/>
      <c r="DW168" s="194"/>
      <c r="DX168" s="194"/>
      <c r="DY168" s="194"/>
      <c r="DZ168" s="194"/>
      <c r="EA168" s="194"/>
      <c r="EB168" s="194"/>
      <c r="EC168" s="194"/>
      <c r="ED168" s="194"/>
      <c r="EE168" s="194"/>
      <c r="EF168" s="194"/>
      <c r="EG168" s="194"/>
      <c r="EH168" s="194"/>
      <c r="EI168" s="194"/>
      <c r="EJ168" s="194"/>
      <c r="EK168" s="194"/>
      <c r="EL168" s="194"/>
      <c r="EM168" s="194"/>
      <c r="EN168" s="194"/>
      <c r="EO168" s="194"/>
      <c r="EP168" s="194"/>
      <c r="EQ168" s="194"/>
      <c r="ER168" s="194"/>
      <c r="ES168" s="194"/>
      <c r="ET168" s="194"/>
      <c r="EU168" s="194"/>
      <c r="EV168" s="194"/>
      <c r="EW168" s="194"/>
      <c r="EX168" s="194"/>
      <c r="EY168" s="194"/>
      <c r="EZ168" s="194"/>
      <c r="FA168" s="194"/>
      <c r="FB168" s="194"/>
      <c r="FC168" s="194"/>
      <c r="FD168" s="194"/>
      <c r="FE168" s="194"/>
      <c r="FF168" s="194"/>
      <c r="FG168" s="194"/>
      <c r="FH168" s="194"/>
      <c r="FI168" s="194"/>
      <c r="FJ168" s="194"/>
      <c r="FK168" s="194"/>
      <c r="FL168" s="194"/>
      <c r="FM168" s="194"/>
      <c r="FN168" s="194"/>
      <c r="FO168" s="194"/>
      <c r="FP168" s="194"/>
      <c r="FQ168" s="194"/>
      <c r="FR168" s="194"/>
      <c r="FS168" s="194"/>
      <c r="FT168" s="194"/>
      <c r="FU168" s="194"/>
      <c r="FV168" s="194"/>
      <c r="FW168" s="194"/>
      <c r="FX168" s="194"/>
      <c r="FY168" s="194"/>
    </row>
    <row r="169" spans="1:181" s="57" customFormat="1" ht="30" x14ac:dyDescent="0.25">
      <c r="A169" s="42" t="s">
        <v>7</v>
      </c>
      <c r="B169" s="42"/>
      <c r="C169" s="48" t="s">
        <v>218</v>
      </c>
      <c r="D169" s="41">
        <v>45210000</v>
      </c>
      <c r="E169" s="42"/>
      <c r="F169" s="42"/>
      <c r="G169" s="42"/>
      <c r="H169" s="42"/>
      <c r="I169" s="42"/>
      <c r="J169" s="41" t="s">
        <v>18</v>
      </c>
      <c r="K169" s="41" t="s">
        <v>34</v>
      </c>
      <c r="L169" s="41" t="s">
        <v>34</v>
      </c>
      <c r="M169" s="134">
        <v>30000</v>
      </c>
      <c r="N169" s="134">
        <f t="shared" si="3"/>
        <v>36300</v>
      </c>
      <c r="O169" s="134">
        <f t="shared" si="4"/>
        <v>30000</v>
      </c>
      <c r="P169" s="41" t="s">
        <v>200</v>
      </c>
      <c r="Q169" s="41" t="s">
        <v>34</v>
      </c>
      <c r="R169" s="115">
        <v>45839</v>
      </c>
      <c r="S169" s="41">
        <v>2025</v>
      </c>
      <c r="T169" s="41">
        <v>2025</v>
      </c>
      <c r="U169" s="41" t="s">
        <v>201</v>
      </c>
      <c r="V169" s="41" t="s">
        <v>34</v>
      </c>
      <c r="W169" s="41" t="s">
        <v>199</v>
      </c>
      <c r="X169" s="41"/>
      <c r="Y169" s="41" t="s">
        <v>34</v>
      </c>
      <c r="Z169" s="41"/>
      <c r="AA169" s="41"/>
      <c r="AB169" s="41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4"/>
      <c r="AT169" s="194"/>
      <c r="AU169" s="194"/>
      <c r="AV169" s="194"/>
      <c r="AW169" s="194"/>
      <c r="AX169" s="194"/>
      <c r="AY169" s="194"/>
      <c r="AZ169" s="194"/>
      <c r="BA169" s="194"/>
      <c r="BB169" s="194"/>
      <c r="BC169" s="194"/>
      <c r="BD169" s="194"/>
      <c r="BE169" s="194"/>
      <c r="BF169" s="194"/>
      <c r="BG169" s="194"/>
      <c r="BH169" s="194"/>
      <c r="BI169" s="194"/>
      <c r="BJ169" s="194"/>
      <c r="BK169" s="194"/>
      <c r="BL169" s="194"/>
      <c r="BM169" s="194"/>
      <c r="BN169" s="194"/>
      <c r="BO169" s="194"/>
      <c r="BP169" s="194"/>
      <c r="BQ169" s="194"/>
      <c r="BR169" s="194"/>
      <c r="BS169" s="194"/>
      <c r="BT169" s="194"/>
      <c r="BU169" s="194"/>
      <c r="BV169" s="194"/>
      <c r="BW169" s="194"/>
      <c r="BX169" s="194"/>
      <c r="BY169" s="194"/>
      <c r="BZ169" s="194"/>
      <c r="CA169" s="194"/>
      <c r="CB169" s="194"/>
      <c r="CC169" s="194"/>
      <c r="CD169" s="194"/>
      <c r="CE169" s="194"/>
      <c r="CF169" s="194"/>
      <c r="CG169" s="194"/>
      <c r="CH169" s="194"/>
      <c r="CI169" s="194"/>
      <c r="CJ169" s="194"/>
      <c r="CK169" s="194"/>
      <c r="CL169" s="194"/>
      <c r="CM169" s="194"/>
      <c r="CN169" s="194"/>
      <c r="CO169" s="194"/>
      <c r="CP169" s="194"/>
      <c r="CQ169" s="194"/>
      <c r="CR169" s="194"/>
      <c r="CS169" s="194"/>
      <c r="CT169" s="194"/>
      <c r="CU169" s="194"/>
      <c r="CV169" s="194"/>
      <c r="CW169" s="194"/>
      <c r="CX169" s="194"/>
      <c r="CY169" s="194"/>
      <c r="CZ169" s="194"/>
      <c r="DA169" s="194"/>
      <c r="DB169" s="194"/>
      <c r="DC169" s="194"/>
      <c r="DD169" s="194"/>
      <c r="DE169" s="194"/>
      <c r="DF169" s="194"/>
      <c r="DG169" s="194"/>
      <c r="DH169" s="194"/>
      <c r="DI169" s="194"/>
      <c r="DJ169" s="194"/>
      <c r="DK169" s="194"/>
      <c r="DL169" s="194"/>
      <c r="DM169" s="194"/>
      <c r="DN169" s="194"/>
      <c r="DO169" s="194"/>
      <c r="DP169" s="194"/>
      <c r="DQ169" s="194"/>
      <c r="DR169" s="194"/>
      <c r="DS169" s="194"/>
      <c r="DT169" s="194"/>
      <c r="DU169" s="194"/>
      <c r="DV169" s="194"/>
      <c r="DW169" s="194"/>
      <c r="DX169" s="194"/>
      <c r="DY169" s="194"/>
      <c r="DZ169" s="194"/>
      <c r="EA169" s="194"/>
      <c r="EB169" s="194"/>
      <c r="EC169" s="194"/>
      <c r="ED169" s="194"/>
      <c r="EE169" s="194"/>
      <c r="EF169" s="194"/>
      <c r="EG169" s="194"/>
      <c r="EH169" s="194"/>
      <c r="EI169" s="194"/>
      <c r="EJ169" s="194"/>
      <c r="EK169" s="194"/>
      <c r="EL169" s="194"/>
      <c r="EM169" s="194"/>
      <c r="EN169" s="194"/>
      <c r="EO169" s="194"/>
      <c r="EP169" s="194"/>
      <c r="EQ169" s="194"/>
      <c r="ER169" s="194"/>
      <c r="ES169" s="194"/>
      <c r="ET169" s="194"/>
      <c r="EU169" s="194"/>
      <c r="EV169" s="194"/>
      <c r="EW169" s="194"/>
      <c r="EX169" s="194"/>
      <c r="EY169" s="194"/>
      <c r="EZ169" s="194"/>
      <c r="FA169" s="194"/>
      <c r="FB169" s="194"/>
      <c r="FC169" s="194"/>
      <c r="FD169" s="194"/>
      <c r="FE169" s="194"/>
      <c r="FF169" s="194"/>
      <c r="FG169" s="194"/>
      <c r="FH169" s="194"/>
      <c r="FI169" s="194"/>
      <c r="FJ169" s="194"/>
      <c r="FK169" s="194"/>
      <c r="FL169" s="194"/>
      <c r="FM169" s="194"/>
      <c r="FN169" s="194"/>
      <c r="FO169" s="194"/>
      <c r="FP169" s="194"/>
      <c r="FQ169" s="194"/>
      <c r="FR169" s="194"/>
      <c r="FS169" s="194"/>
      <c r="FT169" s="194"/>
      <c r="FU169" s="194"/>
      <c r="FV169" s="194"/>
      <c r="FW169" s="194"/>
      <c r="FX169" s="194"/>
      <c r="FY169" s="194"/>
    </row>
    <row r="170" spans="1:181" s="57" customFormat="1" x14ac:dyDescent="0.25">
      <c r="A170" s="42" t="s">
        <v>7</v>
      </c>
      <c r="B170" s="42"/>
      <c r="C170" s="48" t="s">
        <v>219</v>
      </c>
      <c r="D170" s="41">
        <v>33100000</v>
      </c>
      <c r="E170" s="42"/>
      <c r="F170" s="42"/>
      <c r="G170" s="42"/>
      <c r="H170" s="42"/>
      <c r="I170" s="42"/>
      <c r="J170" s="41" t="s">
        <v>20</v>
      </c>
      <c r="K170" s="41" t="s">
        <v>199</v>
      </c>
      <c r="L170" s="41" t="s">
        <v>34</v>
      </c>
      <c r="M170" s="134">
        <v>1600000</v>
      </c>
      <c r="N170" s="134">
        <f t="shared" si="3"/>
        <v>1936000</v>
      </c>
      <c r="O170" s="134">
        <f t="shared" si="4"/>
        <v>1600000</v>
      </c>
      <c r="P170" s="41" t="s">
        <v>200</v>
      </c>
      <c r="Q170" s="41" t="s">
        <v>199</v>
      </c>
      <c r="R170" s="115">
        <v>45839</v>
      </c>
      <c r="S170" s="41">
        <v>2025</v>
      </c>
      <c r="T170" s="41">
        <v>2025</v>
      </c>
      <c r="U170" s="41" t="s">
        <v>201</v>
      </c>
      <c r="V170" s="41" t="s">
        <v>34</v>
      </c>
      <c r="W170" s="41" t="s">
        <v>34</v>
      </c>
      <c r="X170" s="41" t="s">
        <v>202</v>
      </c>
      <c r="Y170" s="41" t="s">
        <v>34</v>
      </c>
      <c r="Z170" s="41"/>
      <c r="AA170" s="41"/>
      <c r="AB170" s="41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4"/>
      <c r="AT170" s="194"/>
      <c r="AU170" s="194"/>
      <c r="AV170" s="194"/>
      <c r="AW170" s="194"/>
      <c r="AX170" s="194"/>
      <c r="AY170" s="194"/>
      <c r="AZ170" s="194"/>
      <c r="BA170" s="194"/>
      <c r="BB170" s="194"/>
      <c r="BC170" s="194"/>
      <c r="BD170" s="194"/>
      <c r="BE170" s="194"/>
      <c r="BF170" s="194"/>
      <c r="BG170" s="194"/>
      <c r="BH170" s="194"/>
      <c r="BI170" s="194"/>
      <c r="BJ170" s="194"/>
      <c r="BK170" s="194"/>
      <c r="BL170" s="194"/>
      <c r="BM170" s="194"/>
      <c r="BN170" s="194"/>
      <c r="BO170" s="194"/>
      <c r="BP170" s="194"/>
      <c r="BQ170" s="194"/>
      <c r="BR170" s="194"/>
      <c r="BS170" s="194"/>
      <c r="BT170" s="194"/>
      <c r="BU170" s="194"/>
      <c r="BV170" s="194"/>
      <c r="BW170" s="194"/>
      <c r="BX170" s="194"/>
      <c r="BY170" s="194"/>
      <c r="BZ170" s="194"/>
      <c r="CA170" s="194"/>
      <c r="CB170" s="194"/>
      <c r="CC170" s="194"/>
      <c r="CD170" s="194"/>
      <c r="CE170" s="194"/>
      <c r="CF170" s="194"/>
      <c r="CG170" s="194"/>
      <c r="CH170" s="194"/>
      <c r="CI170" s="194"/>
      <c r="CJ170" s="194"/>
      <c r="CK170" s="194"/>
      <c r="CL170" s="194"/>
      <c r="CM170" s="194"/>
      <c r="CN170" s="194"/>
      <c r="CO170" s="194"/>
      <c r="CP170" s="194"/>
      <c r="CQ170" s="194"/>
      <c r="CR170" s="194"/>
      <c r="CS170" s="194"/>
      <c r="CT170" s="194"/>
      <c r="CU170" s="194"/>
      <c r="CV170" s="194"/>
      <c r="CW170" s="194"/>
      <c r="CX170" s="194"/>
      <c r="CY170" s="194"/>
      <c r="CZ170" s="194"/>
      <c r="DA170" s="194"/>
      <c r="DB170" s="194"/>
      <c r="DC170" s="194"/>
      <c r="DD170" s="194"/>
      <c r="DE170" s="194"/>
      <c r="DF170" s="194"/>
      <c r="DG170" s="194"/>
      <c r="DH170" s="194"/>
      <c r="DI170" s="194"/>
      <c r="DJ170" s="194"/>
      <c r="DK170" s="194"/>
      <c r="DL170" s="194"/>
      <c r="DM170" s="194"/>
      <c r="DN170" s="194"/>
      <c r="DO170" s="194"/>
      <c r="DP170" s="194"/>
      <c r="DQ170" s="194"/>
      <c r="DR170" s="194"/>
      <c r="DS170" s="194"/>
      <c r="DT170" s="194"/>
      <c r="DU170" s="194"/>
      <c r="DV170" s="194"/>
      <c r="DW170" s="194"/>
      <c r="DX170" s="194"/>
      <c r="DY170" s="194"/>
      <c r="DZ170" s="194"/>
      <c r="EA170" s="194"/>
      <c r="EB170" s="194"/>
      <c r="EC170" s="194"/>
      <c r="ED170" s="194"/>
      <c r="EE170" s="194"/>
      <c r="EF170" s="194"/>
      <c r="EG170" s="194"/>
      <c r="EH170" s="194"/>
      <c r="EI170" s="194"/>
      <c r="EJ170" s="194"/>
      <c r="EK170" s="194"/>
      <c r="EL170" s="194"/>
      <c r="EM170" s="194"/>
      <c r="EN170" s="194"/>
      <c r="EO170" s="194"/>
      <c r="EP170" s="194"/>
      <c r="EQ170" s="194"/>
      <c r="ER170" s="194"/>
      <c r="ES170" s="194"/>
      <c r="ET170" s="194"/>
      <c r="EU170" s="194"/>
      <c r="EV170" s="194"/>
      <c r="EW170" s="194"/>
      <c r="EX170" s="194"/>
      <c r="EY170" s="194"/>
      <c r="EZ170" s="194"/>
      <c r="FA170" s="194"/>
      <c r="FB170" s="194"/>
      <c r="FC170" s="194"/>
      <c r="FD170" s="194"/>
      <c r="FE170" s="194"/>
      <c r="FF170" s="194"/>
      <c r="FG170" s="194"/>
      <c r="FH170" s="194"/>
      <c r="FI170" s="194"/>
      <c r="FJ170" s="194"/>
      <c r="FK170" s="194"/>
      <c r="FL170" s="194"/>
      <c r="FM170" s="194"/>
      <c r="FN170" s="194"/>
      <c r="FO170" s="194"/>
      <c r="FP170" s="194"/>
      <c r="FQ170" s="194"/>
      <c r="FR170" s="194"/>
      <c r="FS170" s="194"/>
      <c r="FT170" s="194"/>
      <c r="FU170" s="194"/>
      <c r="FV170" s="194"/>
      <c r="FW170" s="194"/>
      <c r="FX170" s="194"/>
      <c r="FY170" s="194"/>
    </row>
    <row r="171" spans="1:181" s="57" customFormat="1" ht="30" x14ac:dyDescent="0.25">
      <c r="A171" s="42" t="s">
        <v>7</v>
      </c>
      <c r="B171" s="42"/>
      <c r="C171" s="48" t="s">
        <v>220</v>
      </c>
      <c r="D171" s="41">
        <v>33100000</v>
      </c>
      <c r="E171" s="42"/>
      <c r="F171" s="42"/>
      <c r="G171" s="42"/>
      <c r="H171" s="42"/>
      <c r="I171" s="42"/>
      <c r="J171" s="41" t="s">
        <v>20</v>
      </c>
      <c r="K171" s="41" t="s">
        <v>34</v>
      </c>
      <c r="L171" s="41" t="s">
        <v>34</v>
      </c>
      <c r="M171" s="134">
        <v>58000</v>
      </c>
      <c r="N171" s="134">
        <f t="shared" si="3"/>
        <v>70180</v>
      </c>
      <c r="O171" s="134">
        <f t="shared" si="4"/>
        <v>58000</v>
      </c>
      <c r="P171" s="41" t="s">
        <v>200</v>
      </c>
      <c r="Q171" s="41" t="s">
        <v>34</v>
      </c>
      <c r="R171" s="115">
        <v>45839</v>
      </c>
      <c r="S171" s="41">
        <v>2025</v>
      </c>
      <c r="T171" s="41">
        <v>2025</v>
      </c>
      <c r="U171" s="41" t="s">
        <v>201</v>
      </c>
      <c r="V171" s="41" t="s">
        <v>34</v>
      </c>
      <c r="W171" s="41" t="s">
        <v>199</v>
      </c>
      <c r="X171" s="41"/>
      <c r="Y171" s="41" t="s">
        <v>34</v>
      </c>
      <c r="Z171" s="41"/>
      <c r="AA171" s="41"/>
      <c r="AB171" s="41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4"/>
      <c r="AT171" s="194"/>
      <c r="AU171" s="194"/>
      <c r="AV171" s="194"/>
      <c r="AW171" s="194"/>
      <c r="AX171" s="194"/>
      <c r="AY171" s="194"/>
      <c r="AZ171" s="194"/>
      <c r="BA171" s="194"/>
      <c r="BB171" s="194"/>
      <c r="BC171" s="194"/>
      <c r="BD171" s="194"/>
      <c r="BE171" s="194"/>
      <c r="BF171" s="194"/>
      <c r="BG171" s="194"/>
      <c r="BH171" s="194"/>
      <c r="BI171" s="194"/>
      <c r="BJ171" s="194"/>
      <c r="BK171" s="194"/>
      <c r="BL171" s="194"/>
      <c r="BM171" s="194"/>
      <c r="BN171" s="194"/>
      <c r="BO171" s="194"/>
      <c r="BP171" s="194"/>
      <c r="BQ171" s="194"/>
      <c r="BR171" s="194"/>
      <c r="BS171" s="194"/>
      <c r="BT171" s="194"/>
      <c r="BU171" s="194"/>
      <c r="BV171" s="194"/>
      <c r="BW171" s="194"/>
      <c r="BX171" s="194"/>
      <c r="BY171" s="194"/>
      <c r="BZ171" s="194"/>
      <c r="CA171" s="194"/>
      <c r="CB171" s="194"/>
      <c r="CC171" s="194"/>
      <c r="CD171" s="194"/>
      <c r="CE171" s="194"/>
      <c r="CF171" s="194"/>
      <c r="CG171" s="194"/>
      <c r="CH171" s="194"/>
      <c r="CI171" s="194"/>
      <c r="CJ171" s="194"/>
      <c r="CK171" s="194"/>
      <c r="CL171" s="194"/>
      <c r="CM171" s="194"/>
      <c r="CN171" s="194"/>
      <c r="CO171" s="194"/>
      <c r="CP171" s="194"/>
      <c r="CQ171" s="194"/>
      <c r="CR171" s="194"/>
      <c r="CS171" s="194"/>
      <c r="CT171" s="194"/>
      <c r="CU171" s="194"/>
      <c r="CV171" s="194"/>
      <c r="CW171" s="194"/>
      <c r="CX171" s="194"/>
      <c r="CY171" s="194"/>
      <c r="CZ171" s="194"/>
      <c r="DA171" s="194"/>
      <c r="DB171" s="194"/>
      <c r="DC171" s="194"/>
      <c r="DD171" s="194"/>
      <c r="DE171" s="194"/>
      <c r="DF171" s="194"/>
      <c r="DG171" s="194"/>
      <c r="DH171" s="194"/>
      <c r="DI171" s="194"/>
      <c r="DJ171" s="194"/>
      <c r="DK171" s="194"/>
      <c r="DL171" s="194"/>
      <c r="DM171" s="194"/>
      <c r="DN171" s="194"/>
      <c r="DO171" s="194"/>
      <c r="DP171" s="194"/>
      <c r="DQ171" s="194"/>
      <c r="DR171" s="194"/>
      <c r="DS171" s="194"/>
      <c r="DT171" s="194"/>
      <c r="DU171" s="194"/>
      <c r="DV171" s="194"/>
      <c r="DW171" s="194"/>
      <c r="DX171" s="194"/>
      <c r="DY171" s="194"/>
      <c r="DZ171" s="194"/>
      <c r="EA171" s="194"/>
      <c r="EB171" s="194"/>
      <c r="EC171" s="194"/>
      <c r="ED171" s="194"/>
      <c r="EE171" s="194"/>
      <c r="EF171" s="194"/>
      <c r="EG171" s="194"/>
      <c r="EH171" s="194"/>
      <c r="EI171" s="194"/>
      <c r="EJ171" s="194"/>
      <c r="EK171" s="194"/>
      <c r="EL171" s="194"/>
      <c r="EM171" s="194"/>
      <c r="EN171" s="194"/>
      <c r="EO171" s="194"/>
      <c r="EP171" s="194"/>
      <c r="EQ171" s="194"/>
      <c r="ER171" s="194"/>
      <c r="ES171" s="194"/>
      <c r="ET171" s="194"/>
      <c r="EU171" s="194"/>
      <c r="EV171" s="194"/>
      <c r="EW171" s="194"/>
      <c r="EX171" s="194"/>
      <c r="EY171" s="194"/>
      <c r="EZ171" s="194"/>
      <c r="FA171" s="194"/>
      <c r="FB171" s="194"/>
      <c r="FC171" s="194"/>
      <c r="FD171" s="194"/>
      <c r="FE171" s="194"/>
      <c r="FF171" s="194"/>
      <c r="FG171" s="194"/>
      <c r="FH171" s="194"/>
      <c r="FI171" s="194"/>
      <c r="FJ171" s="194"/>
      <c r="FK171" s="194"/>
      <c r="FL171" s="194"/>
      <c r="FM171" s="194"/>
      <c r="FN171" s="194"/>
      <c r="FO171" s="194"/>
      <c r="FP171" s="194"/>
      <c r="FQ171" s="194"/>
      <c r="FR171" s="194"/>
      <c r="FS171" s="194"/>
      <c r="FT171" s="194"/>
      <c r="FU171" s="194"/>
      <c r="FV171" s="194"/>
      <c r="FW171" s="194"/>
      <c r="FX171" s="194"/>
      <c r="FY171" s="194"/>
    </row>
    <row r="172" spans="1:181" s="57" customFormat="1" ht="30" x14ac:dyDescent="0.25">
      <c r="A172" s="42" t="s">
        <v>7</v>
      </c>
      <c r="B172" s="42"/>
      <c r="C172" s="48" t="s">
        <v>221</v>
      </c>
      <c r="D172" s="41">
        <v>30120000</v>
      </c>
      <c r="E172" s="42"/>
      <c r="F172" s="42"/>
      <c r="G172" s="42"/>
      <c r="H172" s="42"/>
      <c r="I172" s="42"/>
      <c r="J172" s="41" t="s">
        <v>20</v>
      </c>
      <c r="K172" s="41" t="s">
        <v>34</v>
      </c>
      <c r="L172" s="41" t="s">
        <v>34</v>
      </c>
      <c r="M172" s="134">
        <v>30000</v>
      </c>
      <c r="N172" s="134">
        <f t="shared" si="3"/>
        <v>36300</v>
      </c>
      <c r="O172" s="134">
        <f t="shared" si="4"/>
        <v>30000</v>
      </c>
      <c r="P172" s="41" t="s">
        <v>200</v>
      </c>
      <c r="Q172" s="41" t="s">
        <v>199</v>
      </c>
      <c r="R172" s="115">
        <v>45839</v>
      </c>
      <c r="S172" s="41">
        <v>2025</v>
      </c>
      <c r="T172" s="41">
        <v>2025</v>
      </c>
      <c r="U172" s="41" t="s">
        <v>201</v>
      </c>
      <c r="V172" s="41" t="s">
        <v>34</v>
      </c>
      <c r="W172" s="41" t="s">
        <v>199</v>
      </c>
      <c r="X172" s="41"/>
      <c r="Y172" s="41" t="s">
        <v>34</v>
      </c>
      <c r="Z172" s="41"/>
      <c r="AA172" s="41"/>
      <c r="AB172" s="41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4"/>
      <c r="AT172" s="194"/>
      <c r="AU172" s="194"/>
      <c r="AV172" s="194"/>
      <c r="AW172" s="194"/>
      <c r="AX172" s="194"/>
      <c r="AY172" s="194"/>
      <c r="AZ172" s="194"/>
      <c r="BA172" s="194"/>
      <c r="BB172" s="194"/>
      <c r="BC172" s="194"/>
      <c r="BD172" s="194"/>
      <c r="BE172" s="194"/>
      <c r="BF172" s="194"/>
      <c r="BG172" s="194"/>
      <c r="BH172" s="194"/>
      <c r="BI172" s="194"/>
      <c r="BJ172" s="194"/>
      <c r="BK172" s="194"/>
      <c r="BL172" s="194"/>
      <c r="BM172" s="194"/>
      <c r="BN172" s="194"/>
      <c r="BO172" s="194"/>
      <c r="BP172" s="194"/>
      <c r="BQ172" s="194"/>
      <c r="BR172" s="194"/>
      <c r="BS172" s="194"/>
      <c r="BT172" s="194"/>
      <c r="BU172" s="194"/>
      <c r="BV172" s="194"/>
      <c r="BW172" s="194"/>
      <c r="BX172" s="194"/>
      <c r="BY172" s="194"/>
      <c r="BZ172" s="194"/>
      <c r="CA172" s="194"/>
      <c r="CB172" s="194"/>
      <c r="CC172" s="194"/>
      <c r="CD172" s="194"/>
      <c r="CE172" s="194"/>
      <c r="CF172" s="194"/>
      <c r="CG172" s="194"/>
      <c r="CH172" s="194"/>
      <c r="CI172" s="194"/>
      <c r="CJ172" s="194"/>
      <c r="CK172" s="194"/>
      <c r="CL172" s="194"/>
      <c r="CM172" s="194"/>
      <c r="CN172" s="194"/>
      <c r="CO172" s="194"/>
      <c r="CP172" s="194"/>
      <c r="CQ172" s="194"/>
      <c r="CR172" s="194"/>
      <c r="CS172" s="194"/>
      <c r="CT172" s="194"/>
      <c r="CU172" s="194"/>
      <c r="CV172" s="194"/>
      <c r="CW172" s="194"/>
      <c r="CX172" s="194"/>
      <c r="CY172" s="194"/>
      <c r="CZ172" s="194"/>
      <c r="DA172" s="194"/>
      <c r="DB172" s="194"/>
      <c r="DC172" s="194"/>
      <c r="DD172" s="194"/>
      <c r="DE172" s="194"/>
      <c r="DF172" s="194"/>
      <c r="DG172" s="194"/>
      <c r="DH172" s="194"/>
      <c r="DI172" s="194"/>
      <c r="DJ172" s="194"/>
      <c r="DK172" s="194"/>
      <c r="DL172" s="194"/>
      <c r="DM172" s="194"/>
      <c r="DN172" s="194"/>
      <c r="DO172" s="194"/>
      <c r="DP172" s="194"/>
      <c r="DQ172" s="194"/>
      <c r="DR172" s="194"/>
      <c r="DS172" s="194"/>
      <c r="DT172" s="194"/>
      <c r="DU172" s="194"/>
      <c r="DV172" s="194"/>
      <c r="DW172" s="194"/>
      <c r="DX172" s="194"/>
      <c r="DY172" s="194"/>
      <c r="DZ172" s="194"/>
      <c r="EA172" s="194"/>
      <c r="EB172" s="194"/>
      <c r="EC172" s="194"/>
      <c r="ED172" s="194"/>
      <c r="EE172" s="194"/>
      <c r="EF172" s="194"/>
      <c r="EG172" s="194"/>
      <c r="EH172" s="194"/>
      <c r="EI172" s="194"/>
      <c r="EJ172" s="194"/>
      <c r="EK172" s="194"/>
      <c r="EL172" s="194"/>
      <c r="EM172" s="194"/>
      <c r="EN172" s="194"/>
      <c r="EO172" s="194"/>
      <c r="EP172" s="194"/>
      <c r="EQ172" s="194"/>
      <c r="ER172" s="194"/>
      <c r="ES172" s="194"/>
      <c r="ET172" s="194"/>
      <c r="EU172" s="194"/>
      <c r="EV172" s="194"/>
      <c r="EW172" s="194"/>
      <c r="EX172" s="194"/>
      <c r="EY172" s="194"/>
      <c r="EZ172" s="194"/>
      <c r="FA172" s="194"/>
      <c r="FB172" s="194"/>
      <c r="FC172" s="194"/>
      <c r="FD172" s="194"/>
      <c r="FE172" s="194"/>
      <c r="FF172" s="194"/>
      <c r="FG172" s="194"/>
      <c r="FH172" s="194"/>
      <c r="FI172" s="194"/>
      <c r="FJ172" s="194"/>
      <c r="FK172" s="194"/>
      <c r="FL172" s="194"/>
      <c r="FM172" s="194"/>
      <c r="FN172" s="194"/>
      <c r="FO172" s="194"/>
      <c r="FP172" s="194"/>
      <c r="FQ172" s="194"/>
      <c r="FR172" s="194"/>
      <c r="FS172" s="194"/>
      <c r="FT172" s="194"/>
      <c r="FU172" s="194"/>
      <c r="FV172" s="194"/>
      <c r="FW172" s="194"/>
      <c r="FX172" s="194"/>
      <c r="FY172" s="194"/>
    </row>
    <row r="173" spans="1:181" s="57" customFormat="1" ht="45" x14ac:dyDescent="0.25">
      <c r="A173" s="42" t="s">
        <v>7</v>
      </c>
      <c r="B173" s="42"/>
      <c r="C173" s="48" t="s">
        <v>222</v>
      </c>
      <c r="D173" s="41">
        <v>33100000</v>
      </c>
      <c r="E173" s="42"/>
      <c r="F173" s="42"/>
      <c r="G173" s="42"/>
      <c r="H173" s="42"/>
      <c r="I173" s="42"/>
      <c r="J173" s="41" t="s">
        <v>20</v>
      </c>
      <c r="K173" s="41" t="s">
        <v>199</v>
      </c>
      <c r="L173" s="41" t="s">
        <v>34</v>
      </c>
      <c r="M173" s="134">
        <f>200000+200000+20000</f>
        <v>420000</v>
      </c>
      <c r="N173" s="134">
        <f t="shared" si="3"/>
        <v>508200</v>
      </c>
      <c r="O173" s="134">
        <f t="shared" si="4"/>
        <v>420000</v>
      </c>
      <c r="P173" s="41" t="s">
        <v>200</v>
      </c>
      <c r="Q173" s="41" t="s">
        <v>199</v>
      </c>
      <c r="R173" s="115">
        <v>45839</v>
      </c>
      <c r="S173" s="41">
        <v>2025</v>
      </c>
      <c r="T173" s="41">
        <v>2025</v>
      </c>
      <c r="U173" s="41" t="s">
        <v>201</v>
      </c>
      <c r="V173" s="41" t="s">
        <v>34</v>
      </c>
      <c r="W173" s="41" t="s">
        <v>199</v>
      </c>
      <c r="X173" s="41"/>
      <c r="Y173" s="41" t="s">
        <v>34</v>
      </c>
      <c r="Z173" s="41"/>
      <c r="AA173" s="41"/>
      <c r="AB173" s="41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4"/>
      <c r="AT173" s="194"/>
      <c r="AU173" s="194"/>
      <c r="AV173" s="194"/>
      <c r="AW173" s="194"/>
      <c r="AX173" s="194"/>
      <c r="AY173" s="194"/>
      <c r="AZ173" s="194"/>
      <c r="BA173" s="194"/>
      <c r="BB173" s="194"/>
      <c r="BC173" s="194"/>
      <c r="BD173" s="194"/>
      <c r="BE173" s="194"/>
      <c r="BF173" s="194"/>
      <c r="BG173" s="194"/>
      <c r="BH173" s="194"/>
      <c r="BI173" s="194"/>
      <c r="BJ173" s="194"/>
      <c r="BK173" s="194"/>
      <c r="BL173" s="194"/>
      <c r="BM173" s="194"/>
      <c r="BN173" s="194"/>
      <c r="BO173" s="194"/>
      <c r="BP173" s="194"/>
      <c r="BQ173" s="194"/>
      <c r="BR173" s="194"/>
      <c r="BS173" s="194"/>
      <c r="BT173" s="194"/>
      <c r="BU173" s="194"/>
      <c r="BV173" s="194"/>
      <c r="BW173" s="194"/>
      <c r="BX173" s="194"/>
      <c r="BY173" s="194"/>
      <c r="BZ173" s="194"/>
      <c r="CA173" s="194"/>
      <c r="CB173" s="194"/>
      <c r="CC173" s="194"/>
      <c r="CD173" s="194"/>
      <c r="CE173" s="194"/>
      <c r="CF173" s="194"/>
      <c r="CG173" s="194"/>
      <c r="CH173" s="194"/>
      <c r="CI173" s="194"/>
      <c r="CJ173" s="194"/>
      <c r="CK173" s="194"/>
      <c r="CL173" s="194"/>
      <c r="CM173" s="194"/>
      <c r="CN173" s="194"/>
      <c r="CO173" s="194"/>
      <c r="CP173" s="194"/>
      <c r="CQ173" s="194"/>
      <c r="CR173" s="194"/>
      <c r="CS173" s="194"/>
      <c r="CT173" s="194"/>
      <c r="CU173" s="194"/>
      <c r="CV173" s="194"/>
      <c r="CW173" s="194"/>
      <c r="CX173" s="194"/>
      <c r="CY173" s="194"/>
      <c r="CZ173" s="194"/>
      <c r="DA173" s="194"/>
      <c r="DB173" s="194"/>
      <c r="DC173" s="194"/>
      <c r="DD173" s="194"/>
      <c r="DE173" s="194"/>
      <c r="DF173" s="194"/>
      <c r="DG173" s="194"/>
      <c r="DH173" s="194"/>
      <c r="DI173" s="194"/>
      <c r="DJ173" s="194"/>
      <c r="DK173" s="194"/>
      <c r="DL173" s="194"/>
      <c r="DM173" s="194"/>
      <c r="DN173" s="194"/>
      <c r="DO173" s="194"/>
      <c r="DP173" s="194"/>
      <c r="DQ173" s="194"/>
      <c r="DR173" s="194"/>
      <c r="DS173" s="194"/>
      <c r="DT173" s="194"/>
      <c r="DU173" s="194"/>
      <c r="DV173" s="194"/>
      <c r="DW173" s="194"/>
      <c r="DX173" s="194"/>
      <c r="DY173" s="194"/>
      <c r="DZ173" s="194"/>
      <c r="EA173" s="194"/>
      <c r="EB173" s="194"/>
      <c r="EC173" s="194"/>
      <c r="ED173" s="194"/>
      <c r="EE173" s="194"/>
      <c r="EF173" s="194"/>
      <c r="EG173" s="194"/>
      <c r="EH173" s="194"/>
      <c r="EI173" s="194"/>
      <c r="EJ173" s="194"/>
      <c r="EK173" s="194"/>
      <c r="EL173" s="194"/>
      <c r="EM173" s="194"/>
      <c r="EN173" s="194"/>
      <c r="EO173" s="194"/>
      <c r="EP173" s="194"/>
      <c r="EQ173" s="194"/>
      <c r="ER173" s="194"/>
      <c r="ES173" s="194"/>
      <c r="ET173" s="194"/>
      <c r="EU173" s="194"/>
      <c r="EV173" s="194"/>
      <c r="EW173" s="194"/>
      <c r="EX173" s="194"/>
      <c r="EY173" s="194"/>
      <c r="EZ173" s="194"/>
      <c r="FA173" s="194"/>
      <c r="FB173" s="194"/>
      <c r="FC173" s="194"/>
      <c r="FD173" s="194"/>
      <c r="FE173" s="194"/>
      <c r="FF173" s="194"/>
      <c r="FG173" s="194"/>
      <c r="FH173" s="194"/>
      <c r="FI173" s="194"/>
      <c r="FJ173" s="194"/>
      <c r="FK173" s="194"/>
      <c r="FL173" s="194"/>
      <c r="FM173" s="194"/>
      <c r="FN173" s="194"/>
      <c r="FO173" s="194"/>
      <c r="FP173" s="194"/>
      <c r="FQ173" s="194"/>
      <c r="FR173" s="194"/>
      <c r="FS173" s="194"/>
      <c r="FT173" s="194"/>
      <c r="FU173" s="194"/>
      <c r="FV173" s="194"/>
      <c r="FW173" s="194"/>
      <c r="FX173" s="194"/>
      <c r="FY173" s="194"/>
    </row>
    <row r="174" spans="1:181" s="57" customFormat="1" x14ac:dyDescent="0.25">
      <c r="A174" s="42" t="s">
        <v>7</v>
      </c>
      <c r="B174" s="42"/>
      <c r="C174" s="48" t="s">
        <v>223</v>
      </c>
      <c r="D174" s="41">
        <v>33100000</v>
      </c>
      <c r="E174" s="42"/>
      <c r="F174" s="42"/>
      <c r="G174" s="42"/>
      <c r="H174" s="42"/>
      <c r="I174" s="42"/>
      <c r="J174" s="41" t="s">
        <v>20</v>
      </c>
      <c r="K174" s="41" t="s">
        <v>199</v>
      </c>
      <c r="L174" s="41" t="s">
        <v>34</v>
      </c>
      <c r="M174" s="134">
        <f>42*(3800+1500)</f>
        <v>222600</v>
      </c>
      <c r="N174" s="134">
        <f t="shared" si="3"/>
        <v>269346</v>
      </c>
      <c r="O174" s="134">
        <f t="shared" si="4"/>
        <v>222600</v>
      </c>
      <c r="P174" s="41" t="s">
        <v>200</v>
      </c>
      <c r="Q174" s="41" t="s">
        <v>34</v>
      </c>
      <c r="R174" s="115">
        <v>45839</v>
      </c>
      <c r="S174" s="41">
        <v>2025</v>
      </c>
      <c r="T174" s="41">
        <v>2025</v>
      </c>
      <c r="U174" s="41" t="s">
        <v>201</v>
      </c>
      <c r="V174" s="41" t="s">
        <v>34</v>
      </c>
      <c r="W174" s="41" t="s">
        <v>34</v>
      </c>
      <c r="X174" s="41" t="s">
        <v>202</v>
      </c>
      <c r="Y174" s="41" t="s">
        <v>34</v>
      </c>
      <c r="Z174" s="41"/>
      <c r="AA174" s="41"/>
      <c r="AB174" s="41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4"/>
      <c r="AT174" s="194"/>
      <c r="AU174" s="194"/>
      <c r="AV174" s="194"/>
      <c r="AW174" s="194"/>
      <c r="AX174" s="194"/>
      <c r="AY174" s="194"/>
      <c r="AZ174" s="194"/>
      <c r="BA174" s="194"/>
      <c r="BB174" s="194"/>
      <c r="BC174" s="194"/>
      <c r="BD174" s="194"/>
      <c r="BE174" s="194"/>
      <c r="BF174" s="194"/>
      <c r="BG174" s="194"/>
      <c r="BH174" s="194"/>
      <c r="BI174" s="194"/>
      <c r="BJ174" s="194"/>
      <c r="BK174" s="194"/>
      <c r="BL174" s="194"/>
      <c r="BM174" s="194"/>
      <c r="BN174" s="194"/>
      <c r="BO174" s="194"/>
      <c r="BP174" s="194"/>
      <c r="BQ174" s="194"/>
      <c r="BR174" s="194"/>
      <c r="BS174" s="194"/>
      <c r="BT174" s="194"/>
      <c r="BU174" s="194"/>
      <c r="BV174" s="194"/>
      <c r="BW174" s="194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194"/>
      <c r="EE174" s="194"/>
      <c r="EF174" s="194"/>
      <c r="EG174" s="194"/>
      <c r="EH174" s="194"/>
      <c r="EI174" s="194"/>
      <c r="EJ174" s="194"/>
      <c r="EK174" s="194"/>
      <c r="EL174" s="194"/>
      <c r="EM174" s="194"/>
      <c r="EN174" s="194"/>
      <c r="EO174" s="194"/>
      <c r="EP174" s="194"/>
      <c r="EQ174" s="194"/>
      <c r="ER174" s="194"/>
      <c r="ES174" s="194"/>
      <c r="ET174" s="194"/>
      <c r="EU174" s="194"/>
      <c r="EV174" s="194"/>
      <c r="EW174" s="194"/>
      <c r="EX174" s="194"/>
      <c r="EY174" s="194"/>
      <c r="EZ174" s="194"/>
      <c r="FA174" s="194"/>
      <c r="FB174" s="194"/>
      <c r="FC174" s="194"/>
      <c r="FD174" s="194"/>
      <c r="FE174" s="194"/>
      <c r="FF174" s="194"/>
      <c r="FG174" s="194"/>
      <c r="FH174" s="194"/>
      <c r="FI174" s="194"/>
      <c r="FJ174" s="194"/>
      <c r="FK174" s="194"/>
      <c r="FL174" s="194"/>
      <c r="FM174" s="194"/>
      <c r="FN174" s="194"/>
      <c r="FO174" s="194"/>
      <c r="FP174" s="194"/>
      <c r="FQ174" s="194"/>
      <c r="FR174" s="194"/>
      <c r="FS174" s="194"/>
      <c r="FT174" s="194"/>
      <c r="FU174" s="194"/>
      <c r="FV174" s="194"/>
      <c r="FW174" s="194"/>
      <c r="FX174" s="194"/>
      <c r="FY174" s="194"/>
    </row>
    <row r="175" spans="1:181" s="57" customFormat="1" x14ac:dyDescent="0.25">
      <c r="A175" s="42" t="s">
        <v>7</v>
      </c>
      <c r="B175" s="42"/>
      <c r="C175" s="48" t="s">
        <v>224</v>
      </c>
      <c r="D175" s="41">
        <v>39221220</v>
      </c>
      <c r="E175" s="42"/>
      <c r="F175" s="42"/>
      <c r="G175" s="42"/>
      <c r="H175" s="42"/>
      <c r="I175" s="42"/>
      <c r="J175" s="41" t="s">
        <v>20</v>
      </c>
      <c r="K175" s="41" t="s">
        <v>34</v>
      </c>
      <c r="L175" s="41" t="s">
        <v>34</v>
      </c>
      <c r="M175" s="134">
        <f>20*3000</f>
        <v>60000</v>
      </c>
      <c r="N175" s="134">
        <f t="shared" si="3"/>
        <v>72600</v>
      </c>
      <c r="O175" s="134">
        <f t="shared" si="4"/>
        <v>60000</v>
      </c>
      <c r="P175" s="41" t="s">
        <v>200</v>
      </c>
      <c r="Q175" s="41" t="s">
        <v>34</v>
      </c>
      <c r="R175" s="115">
        <v>45839</v>
      </c>
      <c r="S175" s="41">
        <v>2025</v>
      </c>
      <c r="T175" s="41">
        <v>2025</v>
      </c>
      <c r="U175" s="41" t="s">
        <v>201</v>
      </c>
      <c r="V175" s="41" t="s">
        <v>34</v>
      </c>
      <c r="W175" s="41" t="s">
        <v>199</v>
      </c>
      <c r="X175" s="41"/>
      <c r="Y175" s="41" t="s">
        <v>34</v>
      </c>
      <c r="Z175" s="41"/>
      <c r="AA175" s="41"/>
      <c r="AB175" s="41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4"/>
      <c r="AT175" s="194"/>
      <c r="AU175" s="194"/>
      <c r="AV175" s="194"/>
      <c r="AW175" s="194"/>
      <c r="AX175" s="194"/>
      <c r="AY175" s="194"/>
      <c r="AZ175" s="194"/>
      <c r="BA175" s="194"/>
      <c r="BB175" s="194"/>
      <c r="BC175" s="194"/>
      <c r="BD175" s="194"/>
      <c r="BE175" s="194"/>
      <c r="BF175" s="194"/>
      <c r="BG175" s="194"/>
      <c r="BH175" s="194"/>
      <c r="BI175" s="194"/>
      <c r="BJ175" s="194"/>
      <c r="BK175" s="194"/>
      <c r="BL175" s="194"/>
      <c r="BM175" s="194"/>
      <c r="BN175" s="194"/>
      <c r="BO175" s="194"/>
      <c r="BP175" s="194"/>
      <c r="BQ175" s="194"/>
      <c r="BR175" s="194"/>
      <c r="BS175" s="194"/>
      <c r="BT175" s="194"/>
      <c r="BU175" s="194"/>
      <c r="BV175" s="194"/>
      <c r="BW175" s="194"/>
      <c r="BX175" s="194"/>
      <c r="BY175" s="194"/>
      <c r="BZ175" s="194"/>
      <c r="CA175" s="194"/>
      <c r="CB175" s="194"/>
      <c r="CC175" s="194"/>
      <c r="CD175" s="194"/>
      <c r="CE175" s="194"/>
      <c r="CF175" s="194"/>
      <c r="CG175" s="194"/>
      <c r="CH175" s="194"/>
      <c r="CI175" s="194"/>
      <c r="CJ175" s="194"/>
      <c r="CK175" s="194"/>
      <c r="CL175" s="194"/>
      <c r="CM175" s="194"/>
      <c r="CN175" s="194"/>
      <c r="CO175" s="194"/>
      <c r="CP175" s="194"/>
      <c r="CQ175" s="194"/>
      <c r="CR175" s="194"/>
      <c r="CS175" s="194"/>
      <c r="CT175" s="194"/>
      <c r="CU175" s="194"/>
      <c r="CV175" s="194"/>
      <c r="CW175" s="194"/>
      <c r="CX175" s="194"/>
      <c r="CY175" s="194"/>
      <c r="CZ175" s="194"/>
      <c r="DA175" s="194"/>
      <c r="DB175" s="194"/>
      <c r="DC175" s="194"/>
      <c r="DD175" s="194"/>
      <c r="DE175" s="194"/>
      <c r="DF175" s="194"/>
      <c r="DG175" s="194"/>
      <c r="DH175" s="194"/>
      <c r="DI175" s="194"/>
      <c r="DJ175" s="194"/>
      <c r="DK175" s="194"/>
      <c r="DL175" s="194"/>
      <c r="DM175" s="194"/>
      <c r="DN175" s="194"/>
      <c r="DO175" s="194"/>
      <c r="DP175" s="194"/>
      <c r="DQ175" s="194"/>
      <c r="DR175" s="194"/>
      <c r="DS175" s="194"/>
      <c r="DT175" s="194"/>
      <c r="DU175" s="194"/>
      <c r="DV175" s="194"/>
      <c r="DW175" s="194"/>
      <c r="DX175" s="194"/>
      <c r="DY175" s="194"/>
      <c r="DZ175" s="194"/>
      <c r="EA175" s="194"/>
      <c r="EB175" s="194"/>
      <c r="EC175" s="194"/>
      <c r="ED175" s="194"/>
      <c r="EE175" s="194"/>
      <c r="EF175" s="194"/>
      <c r="EG175" s="194"/>
      <c r="EH175" s="194"/>
      <c r="EI175" s="194"/>
      <c r="EJ175" s="194"/>
      <c r="EK175" s="194"/>
      <c r="EL175" s="194"/>
      <c r="EM175" s="194"/>
      <c r="EN175" s="194"/>
      <c r="EO175" s="194"/>
      <c r="EP175" s="194"/>
      <c r="EQ175" s="194"/>
      <c r="ER175" s="194"/>
      <c r="ES175" s="194"/>
      <c r="ET175" s="194"/>
      <c r="EU175" s="194"/>
      <c r="EV175" s="194"/>
      <c r="EW175" s="194"/>
      <c r="EX175" s="194"/>
      <c r="EY175" s="194"/>
      <c r="EZ175" s="194"/>
      <c r="FA175" s="194"/>
      <c r="FB175" s="194"/>
      <c r="FC175" s="194"/>
      <c r="FD175" s="194"/>
      <c r="FE175" s="194"/>
      <c r="FF175" s="194"/>
      <c r="FG175" s="194"/>
      <c r="FH175" s="194"/>
      <c r="FI175" s="194"/>
      <c r="FJ175" s="194"/>
      <c r="FK175" s="194"/>
      <c r="FL175" s="194"/>
      <c r="FM175" s="194"/>
      <c r="FN175" s="194"/>
      <c r="FO175" s="194"/>
      <c r="FP175" s="194"/>
      <c r="FQ175" s="194"/>
      <c r="FR175" s="194"/>
      <c r="FS175" s="194"/>
      <c r="FT175" s="194"/>
      <c r="FU175" s="194"/>
      <c r="FV175" s="194"/>
      <c r="FW175" s="194"/>
      <c r="FX175" s="194"/>
      <c r="FY175" s="194"/>
    </row>
    <row r="176" spans="1:181" s="57" customFormat="1" ht="45" x14ac:dyDescent="0.25">
      <c r="A176" s="42" t="s">
        <v>7</v>
      </c>
      <c r="B176" s="42"/>
      <c r="C176" s="48" t="s">
        <v>225</v>
      </c>
      <c r="D176" s="41">
        <v>33140000</v>
      </c>
      <c r="E176" s="42"/>
      <c r="F176" s="42"/>
      <c r="G176" s="42"/>
      <c r="H176" s="42"/>
      <c r="I176" s="42"/>
      <c r="J176" s="41" t="s">
        <v>20</v>
      </c>
      <c r="K176" s="41" t="s">
        <v>199</v>
      </c>
      <c r="L176" s="41" t="s">
        <v>199</v>
      </c>
      <c r="M176" s="134">
        <f>3*1.15*(920000+84000)</f>
        <v>3463799.9999999995</v>
      </c>
      <c r="N176" s="134">
        <f t="shared" si="3"/>
        <v>4191197.9999999995</v>
      </c>
      <c r="O176" s="134">
        <f>M176/3*5</f>
        <v>5772999.9999999991</v>
      </c>
      <c r="P176" s="41" t="s">
        <v>200</v>
      </c>
      <c r="Q176" s="41" t="s">
        <v>199</v>
      </c>
      <c r="R176" s="115">
        <v>45839</v>
      </c>
      <c r="S176" s="41">
        <v>2025</v>
      </c>
      <c r="T176" s="41" t="s">
        <v>226</v>
      </c>
      <c r="U176" s="41" t="s">
        <v>201</v>
      </c>
      <c r="V176" s="41" t="s">
        <v>34</v>
      </c>
      <c r="W176" s="41" t="s">
        <v>34</v>
      </c>
      <c r="X176" s="41" t="s">
        <v>202</v>
      </c>
      <c r="Y176" s="41" t="s">
        <v>34</v>
      </c>
      <c r="Z176" s="41"/>
      <c r="AA176" s="41"/>
      <c r="AB176" s="41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4"/>
      <c r="AT176" s="194"/>
      <c r="AU176" s="194"/>
      <c r="AV176" s="194"/>
      <c r="AW176" s="194"/>
      <c r="AX176" s="194"/>
      <c r="AY176" s="194"/>
      <c r="AZ176" s="194"/>
      <c r="BA176" s="194"/>
      <c r="BB176" s="194"/>
      <c r="BC176" s="194"/>
      <c r="BD176" s="194"/>
      <c r="BE176" s="194"/>
      <c r="BF176" s="194"/>
      <c r="BG176" s="194"/>
      <c r="BH176" s="194"/>
      <c r="BI176" s="194"/>
      <c r="BJ176" s="194"/>
      <c r="BK176" s="194"/>
      <c r="BL176" s="194"/>
      <c r="BM176" s="194"/>
      <c r="BN176" s="194"/>
      <c r="BO176" s="194"/>
      <c r="BP176" s="194"/>
      <c r="BQ176" s="194"/>
      <c r="BR176" s="194"/>
      <c r="BS176" s="194"/>
      <c r="BT176" s="194"/>
      <c r="BU176" s="194"/>
      <c r="BV176" s="194"/>
      <c r="BW176" s="194"/>
      <c r="BX176" s="194"/>
      <c r="BY176" s="194"/>
      <c r="BZ176" s="194"/>
      <c r="CA176" s="194"/>
      <c r="CB176" s="194"/>
      <c r="CC176" s="194"/>
      <c r="CD176" s="194"/>
      <c r="CE176" s="194"/>
      <c r="CF176" s="194"/>
      <c r="CG176" s="194"/>
      <c r="CH176" s="194"/>
      <c r="CI176" s="194"/>
      <c r="CJ176" s="194"/>
      <c r="CK176" s="194"/>
      <c r="CL176" s="194"/>
      <c r="CM176" s="194"/>
      <c r="CN176" s="194"/>
      <c r="CO176" s="194"/>
      <c r="CP176" s="194"/>
      <c r="CQ176" s="194"/>
      <c r="CR176" s="194"/>
      <c r="CS176" s="194"/>
      <c r="CT176" s="194"/>
      <c r="CU176" s="194"/>
      <c r="CV176" s="194"/>
      <c r="CW176" s="194"/>
      <c r="CX176" s="194"/>
      <c r="CY176" s="194"/>
      <c r="CZ176" s="194"/>
      <c r="DA176" s="194"/>
      <c r="DB176" s="194"/>
      <c r="DC176" s="194"/>
      <c r="DD176" s="194"/>
      <c r="DE176" s="194"/>
      <c r="DF176" s="194"/>
      <c r="DG176" s="194"/>
      <c r="DH176" s="194"/>
      <c r="DI176" s="194"/>
      <c r="DJ176" s="194"/>
      <c r="DK176" s="194"/>
      <c r="DL176" s="194"/>
      <c r="DM176" s="194"/>
      <c r="DN176" s="194"/>
      <c r="DO176" s="194"/>
      <c r="DP176" s="194"/>
      <c r="DQ176" s="194"/>
      <c r="DR176" s="194"/>
      <c r="DS176" s="194"/>
      <c r="DT176" s="194"/>
      <c r="DU176" s="194"/>
      <c r="DV176" s="194"/>
      <c r="DW176" s="194"/>
      <c r="DX176" s="194"/>
      <c r="DY176" s="194"/>
      <c r="DZ176" s="194"/>
      <c r="EA176" s="194"/>
      <c r="EB176" s="194"/>
      <c r="EC176" s="194"/>
      <c r="ED176" s="194"/>
      <c r="EE176" s="194"/>
      <c r="EF176" s="194"/>
      <c r="EG176" s="194"/>
      <c r="EH176" s="194"/>
      <c r="EI176" s="194"/>
      <c r="EJ176" s="194"/>
      <c r="EK176" s="194"/>
      <c r="EL176" s="194"/>
      <c r="EM176" s="194"/>
      <c r="EN176" s="194"/>
      <c r="EO176" s="194"/>
      <c r="EP176" s="194"/>
      <c r="EQ176" s="194"/>
      <c r="ER176" s="194"/>
      <c r="ES176" s="194"/>
      <c r="ET176" s="194"/>
      <c r="EU176" s="194"/>
      <c r="EV176" s="194"/>
      <c r="EW176" s="194"/>
      <c r="EX176" s="194"/>
      <c r="EY176" s="194"/>
      <c r="EZ176" s="194"/>
      <c r="FA176" s="194"/>
      <c r="FB176" s="194"/>
      <c r="FC176" s="194"/>
      <c r="FD176" s="194"/>
      <c r="FE176" s="194"/>
      <c r="FF176" s="194"/>
      <c r="FG176" s="194"/>
      <c r="FH176" s="194"/>
      <c r="FI176" s="194"/>
      <c r="FJ176" s="194"/>
      <c r="FK176" s="194"/>
      <c r="FL176" s="194"/>
      <c r="FM176" s="194"/>
      <c r="FN176" s="194"/>
      <c r="FO176" s="194"/>
      <c r="FP176" s="194"/>
      <c r="FQ176" s="194"/>
      <c r="FR176" s="194"/>
      <c r="FS176" s="194"/>
      <c r="FT176" s="194"/>
      <c r="FU176" s="194"/>
      <c r="FV176" s="194"/>
      <c r="FW176" s="194"/>
      <c r="FX176" s="194"/>
      <c r="FY176" s="194"/>
    </row>
    <row r="177" spans="1:181" s="57" customFormat="1" ht="30" x14ac:dyDescent="0.25">
      <c r="A177" s="42" t="s">
        <v>7</v>
      </c>
      <c r="B177" s="42"/>
      <c r="C177" s="48" t="s">
        <v>227</v>
      </c>
      <c r="D177" s="41">
        <v>55300000</v>
      </c>
      <c r="E177" s="42"/>
      <c r="F177" s="42"/>
      <c r="G177" s="42"/>
      <c r="H177" s="42"/>
      <c r="I177" s="42"/>
      <c r="J177" s="41" t="s">
        <v>15</v>
      </c>
      <c r="K177" s="41" t="s">
        <v>199</v>
      </c>
      <c r="L177" s="41" t="s">
        <v>199</v>
      </c>
      <c r="M177" s="134">
        <v>0</v>
      </c>
      <c r="N177" s="134">
        <v>0</v>
      </c>
      <c r="O177" s="134">
        <v>0</v>
      </c>
      <c r="P177" s="41" t="s">
        <v>200</v>
      </c>
      <c r="Q177" s="41" t="s">
        <v>34</v>
      </c>
      <c r="R177" s="115">
        <v>45839</v>
      </c>
      <c r="S177" s="41">
        <v>2025</v>
      </c>
      <c r="T177" s="41" t="s">
        <v>228</v>
      </c>
      <c r="U177" s="41" t="s">
        <v>201</v>
      </c>
      <c r="V177" s="41"/>
      <c r="W177" s="41" t="s">
        <v>199</v>
      </c>
      <c r="X177" s="41"/>
      <c r="Y177" s="41" t="s">
        <v>34</v>
      </c>
      <c r="Z177" s="41"/>
      <c r="AA177" s="41"/>
      <c r="AB177" s="41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194"/>
      <c r="AT177" s="194"/>
      <c r="AU177" s="194"/>
      <c r="AV177" s="194"/>
      <c r="AW177" s="194"/>
      <c r="AX177" s="194"/>
      <c r="AY177" s="194"/>
      <c r="AZ177" s="194"/>
      <c r="BA177" s="194"/>
      <c r="BB177" s="194"/>
      <c r="BC177" s="194"/>
      <c r="BD177" s="194"/>
      <c r="BE177" s="194"/>
      <c r="BF177" s="194"/>
      <c r="BG177" s="194"/>
      <c r="BH177" s="194"/>
      <c r="BI177" s="194"/>
      <c r="BJ177" s="194"/>
      <c r="BK177" s="194"/>
      <c r="BL177" s="194"/>
      <c r="BM177" s="194"/>
      <c r="BN177" s="194"/>
      <c r="BO177" s="194"/>
      <c r="BP177" s="194"/>
      <c r="BQ177" s="194"/>
      <c r="BR177" s="194"/>
      <c r="BS177" s="194"/>
      <c r="BT177" s="194"/>
      <c r="BU177" s="194"/>
      <c r="BV177" s="194"/>
      <c r="BW177" s="194"/>
      <c r="BX177" s="194"/>
      <c r="BY177" s="194"/>
      <c r="BZ177" s="194"/>
      <c r="CA177" s="194"/>
      <c r="CB177" s="194"/>
      <c r="CC177" s="194"/>
      <c r="CD177" s="194"/>
      <c r="CE177" s="194"/>
      <c r="CF177" s="194"/>
      <c r="CG177" s="194"/>
      <c r="CH177" s="194"/>
      <c r="CI177" s="194"/>
      <c r="CJ177" s="194"/>
      <c r="CK177" s="194"/>
      <c r="CL177" s="194"/>
      <c r="CM177" s="194"/>
      <c r="CN177" s="194"/>
      <c r="CO177" s="194"/>
      <c r="CP177" s="194"/>
      <c r="CQ177" s="194"/>
      <c r="CR177" s="194"/>
      <c r="CS177" s="194"/>
      <c r="CT177" s="194"/>
      <c r="CU177" s="194"/>
      <c r="CV177" s="194"/>
      <c r="CW177" s="194"/>
      <c r="CX177" s="194"/>
      <c r="CY177" s="194"/>
      <c r="CZ177" s="194"/>
      <c r="DA177" s="194"/>
      <c r="DB177" s="194"/>
      <c r="DC177" s="194"/>
      <c r="DD177" s="194"/>
      <c r="DE177" s="194"/>
      <c r="DF177" s="194"/>
      <c r="DG177" s="194"/>
      <c r="DH177" s="194"/>
      <c r="DI177" s="194"/>
      <c r="DJ177" s="194"/>
      <c r="DK177" s="194"/>
      <c r="DL177" s="194"/>
      <c r="DM177" s="194"/>
      <c r="DN177" s="194"/>
      <c r="DO177" s="194"/>
      <c r="DP177" s="194"/>
      <c r="DQ177" s="194"/>
      <c r="DR177" s="194"/>
      <c r="DS177" s="194"/>
      <c r="DT177" s="194"/>
      <c r="DU177" s="194"/>
      <c r="DV177" s="194"/>
      <c r="DW177" s="194"/>
      <c r="DX177" s="194"/>
      <c r="DY177" s="194"/>
      <c r="DZ177" s="194"/>
      <c r="EA177" s="194"/>
      <c r="EB177" s="194"/>
      <c r="EC177" s="194"/>
      <c r="ED177" s="194"/>
      <c r="EE177" s="194"/>
      <c r="EF177" s="194"/>
      <c r="EG177" s="194"/>
      <c r="EH177" s="194"/>
      <c r="EI177" s="194"/>
      <c r="EJ177" s="194"/>
      <c r="EK177" s="194"/>
      <c r="EL177" s="194"/>
      <c r="EM177" s="194"/>
      <c r="EN177" s="194"/>
      <c r="EO177" s="194"/>
      <c r="EP177" s="194"/>
      <c r="EQ177" s="194"/>
      <c r="ER177" s="194"/>
      <c r="ES177" s="194"/>
      <c r="ET177" s="194"/>
      <c r="EU177" s="194"/>
      <c r="EV177" s="194"/>
      <c r="EW177" s="194"/>
      <c r="EX177" s="194"/>
      <c r="EY177" s="194"/>
      <c r="EZ177" s="194"/>
      <c r="FA177" s="194"/>
      <c r="FB177" s="194"/>
      <c r="FC177" s="194"/>
      <c r="FD177" s="194"/>
      <c r="FE177" s="194"/>
      <c r="FF177" s="194"/>
      <c r="FG177" s="194"/>
      <c r="FH177" s="194"/>
      <c r="FI177" s="194"/>
      <c r="FJ177" s="194"/>
      <c r="FK177" s="194"/>
      <c r="FL177" s="194"/>
      <c r="FM177" s="194"/>
      <c r="FN177" s="194"/>
      <c r="FO177" s="194"/>
      <c r="FP177" s="194"/>
      <c r="FQ177" s="194"/>
      <c r="FR177" s="194"/>
      <c r="FS177" s="194"/>
      <c r="FT177" s="194"/>
      <c r="FU177" s="194"/>
      <c r="FV177" s="194"/>
      <c r="FW177" s="194"/>
      <c r="FX177" s="194"/>
      <c r="FY177" s="194"/>
    </row>
    <row r="178" spans="1:181" s="57" customFormat="1" x14ac:dyDescent="0.25">
      <c r="A178" s="42" t="s">
        <v>7</v>
      </c>
      <c r="B178" s="42"/>
      <c r="C178" s="48" t="s">
        <v>229</v>
      </c>
      <c r="D178" s="41">
        <v>92512000</v>
      </c>
      <c r="E178" s="42"/>
      <c r="F178" s="42"/>
      <c r="G178" s="42"/>
      <c r="H178" s="42"/>
      <c r="I178" s="42"/>
      <c r="J178" s="41" t="s">
        <v>19</v>
      </c>
      <c r="K178" s="41" t="s">
        <v>34</v>
      </c>
      <c r="L178" s="41" t="s">
        <v>199</v>
      </c>
      <c r="M178" s="134">
        <f>2*2500*12</f>
        <v>60000</v>
      </c>
      <c r="N178" s="134">
        <f t="shared" ref="N178:N184" si="5">M178*1.21</f>
        <v>72600</v>
      </c>
      <c r="O178" s="134">
        <f>M178/2*5</f>
        <v>150000</v>
      </c>
      <c r="P178" s="41" t="s">
        <v>200</v>
      </c>
      <c r="Q178" s="41" t="s">
        <v>34</v>
      </c>
      <c r="R178" s="115">
        <v>45839</v>
      </c>
      <c r="S178" s="41">
        <v>2025</v>
      </c>
      <c r="T178" s="41" t="s">
        <v>230</v>
      </c>
      <c r="U178" s="41" t="s">
        <v>201</v>
      </c>
      <c r="V178" s="41"/>
      <c r="W178" s="41" t="s">
        <v>34</v>
      </c>
      <c r="X178" s="41" t="s">
        <v>202</v>
      </c>
      <c r="Y178" s="41" t="s">
        <v>34</v>
      </c>
      <c r="Z178" s="41"/>
      <c r="AA178" s="41"/>
      <c r="AB178" s="41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194"/>
      <c r="AT178" s="194"/>
      <c r="AU178" s="194"/>
      <c r="AV178" s="194"/>
      <c r="AW178" s="194"/>
      <c r="AX178" s="194"/>
      <c r="AY178" s="194"/>
      <c r="AZ178" s="194"/>
      <c r="BA178" s="194"/>
      <c r="BB178" s="194"/>
      <c r="BC178" s="194"/>
      <c r="BD178" s="194"/>
      <c r="BE178" s="194"/>
      <c r="BF178" s="194"/>
      <c r="BG178" s="194"/>
      <c r="BH178" s="194"/>
      <c r="BI178" s="194"/>
      <c r="BJ178" s="194"/>
      <c r="BK178" s="194"/>
      <c r="BL178" s="194"/>
      <c r="BM178" s="194"/>
      <c r="BN178" s="194"/>
      <c r="BO178" s="194"/>
      <c r="BP178" s="194"/>
      <c r="BQ178" s="194"/>
      <c r="BR178" s="194"/>
      <c r="BS178" s="194"/>
      <c r="BT178" s="194"/>
      <c r="BU178" s="194"/>
      <c r="BV178" s="194"/>
      <c r="BW178" s="194"/>
      <c r="BX178" s="194"/>
      <c r="BY178" s="194"/>
      <c r="BZ178" s="194"/>
      <c r="CA178" s="194"/>
      <c r="CB178" s="194"/>
      <c r="CC178" s="194"/>
      <c r="CD178" s="194"/>
      <c r="CE178" s="194"/>
      <c r="CF178" s="194"/>
      <c r="CG178" s="194"/>
      <c r="CH178" s="194"/>
      <c r="CI178" s="194"/>
      <c r="CJ178" s="194"/>
      <c r="CK178" s="194"/>
      <c r="CL178" s="194"/>
      <c r="CM178" s="194"/>
      <c r="CN178" s="194"/>
      <c r="CO178" s="194"/>
      <c r="CP178" s="194"/>
      <c r="CQ178" s="194"/>
      <c r="CR178" s="194"/>
      <c r="CS178" s="194"/>
      <c r="CT178" s="194"/>
      <c r="CU178" s="194"/>
      <c r="CV178" s="194"/>
      <c r="CW178" s="194"/>
      <c r="CX178" s="194"/>
      <c r="CY178" s="194"/>
      <c r="CZ178" s="194"/>
      <c r="DA178" s="194"/>
      <c r="DB178" s="194"/>
      <c r="DC178" s="194"/>
      <c r="DD178" s="194"/>
      <c r="DE178" s="194"/>
      <c r="DF178" s="194"/>
      <c r="DG178" s="194"/>
      <c r="DH178" s="194"/>
      <c r="DI178" s="194"/>
      <c r="DJ178" s="194"/>
      <c r="DK178" s="194"/>
      <c r="DL178" s="194"/>
      <c r="DM178" s="194"/>
      <c r="DN178" s="194"/>
      <c r="DO178" s="194"/>
      <c r="DP178" s="194"/>
      <c r="DQ178" s="194"/>
      <c r="DR178" s="194"/>
      <c r="DS178" s="194"/>
      <c r="DT178" s="194"/>
      <c r="DU178" s="194"/>
      <c r="DV178" s="194"/>
      <c r="DW178" s="194"/>
      <c r="DX178" s="194"/>
      <c r="DY178" s="194"/>
      <c r="DZ178" s="194"/>
      <c r="EA178" s="194"/>
      <c r="EB178" s="194"/>
      <c r="EC178" s="194"/>
      <c r="ED178" s="194"/>
      <c r="EE178" s="194"/>
      <c r="EF178" s="194"/>
      <c r="EG178" s="194"/>
      <c r="EH178" s="194"/>
      <c r="EI178" s="194"/>
      <c r="EJ178" s="194"/>
      <c r="EK178" s="194"/>
      <c r="EL178" s="194"/>
      <c r="EM178" s="194"/>
      <c r="EN178" s="194"/>
      <c r="EO178" s="194"/>
      <c r="EP178" s="194"/>
      <c r="EQ178" s="194"/>
      <c r="ER178" s="194"/>
      <c r="ES178" s="194"/>
      <c r="ET178" s="194"/>
      <c r="EU178" s="194"/>
      <c r="EV178" s="194"/>
      <c r="EW178" s="194"/>
      <c r="EX178" s="194"/>
      <c r="EY178" s="194"/>
      <c r="EZ178" s="194"/>
      <c r="FA178" s="194"/>
      <c r="FB178" s="194"/>
      <c r="FC178" s="194"/>
      <c r="FD178" s="194"/>
      <c r="FE178" s="194"/>
      <c r="FF178" s="194"/>
      <c r="FG178" s="194"/>
      <c r="FH178" s="194"/>
      <c r="FI178" s="194"/>
      <c r="FJ178" s="194"/>
      <c r="FK178" s="194"/>
      <c r="FL178" s="194"/>
      <c r="FM178" s="194"/>
      <c r="FN178" s="194"/>
      <c r="FO178" s="194"/>
      <c r="FP178" s="194"/>
      <c r="FQ178" s="194"/>
      <c r="FR178" s="194"/>
      <c r="FS178" s="194"/>
      <c r="FT178" s="194"/>
      <c r="FU178" s="194"/>
      <c r="FV178" s="194"/>
      <c r="FW178" s="194"/>
      <c r="FX178" s="194"/>
      <c r="FY178" s="194"/>
    </row>
    <row r="179" spans="1:181" s="57" customFormat="1" x14ac:dyDescent="0.25">
      <c r="A179" s="42" t="s">
        <v>7</v>
      </c>
      <c r="B179" s="42"/>
      <c r="C179" s="48" t="s">
        <v>231</v>
      </c>
      <c r="D179" s="47">
        <v>33181520</v>
      </c>
      <c r="E179" s="42"/>
      <c r="F179" s="42"/>
      <c r="G179" s="42"/>
      <c r="H179" s="42"/>
      <c r="I179" s="42"/>
      <c r="J179" s="41" t="s">
        <v>19</v>
      </c>
      <c r="K179" s="41" t="s">
        <v>199</v>
      </c>
      <c r="L179" s="41" t="s">
        <v>199</v>
      </c>
      <c r="M179" s="134">
        <f>5*700000</f>
        <v>3500000</v>
      </c>
      <c r="N179" s="134">
        <f t="shared" si="5"/>
        <v>4235000</v>
      </c>
      <c r="O179" s="134">
        <f>M179</f>
        <v>3500000</v>
      </c>
      <c r="P179" s="41" t="s">
        <v>200</v>
      </c>
      <c r="Q179" s="41" t="s">
        <v>34</v>
      </c>
      <c r="R179" s="115">
        <v>45839</v>
      </c>
      <c r="S179" s="41">
        <v>2025</v>
      </c>
      <c r="T179" s="41" t="s">
        <v>228</v>
      </c>
      <c r="U179" s="41" t="s">
        <v>201</v>
      </c>
      <c r="V179" s="41"/>
      <c r="W179" s="41" t="s">
        <v>34</v>
      </c>
      <c r="X179" s="41" t="s">
        <v>202</v>
      </c>
      <c r="Y179" s="41" t="s">
        <v>34</v>
      </c>
      <c r="Z179" s="41"/>
      <c r="AA179" s="41"/>
      <c r="AB179" s="41"/>
      <c r="AC179" s="194"/>
      <c r="AD179" s="1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4"/>
      <c r="AO179" s="194"/>
      <c r="AP179" s="194"/>
      <c r="AQ179" s="194"/>
      <c r="AR179" s="194"/>
      <c r="AS179" s="194"/>
      <c r="AT179" s="194"/>
      <c r="AU179" s="194"/>
      <c r="AV179" s="194"/>
      <c r="AW179" s="194"/>
      <c r="AX179" s="194"/>
      <c r="AY179" s="194"/>
      <c r="AZ179" s="194"/>
      <c r="BA179" s="194"/>
      <c r="BB179" s="194"/>
      <c r="BC179" s="194"/>
      <c r="BD179" s="194"/>
      <c r="BE179" s="194"/>
      <c r="BF179" s="194"/>
      <c r="BG179" s="194"/>
      <c r="BH179" s="194"/>
      <c r="BI179" s="194"/>
      <c r="BJ179" s="194"/>
      <c r="BK179" s="194"/>
      <c r="BL179" s="194"/>
      <c r="BM179" s="194"/>
      <c r="BN179" s="194"/>
      <c r="BO179" s="194"/>
      <c r="BP179" s="194"/>
      <c r="BQ179" s="194"/>
      <c r="BR179" s="194"/>
      <c r="BS179" s="194"/>
      <c r="BT179" s="194"/>
      <c r="BU179" s="194"/>
      <c r="BV179" s="194"/>
      <c r="BW179" s="194"/>
      <c r="BX179" s="194"/>
      <c r="BY179" s="194"/>
      <c r="BZ179" s="194"/>
      <c r="CA179" s="194"/>
      <c r="CB179" s="194"/>
      <c r="CC179" s="194"/>
      <c r="CD179" s="194"/>
      <c r="CE179" s="194"/>
      <c r="CF179" s="194"/>
      <c r="CG179" s="194"/>
      <c r="CH179" s="194"/>
      <c r="CI179" s="194"/>
      <c r="CJ179" s="194"/>
      <c r="CK179" s="194"/>
      <c r="CL179" s="194"/>
      <c r="CM179" s="194"/>
      <c r="CN179" s="194"/>
      <c r="CO179" s="194"/>
      <c r="CP179" s="194"/>
      <c r="CQ179" s="194"/>
      <c r="CR179" s="194"/>
      <c r="CS179" s="194"/>
      <c r="CT179" s="194"/>
      <c r="CU179" s="194"/>
      <c r="CV179" s="194"/>
      <c r="CW179" s="194"/>
      <c r="CX179" s="194"/>
      <c r="CY179" s="194"/>
      <c r="CZ179" s="194"/>
      <c r="DA179" s="194"/>
      <c r="DB179" s="194"/>
      <c r="DC179" s="194"/>
      <c r="DD179" s="194"/>
      <c r="DE179" s="194"/>
      <c r="DF179" s="194"/>
      <c r="DG179" s="194"/>
      <c r="DH179" s="194"/>
      <c r="DI179" s="194"/>
      <c r="DJ179" s="194"/>
      <c r="DK179" s="194"/>
      <c r="DL179" s="194"/>
      <c r="DM179" s="194"/>
      <c r="DN179" s="194"/>
      <c r="DO179" s="194"/>
      <c r="DP179" s="194"/>
      <c r="DQ179" s="194"/>
      <c r="DR179" s="194"/>
      <c r="DS179" s="194"/>
      <c r="DT179" s="194"/>
      <c r="DU179" s="194"/>
      <c r="DV179" s="194"/>
      <c r="DW179" s="194"/>
      <c r="DX179" s="194"/>
      <c r="DY179" s="194"/>
      <c r="DZ179" s="194"/>
      <c r="EA179" s="194"/>
      <c r="EB179" s="194"/>
      <c r="EC179" s="194"/>
      <c r="ED179" s="194"/>
      <c r="EE179" s="194"/>
      <c r="EF179" s="194"/>
      <c r="EG179" s="194"/>
      <c r="EH179" s="194"/>
      <c r="EI179" s="194"/>
      <c r="EJ179" s="194"/>
      <c r="EK179" s="194"/>
      <c r="EL179" s="194"/>
      <c r="EM179" s="194"/>
      <c r="EN179" s="194"/>
      <c r="EO179" s="194"/>
      <c r="EP179" s="194"/>
      <c r="EQ179" s="194"/>
      <c r="ER179" s="194"/>
      <c r="ES179" s="194"/>
      <c r="ET179" s="194"/>
      <c r="EU179" s="194"/>
      <c r="EV179" s="194"/>
      <c r="EW179" s="194"/>
      <c r="EX179" s="194"/>
      <c r="EY179" s="194"/>
      <c r="EZ179" s="194"/>
      <c r="FA179" s="194"/>
      <c r="FB179" s="194"/>
      <c r="FC179" s="194"/>
      <c r="FD179" s="194"/>
      <c r="FE179" s="194"/>
      <c r="FF179" s="194"/>
      <c r="FG179" s="194"/>
      <c r="FH179" s="194"/>
      <c r="FI179" s="194"/>
      <c r="FJ179" s="194"/>
      <c r="FK179" s="194"/>
      <c r="FL179" s="194"/>
      <c r="FM179" s="194"/>
      <c r="FN179" s="194"/>
      <c r="FO179" s="194"/>
      <c r="FP179" s="194"/>
      <c r="FQ179" s="194"/>
      <c r="FR179" s="194"/>
      <c r="FS179" s="194"/>
      <c r="FT179" s="194"/>
      <c r="FU179" s="194"/>
      <c r="FV179" s="194"/>
      <c r="FW179" s="194"/>
      <c r="FX179" s="194"/>
      <c r="FY179" s="194"/>
    </row>
    <row r="180" spans="1:181" s="57" customFormat="1" x14ac:dyDescent="0.25">
      <c r="A180" s="42" t="s">
        <v>7</v>
      </c>
      <c r="B180" s="42"/>
      <c r="C180" s="48" t="s">
        <v>232</v>
      </c>
      <c r="D180" s="41">
        <v>79714000</v>
      </c>
      <c r="E180" s="42"/>
      <c r="F180" s="42"/>
      <c r="G180" s="42"/>
      <c r="H180" s="42"/>
      <c r="I180" s="42"/>
      <c r="J180" s="41" t="s">
        <v>19</v>
      </c>
      <c r="K180" s="41" t="s">
        <v>199</v>
      </c>
      <c r="L180" s="41" t="s">
        <v>199</v>
      </c>
      <c r="M180" s="134">
        <v>419886.64</v>
      </c>
      <c r="N180" s="134">
        <f t="shared" si="5"/>
        <v>508062.83439999999</v>
      </c>
      <c r="O180" s="134">
        <f>M180/2*3</f>
        <v>629829.96</v>
      </c>
      <c r="P180" s="41" t="s">
        <v>233</v>
      </c>
      <c r="Q180" s="41" t="s">
        <v>34</v>
      </c>
      <c r="R180" s="115">
        <v>45839</v>
      </c>
      <c r="S180" s="41">
        <v>2025</v>
      </c>
      <c r="T180" s="41" t="s">
        <v>230</v>
      </c>
      <c r="U180" s="41" t="s">
        <v>201</v>
      </c>
      <c r="V180" s="41"/>
      <c r="W180" s="41" t="s">
        <v>199</v>
      </c>
      <c r="X180" s="41"/>
      <c r="Y180" s="41" t="s">
        <v>34</v>
      </c>
      <c r="Z180" s="41"/>
      <c r="AA180" s="41"/>
      <c r="AB180" s="41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194"/>
      <c r="AX180" s="194"/>
      <c r="AY180" s="194"/>
      <c r="AZ180" s="194"/>
      <c r="BA180" s="194"/>
      <c r="BB180" s="194"/>
      <c r="BC180" s="194"/>
      <c r="BD180" s="194"/>
      <c r="BE180" s="194"/>
      <c r="BF180" s="194"/>
      <c r="BG180" s="194"/>
      <c r="BH180" s="194"/>
      <c r="BI180" s="194"/>
      <c r="BJ180" s="194"/>
      <c r="BK180" s="194"/>
      <c r="BL180" s="194"/>
      <c r="BM180" s="194"/>
      <c r="BN180" s="194"/>
      <c r="BO180" s="194"/>
      <c r="BP180" s="194"/>
      <c r="BQ180" s="194"/>
      <c r="BR180" s="194"/>
      <c r="BS180" s="194"/>
      <c r="BT180" s="194"/>
      <c r="BU180" s="194"/>
      <c r="BV180" s="194"/>
      <c r="BW180" s="194"/>
      <c r="BX180" s="194"/>
      <c r="BY180" s="194"/>
      <c r="BZ180" s="194"/>
      <c r="CA180" s="194"/>
      <c r="CB180" s="194"/>
      <c r="CC180" s="194"/>
      <c r="CD180" s="194"/>
      <c r="CE180" s="194"/>
      <c r="CF180" s="194"/>
      <c r="CG180" s="194"/>
      <c r="CH180" s="194"/>
      <c r="CI180" s="194"/>
      <c r="CJ180" s="194"/>
      <c r="CK180" s="194"/>
      <c r="CL180" s="194"/>
      <c r="CM180" s="194"/>
      <c r="CN180" s="194"/>
      <c r="CO180" s="194"/>
      <c r="CP180" s="194"/>
      <c r="CQ180" s="194"/>
      <c r="CR180" s="194"/>
      <c r="CS180" s="194"/>
      <c r="CT180" s="194"/>
      <c r="CU180" s="194"/>
      <c r="CV180" s="194"/>
      <c r="CW180" s="194"/>
      <c r="CX180" s="194"/>
      <c r="CY180" s="194"/>
      <c r="CZ180" s="194"/>
      <c r="DA180" s="194"/>
      <c r="DB180" s="194"/>
      <c r="DC180" s="194"/>
      <c r="DD180" s="194"/>
      <c r="DE180" s="194"/>
      <c r="DF180" s="194"/>
      <c r="DG180" s="194"/>
      <c r="DH180" s="194"/>
      <c r="DI180" s="194"/>
      <c r="DJ180" s="194"/>
      <c r="DK180" s="194"/>
      <c r="DL180" s="194"/>
      <c r="DM180" s="194"/>
      <c r="DN180" s="194"/>
      <c r="DO180" s="194"/>
      <c r="DP180" s="194"/>
      <c r="DQ180" s="194"/>
      <c r="DR180" s="194"/>
      <c r="DS180" s="194"/>
      <c r="DT180" s="194"/>
      <c r="DU180" s="194"/>
      <c r="DV180" s="194"/>
      <c r="DW180" s="194"/>
      <c r="DX180" s="194"/>
      <c r="DY180" s="194"/>
      <c r="DZ180" s="194"/>
      <c r="EA180" s="194"/>
      <c r="EB180" s="194"/>
      <c r="EC180" s="194"/>
      <c r="ED180" s="194"/>
      <c r="EE180" s="194"/>
      <c r="EF180" s="194"/>
      <c r="EG180" s="194"/>
      <c r="EH180" s="194"/>
      <c r="EI180" s="194"/>
      <c r="EJ180" s="194"/>
      <c r="EK180" s="194"/>
      <c r="EL180" s="194"/>
      <c r="EM180" s="194"/>
      <c r="EN180" s="194"/>
      <c r="EO180" s="194"/>
      <c r="EP180" s="194"/>
      <c r="EQ180" s="194"/>
      <c r="ER180" s="194"/>
      <c r="ES180" s="194"/>
      <c r="ET180" s="194"/>
      <c r="EU180" s="194"/>
      <c r="EV180" s="194"/>
      <c r="EW180" s="194"/>
      <c r="EX180" s="194"/>
      <c r="EY180" s="194"/>
      <c r="EZ180" s="194"/>
      <c r="FA180" s="194"/>
      <c r="FB180" s="194"/>
      <c r="FC180" s="194"/>
      <c r="FD180" s="194"/>
      <c r="FE180" s="194"/>
      <c r="FF180" s="194"/>
      <c r="FG180" s="194"/>
      <c r="FH180" s="194"/>
      <c r="FI180" s="194"/>
      <c r="FJ180" s="194"/>
      <c r="FK180" s="194"/>
      <c r="FL180" s="194"/>
      <c r="FM180" s="194"/>
      <c r="FN180" s="194"/>
      <c r="FO180" s="194"/>
      <c r="FP180" s="194"/>
      <c r="FQ180" s="194"/>
      <c r="FR180" s="194"/>
      <c r="FS180" s="194"/>
      <c r="FT180" s="194"/>
      <c r="FU180" s="194"/>
      <c r="FV180" s="194"/>
      <c r="FW180" s="194"/>
      <c r="FX180" s="194"/>
      <c r="FY180" s="194"/>
    </row>
    <row r="181" spans="1:181" s="57" customFormat="1" ht="30" x14ac:dyDescent="0.25">
      <c r="A181" s="42" t="s">
        <v>7</v>
      </c>
      <c r="B181" s="42"/>
      <c r="C181" s="48" t="s">
        <v>234</v>
      </c>
      <c r="D181" s="41">
        <v>98392000</v>
      </c>
      <c r="E181" s="42"/>
      <c r="F181" s="42"/>
      <c r="G181" s="42"/>
      <c r="H181" s="42"/>
      <c r="I181" s="42"/>
      <c r="J181" s="41" t="s">
        <v>19</v>
      </c>
      <c r="K181" s="41" t="s">
        <v>34</v>
      </c>
      <c r="L181" s="41" t="s">
        <v>199</v>
      </c>
      <c r="M181" s="134">
        <v>200000</v>
      </c>
      <c r="N181" s="134">
        <f t="shared" si="5"/>
        <v>242000</v>
      </c>
      <c r="O181" s="134">
        <f>M181</f>
        <v>200000</v>
      </c>
      <c r="P181" s="41" t="s">
        <v>200</v>
      </c>
      <c r="Q181" s="41" t="s">
        <v>34</v>
      </c>
      <c r="R181" s="115">
        <v>45748</v>
      </c>
      <c r="S181" s="41">
        <v>2025</v>
      </c>
      <c r="T181" s="41" t="s">
        <v>235</v>
      </c>
      <c r="U181" s="41" t="s">
        <v>201</v>
      </c>
      <c r="V181" s="41"/>
      <c r="W181" s="41" t="s">
        <v>34</v>
      </c>
      <c r="X181" s="41" t="s">
        <v>202</v>
      </c>
      <c r="Y181" s="41" t="s">
        <v>34</v>
      </c>
      <c r="Z181" s="41"/>
      <c r="AA181" s="41"/>
      <c r="AB181" s="41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4"/>
      <c r="AR181" s="194"/>
      <c r="AS181" s="194"/>
      <c r="AT181" s="194"/>
      <c r="AU181" s="194"/>
      <c r="AV181" s="194"/>
      <c r="AW181" s="194"/>
      <c r="AX181" s="194"/>
      <c r="AY181" s="194"/>
      <c r="AZ181" s="194"/>
      <c r="BA181" s="194"/>
      <c r="BB181" s="194"/>
      <c r="BC181" s="194"/>
      <c r="BD181" s="194"/>
      <c r="BE181" s="194"/>
      <c r="BF181" s="194"/>
      <c r="BG181" s="194"/>
      <c r="BH181" s="194"/>
      <c r="BI181" s="194"/>
      <c r="BJ181" s="194"/>
      <c r="BK181" s="194"/>
      <c r="BL181" s="194"/>
      <c r="BM181" s="194"/>
      <c r="BN181" s="194"/>
      <c r="BO181" s="194"/>
      <c r="BP181" s="194"/>
      <c r="BQ181" s="194"/>
      <c r="BR181" s="194"/>
      <c r="BS181" s="194"/>
      <c r="BT181" s="194"/>
      <c r="BU181" s="194"/>
      <c r="BV181" s="194"/>
      <c r="BW181" s="194"/>
      <c r="BX181" s="194"/>
      <c r="BY181" s="194"/>
      <c r="BZ181" s="194"/>
      <c r="CA181" s="194"/>
      <c r="CB181" s="194"/>
      <c r="CC181" s="194"/>
      <c r="CD181" s="194"/>
      <c r="CE181" s="194"/>
      <c r="CF181" s="194"/>
      <c r="CG181" s="194"/>
      <c r="CH181" s="194"/>
      <c r="CI181" s="194"/>
      <c r="CJ181" s="194"/>
      <c r="CK181" s="194"/>
      <c r="CL181" s="194"/>
      <c r="CM181" s="194"/>
      <c r="CN181" s="194"/>
      <c r="CO181" s="194"/>
      <c r="CP181" s="194"/>
      <c r="CQ181" s="194"/>
      <c r="CR181" s="194"/>
      <c r="CS181" s="194"/>
      <c r="CT181" s="194"/>
      <c r="CU181" s="194"/>
      <c r="CV181" s="194"/>
      <c r="CW181" s="194"/>
      <c r="CX181" s="194"/>
      <c r="CY181" s="194"/>
      <c r="CZ181" s="194"/>
      <c r="DA181" s="194"/>
      <c r="DB181" s="194"/>
      <c r="DC181" s="194"/>
      <c r="DD181" s="194"/>
      <c r="DE181" s="194"/>
      <c r="DF181" s="194"/>
      <c r="DG181" s="194"/>
      <c r="DH181" s="194"/>
      <c r="DI181" s="194"/>
      <c r="DJ181" s="194"/>
      <c r="DK181" s="194"/>
      <c r="DL181" s="194"/>
      <c r="DM181" s="194"/>
      <c r="DN181" s="194"/>
      <c r="DO181" s="194"/>
      <c r="DP181" s="194"/>
      <c r="DQ181" s="194"/>
      <c r="DR181" s="194"/>
      <c r="DS181" s="194"/>
      <c r="DT181" s="194"/>
      <c r="DU181" s="194"/>
      <c r="DV181" s="194"/>
      <c r="DW181" s="194"/>
      <c r="DX181" s="194"/>
      <c r="DY181" s="194"/>
      <c r="DZ181" s="194"/>
      <c r="EA181" s="194"/>
      <c r="EB181" s="194"/>
      <c r="EC181" s="194"/>
      <c r="ED181" s="194"/>
      <c r="EE181" s="194"/>
      <c r="EF181" s="194"/>
      <c r="EG181" s="194"/>
      <c r="EH181" s="194"/>
      <c r="EI181" s="194"/>
      <c r="EJ181" s="194"/>
      <c r="EK181" s="194"/>
      <c r="EL181" s="194"/>
      <c r="EM181" s="194"/>
      <c r="EN181" s="194"/>
      <c r="EO181" s="194"/>
      <c r="EP181" s="194"/>
      <c r="EQ181" s="194"/>
      <c r="ER181" s="194"/>
      <c r="ES181" s="194"/>
      <c r="ET181" s="194"/>
      <c r="EU181" s="194"/>
      <c r="EV181" s="194"/>
      <c r="EW181" s="194"/>
      <c r="EX181" s="194"/>
      <c r="EY181" s="194"/>
      <c r="EZ181" s="194"/>
      <c r="FA181" s="194"/>
      <c r="FB181" s="194"/>
      <c r="FC181" s="194"/>
      <c r="FD181" s="194"/>
      <c r="FE181" s="194"/>
      <c r="FF181" s="194"/>
      <c r="FG181" s="194"/>
      <c r="FH181" s="194"/>
      <c r="FI181" s="194"/>
      <c r="FJ181" s="194"/>
      <c r="FK181" s="194"/>
      <c r="FL181" s="194"/>
      <c r="FM181" s="194"/>
      <c r="FN181" s="194"/>
      <c r="FO181" s="194"/>
      <c r="FP181" s="194"/>
      <c r="FQ181" s="194"/>
      <c r="FR181" s="194"/>
      <c r="FS181" s="194"/>
      <c r="FT181" s="194"/>
      <c r="FU181" s="194"/>
      <c r="FV181" s="194"/>
      <c r="FW181" s="194"/>
      <c r="FX181" s="194"/>
      <c r="FY181" s="194"/>
    </row>
    <row r="182" spans="1:181" s="57" customFormat="1" x14ac:dyDescent="0.25">
      <c r="A182" s="42" t="s">
        <v>7</v>
      </c>
      <c r="B182" s="42"/>
      <c r="C182" s="48" t="s">
        <v>238</v>
      </c>
      <c r="D182" s="41">
        <v>50312000</v>
      </c>
      <c r="E182" s="42"/>
      <c r="F182" s="42"/>
      <c r="G182" s="42"/>
      <c r="H182" s="42"/>
      <c r="I182" s="42"/>
      <c r="J182" s="41" t="s">
        <v>19</v>
      </c>
      <c r="K182" s="41" t="s">
        <v>34</v>
      </c>
      <c r="L182" s="41" t="s">
        <v>199</v>
      </c>
      <c r="M182" s="134">
        <f>40000*2</f>
        <v>80000</v>
      </c>
      <c r="N182" s="134">
        <f t="shared" si="5"/>
        <v>96800</v>
      </c>
      <c r="O182" s="134">
        <f>M182/2*3</f>
        <v>120000</v>
      </c>
      <c r="P182" s="41" t="s">
        <v>239</v>
      </c>
      <c r="Q182" s="41" t="s">
        <v>34</v>
      </c>
      <c r="R182" s="115">
        <v>45748</v>
      </c>
      <c r="S182" s="41">
        <v>2025</v>
      </c>
      <c r="T182" s="41" t="s">
        <v>230</v>
      </c>
      <c r="U182" s="41" t="s">
        <v>240</v>
      </c>
      <c r="V182" s="41"/>
      <c r="W182" s="41" t="s">
        <v>199</v>
      </c>
      <c r="X182" s="41"/>
      <c r="Y182" s="41" t="s">
        <v>34</v>
      </c>
      <c r="Z182" s="139"/>
      <c r="AA182" s="41"/>
      <c r="AB182" s="43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194"/>
      <c r="AT182" s="194"/>
      <c r="AU182" s="194"/>
      <c r="AV182" s="194"/>
      <c r="AW182" s="194"/>
      <c r="AX182" s="194"/>
      <c r="AY182" s="194"/>
      <c r="AZ182" s="194"/>
      <c r="BA182" s="194"/>
      <c r="BB182" s="194"/>
      <c r="BC182" s="194"/>
      <c r="BD182" s="194"/>
      <c r="BE182" s="194"/>
      <c r="BF182" s="194"/>
      <c r="BG182" s="194"/>
      <c r="BH182" s="194"/>
      <c r="BI182" s="194"/>
      <c r="BJ182" s="194"/>
      <c r="BK182" s="194"/>
      <c r="BL182" s="194"/>
      <c r="BM182" s="194"/>
      <c r="BN182" s="194"/>
      <c r="BO182" s="194"/>
      <c r="BP182" s="194"/>
      <c r="BQ182" s="194"/>
      <c r="BR182" s="194"/>
      <c r="BS182" s="194"/>
      <c r="BT182" s="194"/>
      <c r="BU182" s="194"/>
      <c r="BV182" s="194"/>
      <c r="BW182" s="194"/>
      <c r="BX182" s="194"/>
      <c r="BY182" s="194"/>
      <c r="BZ182" s="194"/>
      <c r="CA182" s="194"/>
      <c r="CB182" s="194"/>
      <c r="CC182" s="194"/>
      <c r="CD182" s="194"/>
      <c r="CE182" s="194"/>
      <c r="CF182" s="194"/>
      <c r="CG182" s="194"/>
      <c r="CH182" s="194"/>
      <c r="CI182" s="194"/>
      <c r="CJ182" s="194"/>
      <c r="CK182" s="194"/>
      <c r="CL182" s="194"/>
      <c r="CM182" s="194"/>
      <c r="CN182" s="194"/>
      <c r="CO182" s="194"/>
      <c r="CP182" s="194"/>
      <c r="CQ182" s="194"/>
      <c r="CR182" s="194"/>
      <c r="CS182" s="194"/>
      <c r="CT182" s="194"/>
      <c r="CU182" s="194"/>
      <c r="CV182" s="194"/>
      <c r="CW182" s="194"/>
      <c r="CX182" s="194"/>
      <c r="CY182" s="194"/>
      <c r="CZ182" s="194"/>
      <c r="DA182" s="194"/>
      <c r="DB182" s="194"/>
      <c r="DC182" s="194"/>
      <c r="DD182" s="194"/>
      <c r="DE182" s="194"/>
      <c r="DF182" s="194"/>
      <c r="DG182" s="194"/>
      <c r="DH182" s="194"/>
      <c r="DI182" s="194"/>
      <c r="DJ182" s="194"/>
      <c r="DK182" s="194"/>
      <c r="DL182" s="194"/>
      <c r="DM182" s="194"/>
      <c r="DN182" s="194"/>
      <c r="DO182" s="194"/>
      <c r="DP182" s="194"/>
      <c r="DQ182" s="194"/>
      <c r="DR182" s="194"/>
      <c r="DS182" s="194"/>
      <c r="DT182" s="194"/>
      <c r="DU182" s="194"/>
      <c r="DV182" s="194"/>
      <c r="DW182" s="194"/>
      <c r="DX182" s="194"/>
      <c r="DY182" s="194"/>
      <c r="DZ182" s="194"/>
      <c r="EA182" s="194"/>
      <c r="EB182" s="194"/>
      <c r="EC182" s="194"/>
      <c r="ED182" s="194"/>
      <c r="EE182" s="194"/>
      <c r="EF182" s="194"/>
      <c r="EG182" s="194"/>
      <c r="EH182" s="194"/>
      <c r="EI182" s="194"/>
      <c r="EJ182" s="194"/>
      <c r="EK182" s="194"/>
      <c r="EL182" s="194"/>
      <c r="EM182" s="194"/>
      <c r="EN182" s="194"/>
      <c r="EO182" s="194"/>
      <c r="EP182" s="194"/>
      <c r="EQ182" s="194"/>
      <c r="ER182" s="194"/>
      <c r="ES182" s="194"/>
      <c r="ET182" s="194"/>
      <c r="EU182" s="194"/>
      <c r="EV182" s="194"/>
      <c r="EW182" s="194"/>
      <c r="EX182" s="194"/>
      <c r="EY182" s="194"/>
      <c r="EZ182" s="194"/>
      <c r="FA182" s="194"/>
      <c r="FB182" s="194"/>
      <c r="FC182" s="194"/>
      <c r="FD182" s="194"/>
      <c r="FE182" s="194"/>
      <c r="FF182" s="194"/>
      <c r="FG182" s="194"/>
      <c r="FH182" s="194"/>
      <c r="FI182" s="194"/>
      <c r="FJ182" s="194"/>
      <c r="FK182" s="194"/>
      <c r="FL182" s="194"/>
      <c r="FM182" s="194"/>
      <c r="FN182" s="194"/>
      <c r="FO182" s="194"/>
      <c r="FP182" s="194"/>
      <c r="FQ182" s="194"/>
      <c r="FR182" s="194"/>
      <c r="FS182" s="194"/>
      <c r="FT182" s="194"/>
      <c r="FU182" s="194"/>
      <c r="FV182" s="194"/>
      <c r="FW182" s="194"/>
      <c r="FX182" s="194"/>
      <c r="FY182" s="194"/>
    </row>
    <row r="183" spans="1:181" s="57" customFormat="1" x14ac:dyDescent="0.25">
      <c r="A183" s="42" t="s">
        <v>7</v>
      </c>
      <c r="B183" s="42"/>
      <c r="C183" s="48" t="s">
        <v>241</v>
      </c>
      <c r="D183" s="41">
        <v>33140000</v>
      </c>
      <c r="E183" s="42"/>
      <c r="F183" s="42"/>
      <c r="G183" s="42"/>
      <c r="H183" s="42"/>
      <c r="I183" s="42"/>
      <c r="J183" s="41" t="s">
        <v>20</v>
      </c>
      <c r="K183" s="41" t="s">
        <v>199</v>
      </c>
      <c r="L183" s="41" t="s">
        <v>199</v>
      </c>
      <c r="M183" s="134">
        <f>61065*1.15*2</f>
        <v>140449.5</v>
      </c>
      <c r="N183" s="134">
        <f t="shared" si="5"/>
        <v>169943.89499999999</v>
      </c>
      <c r="O183" s="134">
        <f>M183/2*5</f>
        <v>351123.75</v>
      </c>
      <c r="P183" s="41" t="s">
        <v>200</v>
      </c>
      <c r="Q183" s="41" t="s">
        <v>34</v>
      </c>
      <c r="R183" s="115">
        <v>45901</v>
      </c>
      <c r="S183" s="41">
        <v>2025</v>
      </c>
      <c r="T183" s="41" t="s">
        <v>230</v>
      </c>
      <c r="U183" s="41" t="s">
        <v>242</v>
      </c>
      <c r="V183" s="41"/>
      <c r="W183" s="41" t="s">
        <v>34</v>
      </c>
      <c r="X183" s="41" t="s">
        <v>243</v>
      </c>
      <c r="Y183" s="41" t="s">
        <v>34</v>
      </c>
      <c r="Z183" s="139"/>
      <c r="AA183" s="41"/>
      <c r="AB183" s="41"/>
      <c r="AC183" s="194"/>
      <c r="AD183" s="1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4"/>
      <c r="AR183" s="194"/>
      <c r="AS183" s="194"/>
      <c r="AT183" s="194"/>
      <c r="AU183" s="194"/>
      <c r="AV183" s="194"/>
      <c r="AW183" s="194"/>
      <c r="AX183" s="194"/>
      <c r="AY183" s="194"/>
      <c r="AZ183" s="194"/>
      <c r="BA183" s="194"/>
      <c r="BB183" s="194"/>
      <c r="BC183" s="194"/>
      <c r="BD183" s="194"/>
      <c r="BE183" s="194"/>
      <c r="BF183" s="194"/>
      <c r="BG183" s="194"/>
      <c r="BH183" s="194"/>
      <c r="BI183" s="194"/>
      <c r="BJ183" s="194"/>
      <c r="BK183" s="194"/>
      <c r="BL183" s="194"/>
      <c r="BM183" s="194"/>
      <c r="BN183" s="194"/>
      <c r="BO183" s="194"/>
      <c r="BP183" s="194"/>
      <c r="BQ183" s="194"/>
      <c r="BR183" s="194"/>
      <c r="BS183" s="194"/>
      <c r="BT183" s="194"/>
      <c r="BU183" s="194"/>
      <c r="BV183" s="194"/>
      <c r="BW183" s="194"/>
      <c r="BX183" s="194"/>
      <c r="BY183" s="194"/>
      <c r="BZ183" s="194"/>
      <c r="CA183" s="194"/>
      <c r="CB183" s="194"/>
      <c r="CC183" s="194"/>
      <c r="CD183" s="194"/>
      <c r="CE183" s="194"/>
      <c r="CF183" s="194"/>
      <c r="CG183" s="194"/>
      <c r="CH183" s="194"/>
      <c r="CI183" s="194"/>
      <c r="CJ183" s="194"/>
      <c r="CK183" s="194"/>
      <c r="CL183" s="194"/>
      <c r="CM183" s="194"/>
      <c r="CN183" s="194"/>
      <c r="CO183" s="194"/>
      <c r="CP183" s="194"/>
      <c r="CQ183" s="194"/>
      <c r="CR183" s="194"/>
      <c r="CS183" s="194"/>
      <c r="CT183" s="194"/>
      <c r="CU183" s="194"/>
      <c r="CV183" s="194"/>
      <c r="CW183" s="194"/>
      <c r="CX183" s="194"/>
      <c r="CY183" s="194"/>
      <c r="CZ183" s="194"/>
      <c r="DA183" s="194"/>
      <c r="DB183" s="194"/>
      <c r="DC183" s="194"/>
      <c r="DD183" s="194"/>
      <c r="DE183" s="194"/>
      <c r="DF183" s="194"/>
      <c r="DG183" s="194"/>
      <c r="DH183" s="194"/>
      <c r="DI183" s="194"/>
      <c r="DJ183" s="194"/>
      <c r="DK183" s="194"/>
      <c r="DL183" s="194"/>
      <c r="DM183" s="194"/>
      <c r="DN183" s="194"/>
      <c r="DO183" s="194"/>
      <c r="DP183" s="194"/>
      <c r="DQ183" s="194"/>
      <c r="DR183" s="194"/>
      <c r="DS183" s="194"/>
      <c r="DT183" s="194"/>
      <c r="DU183" s="194"/>
      <c r="DV183" s="194"/>
      <c r="DW183" s="194"/>
      <c r="DX183" s="194"/>
      <c r="DY183" s="194"/>
      <c r="DZ183" s="194"/>
      <c r="EA183" s="194"/>
      <c r="EB183" s="194"/>
      <c r="EC183" s="194"/>
      <c r="ED183" s="194"/>
      <c r="EE183" s="194"/>
      <c r="EF183" s="194"/>
      <c r="EG183" s="194"/>
      <c r="EH183" s="194"/>
      <c r="EI183" s="194"/>
      <c r="EJ183" s="194"/>
      <c r="EK183" s="194"/>
      <c r="EL183" s="194"/>
      <c r="EM183" s="194"/>
      <c r="EN183" s="194"/>
      <c r="EO183" s="194"/>
      <c r="EP183" s="194"/>
      <c r="EQ183" s="194"/>
      <c r="ER183" s="194"/>
      <c r="ES183" s="194"/>
      <c r="ET183" s="194"/>
      <c r="EU183" s="194"/>
      <c r="EV183" s="194"/>
      <c r="EW183" s="194"/>
      <c r="EX183" s="194"/>
      <c r="EY183" s="194"/>
      <c r="EZ183" s="194"/>
      <c r="FA183" s="194"/>
      <c r="FB183" s="194"/>
      <c r="FC183" s="194"/>
      <c r="FD183" s="194"/>
      <c r="FE183" s="194"/>
      <c r="FF183" s="194"/>
      <c r="FG183" s="194"/>
      <c r="FH183" s="194"/>
      <c r="FI183" s="194"/>
      <c r="FJ183" s="194"/>
      <c r="FK183" s="194"/>
      <c r="FL183" s="194"/>
      <c r="FM183" s="194"/>
      <c r="FN183" s="194"/>
      <c r="FO183" s="194"/>
      <c r="FP183" s="194"/>
      <c r="FQ183" s="194"/>
      <c r="FR183" s="194"/>
      <c r="FS183" s="194"/>
      <c r="FT183" s="194"/>
      <c r="FU183" s="194"/>
      <c r="FV183" s="194"/>
      <c r="FW183" s="194"/>
      <c r="FX183" s="194"/>
      <c r="FY183" s="194"/>
    </row>
    <row r="184" spans="1:181" s="57" customFormat="1" x14ac:dyDescent="0.25">
      <c r="A184" s="42" t="s">
        <v>7</v>
      </c>
      <c r="B184" s="42"/>
      <c r="C184" s="48" t="s">
        <v>244</v>
      </c>
      <c r="D184" s="41">
        <v>33140000</v>
      </c>
      <c r="E184" s="42"/>
      <c r="F184" s="42"/>
      <c r="G184" s="42"/>
      <c r="H184" s="42"/>
      <c r="I184" s="42"/>
      <c r="J184" s="41" t="s">
        <v>20</v>
      </c>
      <c r="K184" s="41" t="s">
        <v>199</v>
      </c>
      <c r="L184" s="41" t="s">
        <v>199</v>
      </c>
      <c r="M184" s="134">
        <f>182874.25*1.15/1.21*2</f>
        <v>347612.21074380161</v>
      </c>
      <c r="N184" s="134">
        <f t="shared" si="5"/>
        <v>420610.77499999991</v>
      </c>
      <c r="O184" s="134">
        <f>M184/2*5</f>
        <v>869030.52685950405</v>
      </c>
      <c r="P184" s="41" t="s">
        <v>200</v>
      </c>
      <c r="Q184" s="41" t="s">
        <v>34</v>
      </c>
      <c r="R184" s="115">
        <v>45901</v>
      </c>
      <c r="S184" s="41">
        <v>2025</v>
      </c>
      <c r="T184" s="41" t="s">
        <v>230</v>
      </c>
      <c r="U184" s="41" t="s">
        <v>245</v>
      </c>
      <c r="V184" s="41"/>
      <c r="W184" s="41" t="s">
        <v>34</v>
      </c>
      <c r="X184" s="41" t="s">
        <v>202</v>
      </c>
      <c r="Y184" s="41" t="s">
        <v>34</v>
      </c>
      <c r="Z184" s="139"/>
      <c r="AA184" s="41"/>
      <c r="AB184" s="41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4"/>
      <c r="AT184" s="194"/>
      <c r="AU184" s="194"/>
      <c r="AV184" s="194"/>
      <c r="AW184" s="194"/>
      <c r="AX184" s="194"/>
      <c r="AY184" s="194"/>
      <c r="AZ184" s="194"/>
      <c r="BA184" s="194"/>
      <c r="BB184" s="194"/>
      <c r="BC184" s="194"/>
      <c r="BD184" s="194"/>
      <c r="BE184" s="194"/>
      <c r="BF184" s="194"/>
      <c r="BG184" s="194"/>
      <c r="BH184" s="194"/>
      <c r="BI184" s="194"/>
      <c r="BJ184" s="194"/>
      <c r="BK184" s="194"/>
      <c r="BL184" s="194"/>
      <c r="BM184" s="194"/>
      <c r="BN184" s="194"/>
      <c r="BO184" s="194"/>
      <c r="BP184" s="194"/>
      <c r="BQ184" s="194"/>
      <c r="BR184" s="194"/>
      <c r="BS184" s="194"/>
      <c r="BT184" s="194"/>
      <c r="BU184" s="194"/>
      <c r="BV184" s="194"/>
      <c r="BW184" s="194"/>
      <c r="BX184" s="194"/>
      <c r="BY184" s="194"/>
      <c r="BZ184" s="194"/>
      <c r="CA184" s="194"/>
      <c r="CB184" s="194"/>
      <c r="CC184" s="194"/>
      <c r="CD184" s="194"/>
      <c r="CE184" s="194"/>
      <c r="CF184" s="194"/>
      <c r="CG184" s="194"/>
      <c r="CH184" s="194"/>
      <c r="CI184" s="194"/>
      <c r="CJ184" s="194"/>
      <c r="CK184" s="194"/>
      <c r="CL184" s="194"/>
      <c r="CM184" s="194"/>
      <c r="CN184" s="194"/>
      <c r="CO184" s="194"/>
      <c r="CP184" s="194"/>
      <c r="CQ184" s="194"/>
      <c r="CR184" s="194"/>
      <c r="CS184" s="194"/>
      <c r="CT184" s="194"/>
      <c r="CU184" s="194"/>
      <c r="CV184" s="194"/>
      <c r="CW184" s="194"/>
      <c r="CX184" s="194"/>
      <c r="CY184" s="194"/>
      <c r="CZ184" s="194"/>
      <c r="DA184" s="194"/>
      <c r="DB184" s="194"/>
      <c r="DC184" s="194"/>
      <c r="DD184" s="194"/>
      <c r="DE184" s="194"/>
      <c r="DF184" s="194"/>
      <c r="DG184" s="194"/>
      <c r="DH184" s="194"/>
      <c r="DI184" s="194"/>
      <c r="DJ184" s="194"/>
      <c r="DK184" s="194"/>
      <c r="DL184" s="194"/>
      <c r="DM184" s="194"/>
      <c r="DN184" s="194"/>
      <c r="DO184" s="194"/>
      <c r="DP184" s="194"/>
      <c r="DQ184" s="194"/>
      <c r="DR184" s="194"/>
      <c r="DS184" s="194"/>
      <c r="DT184" s="194"/>
      <c r="DU184" s="194"/>
      <c r="DV184" s="194"/>
      <c r="DW184" s="194"/>
      <c r="DX184" s="194"/>
      <c r="DY184" s="194"/>
      <c r="DZ184" s="194"/>
      <c r="EA184" s="194"/>
      <c r="EB184" s="194"/>
      <c r="EC184" s="194"/>
      <c r="ED184" s="194"/>
      <c r="EE184" s="194"/>
      <c r="EF184" s="194"/>
      <c r="EG184" s="194"/>
      <c r="EH184" s="194"/>
      <c r="EI184" s="194"/>
      <c r="EJ184" s="194"/>
      <c r="EK184" s="194"/>
      <c r="EL184" s="194"/>
      <c r="EM184" s="194"/>
      <c r="EN184" s="194"/>
      <c r="EO184" s="194"/>
      <c r="EP184" s="194"/>
      <c r="EQ184" s="194"/>
      <c r="ER184" s="194"/>
      <c r="ES184" s="194"/>
      <c r="ET184" s="194"/>
      <c r="EU184" s="194"/>
      <c r="EV184" s="194"/>
      <c r="EW184" s="194"/>
      <c r="EX184" s="194"/>
      <c r="EY184" s="194"/>
      <c r="EZ184" s="194"/>
      <c r="FA184" s="194"/>
      <c r="FB184" s="194"/>
      <c r="FC184" s="194"/>
      <c r="FD184" s="194"/>
      <c r="FE184" s="194"/>
      <c r="FF184" s="194"/>
      <c r="FG184" s="194"/>
      <c r="FH184" s="194"/>
      <c r="FI184" s="194"/>
      <c r="FJ184" s="194"/>
      <c r="FK184" s="194"/>
      <c r="FL184" s="194"/>
      <c r="FM184" s="194"/>
      <c r="FN184" s="194"/>
      <c r="FO184" s="194"/>
      <c r="FP184" s="194"/>
      <c r="FQ184" s="194"/>
      <c r="FR184" s="194"/>
      <c r="FS184" s="194"/>
      <c r="FT184" s="194"/>
      <c r="FU184" s="194"/>
      <c r="FV184" s="194"/>
      <c r="FW184" s="194"/>
      <c r="FX184" s="194"/>
      <c r="FY184" s="194"/>
    </row>
    <row r="185" spans="1:181" s="57" customFormat="1" x14ac:dyDescent="0.25">
      <c r="A185" s="42" t="s">
        <v>7</v>
      </c>
      <c r="B185" s="42"/>
      <c r="C185" s="48" t="s">
        <v>246</v>
      </c>
      <c r="D185" s="41">
        <v>24111500</v>
      </c>
      <c r="E185" s="42"/>
      <c r="F185" s="42"/>
      <c r="G185" s="42"/>
      <c r="H185" s="42"/>
      <c r="I185" s="42"/>
      <c r="J185" s="41" t="s">
        <v>20</v>
      </c>
      <c r="K185" s="41" t="s">
        <v>199</v>
      </c>
      <c r="L185" s="41" t="s">
        <v>199</v>
      </c>
      <c r="M185" s="134">
        <v>436439.66</v>
      </c>
      <c r="N185" s="134">
        <f>M185*1.04</f>
        <v>453897.2464</v>
      </c>
      <c r="O185" s="134">
        <f>M185/2*5</f>
        <v>1091099.1499999999</v>
      </c>
      <c r="P185" s="41" t="s">
        <v>200</v>
      </c>
      <c r="Q185" s="41" t="s">
        <v>34</v>
      </c>
      <c r="R185" s="115">
        <v>45931</v>
      </c>
      <c r="S185" s="41">
        <v>2025</v>
      </c>
      <c r="T185" s="41" t="s">
        <v>230</v>
      </c>
      <c r="U185" s="41" t="s">
        <v>247</v>
      </c>
      <c r="V185" s="41"/>
      <c r="W185" s="41" t="s">
        <v>34</v>
      </c>
      <c r="X185" s="41" t="s">
        <v>202</v>
      </c>
      <c r="Y185" s="41" t="s">
        <v>34</v>
      </c>
      <c r="Z185" s="139"/>
      <c r="AA185" s="41"/>
      <c r="AB185" s="41"/>
      <c r="AC185" s="194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194"/>
      <c r="AT185" s="194"/>
      <c r="AU185" s="194"/>
      <c r="AV185" s="194"/>
      <c r="AW185" s="194"/>
      <c r="AX185" s="194"/>
      <c r="AY185" s="194"/>
      <c r="AZ185" s="194"/>
      <c r="BA185" s="194"/>
      <c r="BB185" s="194"/>
      <c r="BC185" s="194"/>
      <c r="BD185" s="194"/>
      <c r="BE185" s="194"/>
      <c r="BF185" s="194"/>
      <c r="BG185" s="194"/>
      <c r="BH185" s="194"/>
      <c r="BI185" s="194"/>
      <c r="BJ185" s="194"/>
      <c r="BK185" s="194"/>
      <c r="BL185" s="194"/>
      <c r="BM185" s="194"/>
      <c r="BN185" s="194"/>
      <c r="BO185" s="194"/>
      <c r="BP185" s="194"/>
      <c r="BQ185" s="194"/>
      <c r="BR185" s="194"/>
      <c r="BS185" s="194"/>
      <c r="BT185" s="194"/>
      <c r="BU185" s="194"/>
      <c r="BV185" s="194"/>
      <c r="BW185" s="194"/>
      <c r="BX185" s="194"/>
      <c r="BY185" s="194"/>
      <c r="BZ185" s="194"/>
      <c r="CA185" s="194"/>
      <c r="CB185" s="194"/>
      <c r="CC185" s="194"/>
      <c r="CD185" s="194"/>
      <c r="CE185" s="194"/>
      <c r="CF185" s="194"/>
      <c r="CG185" s="194"/>
      <c r="CH185" s="194"/>
      <c r="CI185" s="194"/>
      <c r="CJ185" s="194"/>
      <c r="CK185" s="194"/>
      <c r="CL185" s="194"/>
      <c r="CM185" s="194"/>
      <c r="CN185" s="194"/>
      <c r="CO185" s="194"/>
      <c r="CP185" s="194"/>
      <c r="CQ185" s="194"/>
      <c r="CR185" s="194"/>
      <c r="CS185" s="194"/>
      <c r="CT185" s="194"/>
      <c r="CU185" s="194"/>
      <c r="CV185" s="194"/>
      <c r="CW185" s="194"/>
      <c r="CX185" s="194"/>
      <c r="CY185" s="194"/>
      <c r="CZ185" s="194"/>
      <c r="DA185" s="194"/>
      <c r="DB185" s="194"/>
      <c r="DC185" s="194"/>
      <c r="DD185" s="194"/>
      <c r="DE185" s="194"/>
      <c r="DF185" s="194"/>
      <c r="DG185" s="194"/>
      <c r="DH185" s="194"/>
      <c r="DI185" s="194"/>
      <c r="DJ185" s="194"/>
      <c r="DK185" s="194"/>
      <c r="DL185" s="194"/>
      <c r="DM185" s="194"/>
      <c r="DN185" s="194"/>
      <c r="DO185" s="194"/>
      <c r="DP185" s="194"/>
      <c r="DQ185" s="194"/>
      <c r="DR185" s="194"/>
      <c r="DS185" s="194"/>
      <c r="DT185" s="194"/>
      <c r="DU185" s="194"/>
      <c r="DV185" s="194"/>
      <c r="DW185" s="194"/>
      <c r="DX185" s="194"/>
      <c r="DY185" s="194"/>
      <c r="DZ185" s="194"/>
      <c r="EA185" s="194"/>
      <c r="EB185" s="194"/>
      <c r="EC185" s="194"/>
      <c r="ED185" s="194"/>
      <c r="EE185" s="194"/>
      <c r="EF185" s="194"/>
      <c r="EG185" s="194"/>
      <c r="EH185" s="194"/>
      <c r="EI185" s="194"/>
      <c r="EJ185" s="194"/>
      <c r="EK185" s="194"/>
      <c r="EL185" s="194"/>
      <c r="EM185" s="194"/>
      <c r="EN185" s="194"/>
      <c r="EO185" s="194"/>
      <c r="EP185" s="194"/>
      <c r="EQ185" s="194"/>
      <c r="ER185" s="194"/>
      <c r="ES185" s="194"/>
      <c r="ET185" s="194"/>
      <c r="EU185" s="194"/>
      <c r="EV185" s="194"/>
      <c r="EW185" s="194"/>
      <c r="EX185" s="194"/>
      <c r="EY185" s="194"/>
      <c r="EZ185" s="194"/>
      <c r="FA185" s="194"/>
      <c r="FB185" s="194"/>
      <c r="FC185" s="194"/>
      <c r="FD185" s="194"/>
      <c r="FE185" s="194"/>
      <c r="FF185" s="194"/>
      <c r="FG185" s="194"/>
      <c r="FH185" s="194"/>
      <c r="FI185" s="194"/>
      <c r="FJ185" s="194"/>
      <c r="FK185" s="194"/>
      <c r="FL185" s="194"/>
      <c r="FM185" s="194"/>
      <c r="FN185" s="194"/>
      <c r="FO185" s="194"/>
      <c r="FP185" s="194"/>
      <c r="FQ185" s="194"/>
      <c r="FR185" s="194"/>
      <c r="FS185" s="194"/>
      <c r="FT185" s="194"/>
      <c r="FU185" s="194"/>
      <c r="FV185" s="194"/>
      <c r="FW185" s="194"/>
      <c r="FX185" s="194"/>
      <c r="FY185" s="194"/>
    </row>
    <row r="186" spans="1:181" s="57" customFormat="1" x14ac:dyDescent="0.25">
      <c r="A186" s="42" t="s">
        <v>7</v>
      </c>
      <c r="B186" s="42"/>
      <c r="C186" s="48" t="s">
        <v>248</v>
      </c>
      <c r="D186" s="41">
        <v>50000000</v>
      </c>
      <c r="E186" s="42"/>
      <c r="F186" s="42"/>
      <c r="G186" s="42"/>
      <c r="H186" s="42"/>
      <c r="I186" s="42"/>
      <c r="J186" s="41" t="s">
        <v>19</v>
      </c>
      <c r="K186" s="41" t="s">
        <v>34</v>
      </c>
      <c r="L186" s="41" t="s">
        <v>199</v>
      </c>
      <c r="M186" s="134">
        <f>3800*1.15*16</f>
        <v>69920</v>
      </c>
      <c r="N186" s="134">
        <f>M186*1.21</f>
        <v>84603.199999999997</v>
      </c>
      <c r="O186" s="134">
        <f>M186</f>
        <v>69920</v>
      </c>
      <c r="P186" s="41" t="s">
        <v>249</v>
      </c>
      <c r="Q186" s="41" t="s">
        <v>34</v>
      </c>
      <c r="R186" s="115">
        <v>45809</v>
      </c>
      <c r="S186" s="41">
        <v>2025</v>
      </c>
      <c r="T186" s="41" t="s">
        <v>235</v>
      </c>
      <c r="U186" s="41" t="s">
        <v>250</v>
      </c>
      <c r="V186" s="41"/>
      <c r="W186" s="41" t="s">
        <v>34</v>
      </c>
      <c r="X186" s="41" t="s">
        <v>251</v>
      </c>
      <c r="Y186" s="41" t="s">
        <v>34</v>
      </c>
      <c r="Z186" s="139"/>
      <c r="AA186" s="41"/>
      <c r="AB186" s="41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4"/>
      <c r="BN186" s="194"/>
      <c r="BO186" s="194"/>
      <c r="BP186" s="194"/>
      <c r="BQ186" s="194"/>
      <c r="BR186" s="194"/>
      <c r="BS186" s="194"/>
      <c r="BT186" s="194"/>
      <c r="BU186" s="194"/>
      <c r="BV186" s="194"/>
      <c r="BW186" s="194"/>
      <c r="BX186" s="194"/>
      <c r="BY186" s="194"/>
      <c r="BZ186" s="194"/>
      <c r="CA186" s="194"/>
      <c r="CB186" s="194"/>
      <c r="CC186" s="194"/>
      <c r="CD186" s="194"/>
      <c r="CE186" s="194"/>
      <c r="CF186" s="194"/>
      <c r="CG186" s="194"/>
      <c r="CH186" s="194"/>
      <c r="CI186" s="194"/>
      <c r="CJ186" s="194"/>
      <c r="CK186" s="194"/>
      <c r="CL186" s="194"/>
      <c r="CM186" s="194"/>
      <c r="CN186" s="194"/>
      <c r="CO186" s="194"/>
      <c r="CP186" s="194"/>
      <c r="CQ186" s="194"/>
      <c r="CR186" s="194"/>
      <c r="CS186" s="194"/>
      <c r="CT186" s="194"/>
      <c r="CU186" s="194"/>
      <c r="CV186" s="194"/>
      <c r="CW186" s="194"/>
      <c r="CX186" s="194"/>
      <c r="CY186" s="194"/>
      <c r="CZ186" s="194"/>
      <c r="DA186" s="194"/>
      <c r="DB186" s="194"/>
      <c r="DC186" s="194"/>
      <c r="DD186" s="194"/>
      <c r="DE186" s="194"/>
      <c r="DF186" s="194"/>
      <c r="DG186" s="194"/>
      <c r="DH186" s="194"/>
      <c r="DI186" s="194"/>
      <c r="DJ186" s="194"/>
      <c r="DK186" s="194"/>
      <c r="DL186" s="194"/>
      <c r="DM186" s="194"/>
      <c r="DN186" s="194"/>
      <c r="DO186" s="194"/>
      <c r="DP186" s="194"/>
      <c r="DQ186" s="194"/>
      <c r="DR186" s="194"/>
      <c r="DS186" s="194"/>
      <c r="DT186" s="194"/>
      <c r="DU186" s="194"/>
      <c r="DV186" s="194"/>
      <c r="DW186" s="194"/>
      <c r="DX186" s="194"/>
      <c r="DY186" s="194"/>
      <c r="DZ186" s="194"/>
      <c r="EA186" s="194"/>
      <c r="EB186" s="194"/>
      <c r="EC186" s="194"/>
      <c r="ED186" s="194"/>
      <c r="EE186" s="194"/>
      <c r="EF186" s="194"/>
      <c r="EG186" s="194"/>
      <c r="EH186" s="194"/>
      <c r="EI186" s="194"/>
      <c r="EJ186" s="194"/>
      <c r="EK186" s="194"/>
      <c r="EL186" s="194"/>
      <c r="EM186" s="194"/>
      <c r="EN186" s="194"/>
      <c r="EO186" s="194"/>
      <c r="EP186" s="194"/>
      <c r="EQ186" s="194"/>
      <c r="ER186" s="194"/>
      <c r="ES186" s="194"/>
      <c r="ET186" s="194"/>
      <c r="EU186" s="194"/>
      <c r="EV186" s="194"/>
      <c r="EW186" s="194"/>
      <c r="EX186" s="194"/>
      <c r="EY186" s="194"/>
      <c r="EZ186" s="194"/>
      <c r="FA186" s="194"/>
      <c r="FB186" s="194"/>
      <c r="FC186" s="194"/>
      <c r="FD186" s="194"/>
      <c r="FE186" s="194"/>
      <c r="FF186" s="194"/>
      <c r="FG186" s="194"/>
      <c r="FH186" s="194"/>
      <c r="FI186" s="194"/>
      <c r="FJ186" s="194"/>
      <c r="FK186" s="194"/>
      <c r="FL186" s="194"/>
      <c r="FM186" s="194"/>
      <c r="FN186" s="194"/>
      <c r="FO186" s="194"/>
      <c r="FP186" s="194"/>
      <c r="FQ186" s="194"/>
      <c r="FR186" s="194"/>
      <c r="FS186" s="194"/>
      <c r="FT186" s="194"/>
      <c r="FU186" s="194"/>
      <c r="FV186" s="194"/>
      <c r="FW186" s="194"/>
      <c r="FX186" s="194"/>
      <c r="FY186" s="194"/>
    </row>
    <row r="187" spans="1:181" s="57" customFormat="1" x14ac:dyDescent="0.25">
      <c r="A187" s="42" t="s">
        <v>7</v>
      </c>
      <c r="B187" s="42"/>
      <c r="C187" s="48" t="s">
        <v>252</v>
      </c>
      <c r="D187" s="41">
        <v>15000000</v>
      </c>
      <c r="E187" s="42"/>
      <c r="F187" s="42"/>
      <c r="G187" s="42"/>
      <c r="H187" s="42"/>
      <c r="I187" s="42"/>
      <c r="J187" s="41" t="s">
        <v>20</v>
      </c>
      <c r="K187" s="41" t="s">
        <v>34</v>
      </c>
      <c r="L187" s="41" t="s">
        <v>199</v>
      </c>
      <c r="M187" s="136">
        <v>50000</v>
      </c>
      <c r="N187" s="136">
        <f>M187*1.1</f>
        <v>55000.000000000007</v>
      </c>
      <c r="O187" s="134">
        <v>50000</v>
      </c>
      <c r="P187" s="41" t="s">
        <v>253</v>
      </c>
      <c r="Q187" s="41" t="s">
        <v>34</v>
      </c>
      <c r="R187" s="115">
        <v>45809</v>
      </c>
      <c r="S187" s="41">
        <v>2025</v>
      </c>
      <c r="T187" s="41" t="s">
        <v>235</v>
      </c>
      <c r="U187" s="41" t="s">
        <v>254</v>
      </c>
      <c r="V187" s="41"/>
      <c r="W187" s="41" t="s">
        <v>199</v>
      </c>
      <c r="X187" s="41"/>
      <c r="Y187" s="41" t="s">
        <v>34</v>
      </c>
      <c r="Z187" s="139"/>
      <c r="AA187" s="41"/>
      <c r="AB187" s="41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4"/>
      <c r="BN187" s="194"/>
      <c r="BO187" s="194"/>
      <c r="BP187" s="194"/>
      <c r="BQ187" s="194"/>
      <c r="BR187" s="194"/>
      <c r="BS187" s="194"/>
      <c r="BT187" s="194"/>
      <c r="BU187" s="194"/>
      <c r="BV187" s="194"/>
      <c r="BW187" s="194"/>
      <c r="BX187" s="194"/>
      <c r="BY187" s="194"/>
      <c r="BZ187" s="194"/>
      <c r="CA187" s="194"/>
      <c r="CB187" s="194"/>
      <c r="CC187" s="194"/>
      <c r="CD187" s="194"/>
      <c r="CE187" s="194"/>
      <c r="CF187" s="194"/>
      <c r="CG187" s="194"/>
      <c r="CH187" s="194"/>
      <c r="CI187" s="194"/>
      <c r="CJ187" s="194"/>
      <c r="CK187" s="194"/>
      <c r="CL187" s="194"/>
      <c r="CM187" s="194"/>
      <c r="CN187" s="194"/>
      <c r="CO187" s="194"/>
      <c r="CP187" s="194"/>
      <c r="CQ187" s="194"/>
      <c r="CR187" s="194"/>
      <c r="CS187" s="194"/>
      <c r="CT187" s="194"/>
      <c r="CU187" s="194"/>
      <c r="CV187" s="194"/>
      <c r="CW187" s="194"/>
      <c r="CX187" s="194"/>
      <c r="CY187" s="194"/>
      <c r="CZ187" s="194"/>
      <c r="DA187" s="194"/>
      <c r="DB187" s="194"/>
      <c r="DC187" s="194"/>
      <c r="DD187" s="194"/>
      <c r="DE187" s="194"/>
      <c r="DF187" s="194"/>
      <c r="DG187" s="194"/>
      <c r="DH187" s="194"/>
      <c r="DI187" s="194"/>
      <c r="DJ187" s="194"/>
      <c r="DK187" s="194"/>
      <c r="DL187" s="194"/>
      <c r="DM187" s="194"/>
      <c r="DN187" s="194"/>
      <c r="DO187" s="194"/>
      <c r="DP187" s="194"/>
      <c r="DQ187" s="194"/>
      <c r="DR187" s="194"/>
      <c r="DS187" s="194"/>
      <c r="DT187" s="194"/>
      <c r="DU187" s="194"/>
      <c r="DV187" s="194"/>
      <c r="DW187" s="194"/>
      <c r="DX187" s="194"/>
      <c r="DY187" s="194"/>
      <c r="DZ187" s="194"/>
      <c r="EA187" s="194"/>
      <c r="EB187" s="194"/>
      <c r="EC187" s="194"/>
      <c r="ED187" s="194"/>
      <c r="EE187" s="194"/>
      <c r="EF187" s="194"/>
      <c r="EG187" s="194"/>
      <c r="EH187" s="194"/>
      <c r="EI187" s="194"/>
      <c r="EJ187" s="194"/>
      <c r="EK187" s="194"/>
      <c r="EL187" s="194"/>
      <c r="EM187" s="194"/>
      <c r="EN187" s="194"/>
      <c r="EO187" s="194"/>
      <c r="EP187" s="194"/>
      <c r="EQ187" s="194"/>
      <c r="ER187" s="194"/>
      <c r="ES187" s="194"/>
      <c r="ET187" s="194"/>
      <c r="EU187" s="194"/>
      <c r="EV187" s="194"/>
      <c r="EW187" s="194"/>
      <c r="EX187" s="194"/>
      <c r="EY187" s="194"/>
      <c r="EZ187" s="194"/>
      <c r="FA187" s="194"/>
      <c r="FB187" s="194"/>
      <c r="FC187" s="194"/>
      <c r="FD187" s="194"/>
      <c r="FE187" s="194"/>
      <c r="FF187" s="194"/>
      <c r="FG187" s="194"/>
      <c r="FH187" s="194"/>
      <c r="FI187" s="194"/>
      <c r="FJ187" s="194"/>
      <c r="FK187" s="194"/>
      <c r="FL187" s="194"/>
      <c r="FM187" s="194"/>
      <c r="FN187" s="194"/>
      <c r="FO187" s="194"/>
      <c r="FP187" s="194"/>
      <c r="FQ187" s="194"/>
      <c r="FR187" s="194"/>
      <c r="FS187" s="194"/>
      <c r="FT187" s="194"/>
      <c r="FU187" s="194"/>
      <c r="FV187" s="194"/>
      <c r="FW187" s="194"/>
      <c r="FX187" s="194"/>
      <c r="FY187" s="194"/>
    </row>
    <row r="188" spans="1:181" s="57" customFormat="1" x14ac:dyDescent="0.25">
      <c r="A188" s="42" t="s">
        <v>7</v>
      </c>
      <c r="B188" s="42"/>
      <c r="C188" s="48" t="s">
        <v>255</v>
      </c>
      <c r="D188" s="41">
        <v>79714000</v>
      </c>
      <c r="E188" s="42"/>
      <c r="F188" s="42"/>
      <c r="G188" s="42"/>
      <c r="H188" s="42"/>
      <c r="I188" s="42"/>
      <c r="J188" s="41" t="s">
        <v>19</v>
      </c>
      <c r="K188" s="41" t="s">
        <v>199</v>
      </c>
      <c r="L188" s="41" t="s">
        <v>199</v>
      </c>
      <c r="M188" s="134">
        <v>239893.58</v>
      </c>
      <c r="N188" s="134">
        <f>M188*1.21</f>
        <v>290271.23179999995</v>
      </c>
      <c r="O188" s="134">
        <f>M188/2*3</f>
        <v>359840.37</v>
      </c>
      <c r="P188" s="41" t="s">
        <v>233</v>
      </c>
      <c r="Q188" s="41" t="s">
        <v>34</v>
      </c>
      <c r="R188" s="115">
        <v>45839</v>
      </c>
      <c r="S188" s="41">
        <v>2025</v>
      </c>
      <c r="T188" s="41" t="s">
        <v>230</v>
      </c>
      <c r="U188" s="41" t="s">
        <v>256</v>
      </c>
      <c r="V188" s="41"/>
      <c r="W188" s="41" t="s">
        <v>199</v>
      </c>
      <c r="X188" s="41"/>
      <c r="Y188" s="41" t="s">
        <v>34</v>
      </c>
      <c r="Z188" s="139"/>
      <c r="AA188" s="41"/>
      <c r="AB188" s="41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4"/>
      <c r="BN188" s="194"/>
      <c r="BO188" s="194"/>
      <c r="BP188" s="194"/>
      <c r="BQ188" s="194"/>
      <c r="BR188" s="194"/>
      <c r="BS188" s="194"/>
      <c r="BT188" s="194"/>
      <c r="BU188" s="194"/>
      <c r="BV188" s="194"/>
      <c r="BW188" s="194"/>
      <c r="BX188" s="194"/>
      <c r="BY188" s="194"/>
      <c r="BZ188" s="194"/>
      <c r="CA188" s="194"/>
      <c r="CB188" s="194"/>
      <c r="CC188" s="194"/>
      <c r="CD188" s="194"/>
      <c r="CE188" s="194"/>
      <c r="CF188" s="194"/>
      <c r="CG188" s="194"/>
      <c r="CH188" s="194"/>
      <c r="CI188" s="194"/>
      <c r="CJ188" s="194"/>
      <c r="CK188" s="194"/>
      <c r="CL188" s="194"/>
      <c r="CM188" s="194"/>
      <c r="CN188" s="194"/>
      <c r="CO188" s="194"/>
      <c r="CP188" s="194"/>
      <c r="CQ188" s="194"/>
      <c r="CR188" s="194"/>
      <c r="CS188" s="194"/>
      <c r="CT188" s="194"/>
      <c r="CU188" s="194"/>
      <c r="CV188" s="194"/>
      <c r="CW188" s="194"/>
      <c r="CX188" s="194"/>
      <c r="CY188" s="194"/>
      <c r="CZ188" s="194"/>
      <c r="DA188" s="194"/>
      <c r="DB188" s="194"/>
      <c r="DC188" s="194"/>
      <c r="DD188" s="194"/>
      <c r="DE188" s="194"/>
      <c r="DF188" s="194"/>
      <c r="DG188" s="194"/>
      <c r="DH188" s="194"/>
      <c r="DI188" s="194"/>
      <c r="DJ188" s="194"/>
      <c r="DK188" s="194"/>
      <c r="DL188" s="194"/>
      <c r="DM188" s="194"/>
      <c r="DN188" s="194"/>
      <c r="DO188" s="194"/>
      <c r="DP188" s="194"/>
      <c r="DQ188" s="194"/>
      <c r="DR188" s="194"/>
      <c r="DS188" s="194"/>
      <c r="DT188" s="194"/>
      <c r="DU188" s="194"/>
      <c r="DV188" s="194"/>
      <c r="DW188" s="194"/>
      <c r="DX188" s="194"/>
      <c r="DY188" s="194"/>
      <c r="DZ188" s="194"/>
      <c r="EA188" s="194"/>
      <c r="EB188" s="194"/>
      <c r="EC188" s="194"/>
      <c r="ED188" s="194"/>
      <c r="EE188" s="194"/>
      <c r="EF188" s="194"/>
      <c r="EG188" s="194"/>
      <c r="EH188" s="194"/>
      <c r="EI188" s="194"/>
      <c r="EJ188" s="194"/>
      <c r="EK188" s="194"/>
      <c r="EL188" s="194"/>
      <c r="EM188" s="194"/>
      <c r="EN188" s="194"/>
      <c r="EO188" s="194"/>
      <c r="EP188" s="194"/>
      <c r="EQ188" s="194"/>
      <c r="ER188" s="194"/>
      <c r="ES188" s="194"/>
      <c r="ET188" s="194"/>
      <c r="EU188" s="194"/>
      <c r="EV188" s="194"/>
      <c r="EW188" s="194"/>
      <c r="EX188" s="194"/>
      <c r="EY188" s="194"/>
      <c r="EZ188" s="194"/>
      <c r="FA188" s="194"/>
      <c r="FB188" s="194"/>
      <c r="FC188" s="194"/>
      <c r="FD188" s="194"/>
      <c r="FE188" s="194"/>
      <c r="FF188" s="194"/>
      <c r="FG188" s="194"/>
      <c r="FH188" s="194"/>
      <c r="FI188" s="194"/>
      <c r="FJ188" s="194"/>
      <c r="FK188" s="194"/>
      <c r="FL188" s="194"/>
      <c r="FM188" s="194"/>
      <c r="FN188" s="194"/>
      <c r="FO188" s="194"/>
      <c r="FP188" s="194"/>
      <c r="FQ188" s="194"/>
      <c r="FR188" s="194"/>
      <c r="FS188" s="194"/>
      <c r="FT188" s="194"/>
      <c r="FU188" s="194"/>
      <c r="FV188" s="194"/>
      <c r="FW188" s="194"/>
      <c r="FX188" s="194"/>
      <c r="FY188" s="194"/>
    </row>
    <row r="189" spans="1:181" s="57" customFormat="1" x14ac:dyDescent="0.25">
      <c r="A189" s="58" t="s">
        <v>7</v>
      </c>
      <c r="B189" s="58"/>
      <c r="C189" s="180" t="s">
        <v>255</v>
      </c>
      <c r="D189" s="60">
        <v>79714000</v>
      </c>
      <c r="E189" s="58"/>
      <c r="F189" s="58"/>
      <c r="G189" s="58"/>
      <c r="H189" s="58"/>
      <c r="I189" s="58"/>
      <c r="J189" s="60" t="s">
        <v>19</v>
      </c>
      <c r="K189" s="60" t="s">
        <v>199</v>
      </c>
      <c r="L189" s="60" t="s">
        <v>199</v>
      </c>
      <c r="M189" s="137">
        <v>1063437.6399999999</v>
      </c>
      <c r="N189" s="137">
        <f>M189*1.21</f>
        <v>1286759.5443999998</v>
      </c>
      <c r="O189" s="137">
        <f>M189/2*3</f>
        <v>1595156.46</v>
      </c>
      <c r="P189" s="60" t="s">
        <v>233</v>
      </c>
      <c r="Q189" s="60" t="s">
        <v>34</v>
      </c>
      <c r="R189" s="138">
        <v>45839</v>
      </c>
      <c r="S189" s="60">
        <v>2025</v>
      </c>
      <c r="T189" s="60" t="s">
        <v>230</v>
      </c>
      <c r="U189" s="60" t="s">
        <v>236</v>
      </c>
      <c r="V189" s="60"/>
      <c r="W189" s="60" t="s">
        <v>199</v>
      </c>
      <c r="X189" s="60"/>
      <c r="Y189" s="60" t="s">
        <v>34</v>
      </c>
      <c r="Z189" s="139"/>
      <c r="AA189" s="60"/>
      <c r="AB189" s="60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29"/>
      <c r="EV189" s="29"/>
      <c r="EW189" s="29"/>
      <c r="EX189" s="29"/>
      <c r="EY189" s="29"/>
      <c r="EZ189" s="29"/>
      <c r="FA189" s="29"/>
      <c r="FB189" s="29"/>
      <c r="FC189" s="29"/>
      <c r="FD189" s="29"/>
      <c r="FE189" s="29"/>
      <c r="FF189" s="29"/>
      <c r="FG189" s="29"/>
      <c r="FH189" s="29"/>
      <c r="FI189" s="29"/>
      <c r="FJ189" s="29"/>
      <c r="FK189" s="29"/>
      <c r="FL189" s="29"/>
      <c r="FM189" s="29"/>
      <c r="FN189" s="29"/>
      <c r="FO189" s="29"/>
      <c r="FP189" s="29"/>
      <c r="FQ189" s="29"/>
      <c r="FR189" s="29"/>
      <c r="FS189" s="29"/>
      <c r="FT189" s="29"/>
      <c r="FU189" s="29"/>
      <c r="FV189" s="29"/>
      <c r="FW189" s="29"/>
      <c r="FX189" s="29"/>
      <c r="FY189" s="29"/>
    </row>
    <row r="190" spans="1:181" s="57" customFormat="1" ht="30" x14ac:dyDescent="0.25">
      <c r="A190" s="42" t="s">
        <v>8</v>
      </c>
      <c r="B190" s="157"/>
      <c r="C190" s="158" t="s">
        <v>341</v>
      </c>
      <c r="D190" s="41">
        <v>55330000</v>
      </c>
      <c r="E190" s="42"/>
      <c r="F190" s="42"/>
      <c r="G190" s="42"/>
      <c r="H190" s="42"/>
      <c r="I190" s="42"/>
      <c r="J190" s="41" t="s">
        <v>15</v>
      </c>
      <c r="K190" s="41" t="s">
        <v>34</v>
      </c>
      <c r="L190" s="41" t="s">
        <v>70</v>
      </c>
      <c r="M190" s="41"/>
      <c r="N190" s="41"/>
      <c r="O190" s="159">
        <v>240000</v>
      </c>
      <c r="P190" s="41" t="s">
        <v>342</v>
      </c>
      <c r="Q190" s="41"/>
      <c r="R190" s="160">
        <v>45717</v>
      </c>
      <c r="S190" s="41"/>
      <c r="T190" s="41"/>
      <c r="U190" s="41"/>
      <c r="V190" s="41"/>
      <c r="W190" s="41"/>
      <c r="X190" s="41"/>
      <c r="Y190" s="43" t="s">
        <v>34</v>
      </c>
      <c r="Z190" s="139"/>
      <c r="AA190" s="41"/>
      <c r="AB190" s="41"/>
    </row>
    <row r="191" spans="1:181" s="57" customFormat="1" ht="30" x14ac:dyDescent="0.25">
      <c r="A191" s="42" t="s">
        <v>8</v>
      </c>
      <c r="B191" s="42"/>
      <c r="C191" s="158" t="s">
        <v>343</v>
      </c>
      <c r="D191" s="41">
        <v>33140000</v>
      </c>
      <c r="E191" s="42"/>
      <c r="F191" s="42"/>
      <c r="G191" s="42"/>
      <c r="H191" s="42"/>
      <c r="I191" s="42"/>
      <c r="J191" s="41" t="s">
        <v>20</v>
      </c>
      <c r="K191" s="41" t="s">
        <v>70</v>
      </c>
      <c r="L191" s="56" t="s">
        <v>70</v>
      </c>
      <c r="M191" s="41"/>
      <c r="N191" s="41"/>
      <c r="O191" s="161">
        <v>800000</v>
      </c>
      <c r="P191" s="41" t="s">
        <v>342</v>
      </c>
      <c r="Q191" s="41"/>
      <c r="R191" s="160">
        <v>45809</v>
      </c>
      <c r="S191" s="41"/>
      <c r="T191" s="41"/>
      <c r="U191" s="41"/>
      <c r="V191" s="41"/>
      <c r="W191" s="41"/>
      <c r="X191" s="41"/>
      <c r="Y191" s="43" t="s">
        <v>34</v>
      </c>
      <c r="Z191" s="139"/>
      <c r="AA191" s="41"/>
      <c r="AB191" s="41"/>
    </row>
    <row r="192" spans="1:181" s="57" customFormat="1" ht="30" x14ac:dyDescent="0.25">
      <c r="A192" s="42" t="s">
        <v>8</v>
      </c>
      <c r="B192" s="42"/>
      <c r="C192" s="158" t="s">
        <v>344</v>
      </c>
      <c r="D192" s="41">
        <v>33696500</v>
      </c>
      <c r="E192" s="42"/>
      <c r="F192" s="42"/>
      <c r="G192" s="42"/>
      <c r="H192" s="42"/>
      <c r="I192" s="42"/>
      <c r="J192" s="41" t="s">
        <v>20</v>
      </c>
      <c r="K192" s="41" t="s">
        <v>70</v>
      </c>
      <c r="L192" s="56" t="s">
        <v>70</v>
      </c>
      <c r="M192" s="41"/>
      <c r="N192" s="41"/>
      <c r="O192" s="161">
        <v>260000</v>
      </c>
      <c r="P192" s="41" t="s">
        <v>342</v>
      </c>
      <c r="Q192" s="41"/>
      <c r="R192" s="160">
        <v>45962</v>
      </c>
      <c r="S192" s="41"/>
      <c r="T192" s="41"/>
      <c r="U192" s="41"/>
      <c r="V192" s="41"/>
      <c r="W192" s="41"/>
      <c r="X192" s="41"/>
      <c r="Y192" s="43"/>
      <c r="Z192" s="139"/>
      <c r="AA192" s="41"/>
      <c r="AB192" s="41"/>
    </row>
    <row r="193" spans="1:181" s="57" customFormat="1" ht="45" x14ac:dyDescent="0.25">
      <c r="A193" s="42" t="s">
        <v>8</v>
      </c>
      <c r="B193" s="42"/>
      <c r="C193" s="158" t="s">
        <v>345</v>
      </c>
      <c r="D193" s="41">
        <v>33140000</v>
      </c>
      <c r="E193" s="42"/>
      <c r="F193" s="42"/>
      <c r="G193" s="42"/>
      <c r="H193" s="42"/>
      <c r="I193" s="42"/>
      <c r="J193" s="41" t="s">
        <v>20</v>
      </c>
      <c r="K193" s="41" t="s">
        <v>70</v>
      </c>
      <c r="L193" s="56" t="s">
        <v>70</v>
      </c>
      <c r="M193" s="41"/>
      <c r="N193" s="41"/>
      <c r="O193" s="161">
        <v>900000</v>
      </c>
      <c r="P193" s="41" t="s">
        <v>342</v>
      </c>
      <c r="Q193" s="41"/>
      <c r="R193" s="160">
        <v>45748</v>
      </c>
      <c r="S193" s="41"/>
      <c r="T193" s="41"/>
      <c r="U193" s="41"/>
      <c r="V193" s="41"/>
      <c r="W193" s="41"/>
      <c r="X193" s="41"/>
      <c r="Y193" s="43" t="s">
        <v>34</v>
      </c>
      <c r="Z193" s="139"/>
      <c r="AA193" s="41"/>
      <c r="AB193" s="41"/>
    </row>
    <row r="194" spans="1:181" s="57" customFormat="1" ht="30" x14ac:dyDescent="0.25">
      <c r="A194" s="42" t="s">
        <v>8</v>
      </c>
      <c r="B194" s="42"/>
      <c r="C194" s="158" t="s">
        <v>346</v>
      </c>
      <c r="D194" s="41">
        <v>15800000</v>
      </c>
      <c r="E194" s="42"/>
      <c r="F194" s="42"/>
      <c r="G194" s="42"/>
      <c r="H194" s="42"/>
      <c r="I194" s="42"/>
      <c r="J194" s="41" t="s">
        <v>20</v>
      </c>
      <c r="K194" s="41" t="s">
        <v>70</v>
      </c>
      <c r="L194" s="56" t="s">
        <v>70</v>
      </c>
      <c r="M194" s="41"/>
      <c r="N194" s="41"/>
      <c r="O194" s="161">
        <v>665000</v>
      </c>
      <c r="P194" s="41" t="s">
        <v>342</v>
      </c>
      <c r="Q194" s="41"/>
      <c r="R194" s="160">
        <v>45870</v>
      </c>
      <c r="S194" s="41"/>
      <c r="T194" s="41"/>
      <c r="U194" s="41"/>
      <c r="V194" s="41"/>
      <c r="W194" s="41"/>
      <c r="X194" s="41"/>
      <c r="Y194" s="43" t="s">
        <v>34</v>
      </c>
      <c r="Z194" s="139"/>
      <c r="AA194" s="41"/>
      <c r="AB194" s="41"/>
    </row>
    <row r="195" spans="1:181" s="57" customFormat="1" ht="45" x14ac:dyDescent="0.25">
      <c r="A195" s="42" t="s">
        <v>8</v>
      </c>
      <c r="B195" s="42"/>
      <c r="C195" s="158" t="s">
        <v>347</v>
      </c>
      <c r="D195" s="41">
        <v>33696500</v>
      </c>
      <c r="E195" s="42"/>
      <c r="F195" s="42"/>
      <c r="G195" s="42"/>
      <c r="H195" s="42"/>
      <c r="I195" s="42"/>
      <c r="J195" s="41" t="s">
        <v>20</v>
      </c>
      <c r="K195" s="41" t="s">
        <v>70</v>
      </c>
      <c r="L195" s="56" t="s">
        <v>70</v>
      </c>
      <c r="M195" s="41"/>
      <c r="N195" s="41"/>
      <c r="O195" s="161">
        <v>5000000</v>
      </c>
      <c r="P195" s="41" t="s">
        <v>342</v>
      </c>
      <c r="Q195" s="41"/>
      <c r="R195" s="160">
        <v>45901</v>
      </c>
      <c r="S195" s="41"/>
      <c r="T195" s="41"/>
      <c r="U195" s="41"/>
      <c r="V195" s="41"/>
      <c r="W195" s="41"/>
      <c r="X195" s="41"/>
      <c r="Y195" s="43" t="s">
        <v>34</v>
      </c>
      <c r="Z195" s="139"/>
      <c r="AA195" s="41"/>
      <c r="AB195" s="41"/>
    </row>
    <row r="196" spans="1:181" s="57" customFormat="1" x14ac:dyDescent="0.25">
      <c r="A196" s="42" t="s">
        <v>8</v>
      </c>
      <c r="B196" s="42"/>
      <c r="C196" s="162" t="s">
        <v>348</v>
      </c>
      <c r="D196" s="41">
        <v>79710000</v>
      </c>
      <c r="E196" s="42"/>
      <c r="F196" s="42"/>
      <c r="G196" s="42"/>
      <c r="H196" s="42"/>
      <c r="I196" s="42"/>
      <c r="J196" s="41" t="s">
        <v>19</v>
      </c>
      <c r="K196" s="41" t="s">
        <v>34</v>
      </c>
      <c r="L196" s="56" t="s">
        <v>70</v>
      </c>
      <c r="M196" s="41"/>
      <c r="N196" s="41"/>
      <c r="O196" s="161">
        <v>400000</v>
      </c>
      <c r="P196" s="41" t="s">
        <v>342</v>
      </c>
      <c r="Q196" s="41"/>
      <c r="R196" s="160">
        <v>45839</v>
      </c>
      <c r="S196" s="41"/>
      <c r="T196" s="41"/>
      <c r="U196" s="41"/>
      <c r="V196" s="41"/>
      <c r="W196" s="41"/>
      <c r="X196" s="41"/>
      <c r="Y196" s="43" t="s">
        <v>34</v>
      </c>
      <c r="Z196" s="139"/>
      <c r="AA196" s="41"/>
      <c r="AB196" s="41"/>
    </row>
    <row r="197" spans="1:181" s="57" customFormat="1" ht="30" x14ac:dyDescent="0.25">
      <c r="A197" s="42" t="s">
        <v>8</v>
      </c>
      <c r="B197" s="42"/>
      <c r="C197" s="162" t="s">
        <v>349</v>
      </c>
      <c r="D197" s="41">
        <v>79710000</v>
      </c>
      <c r="E197" s="42"/>
      <c r="F197" s="42"/>
      <c r="G197" s="42"/>
      <c r="H197" s="42"/>
      <c r="I197" s="42"/>
      <c r="J197" s="41" t="s">
        <v>19</v>
      </c>
      <c r="K197" s="41" t="s">
        <v>70</v>
      </c>
      <c r="L197" s="56" t="s">
        <v>70</v>
      </c>
      <c r="M197" s="41"/>
      <c r="N197" s="41"/>
      <c r="O197" s="161">
        <f>487000*2</f>
        <v>974000</v>
      </c>
      <c r="P197" s="41" t="s">
        <v>342</v>
      </c>
      <c r="Q197" s="41"/>
      <c r="R197" s="160">
        <v>45717</v>
      </c>
      <c r="S197" s="41"/>
      <c r="T197" s="41"/>
      <c r="U197" s="41"/>
      <c r="V197" s="41"/>
      <c r="W197" s="41"/>
      <c r="X197" s="41"/>
      <c r="Y197" s="43" t="s">
        <v>34</v>
      </c>
      <c r="Z197" s="139"/>
      <c r="AA197" s="41"/>
      <c r="AB197" s="41"/>
    </row>
    <row r="198" spans="1:181" s="57" customFormat="1" ht="30" x14ac:dyDescent="0.25">
      <c r="A198" s="42" t="s">
        <v>8</v>
      </c>
      <c r="B198" s="42"/>
      <c r="C198" s="163" t="s">
        <v>350</v>
      </c>
      <c r="D198" s="41">
        <v>85141000</v>
      </c>
      <c r="E198" s="42"/>
      <c r="F198" s="42"/>
      <c r="G198" s="42"/>
      <c r="H198" s="42"/>
      <c r="I198" s="42"/>
      <c r="J198" s="56" t="s">
        <v>19</v>
      </c>
      <c r="K198" s="41" t="s">
        <v>34</v>
      </c>
      <c r="L198" s="56" t="s">
        <v>34</v>
      </c>
      <c r="M198" s="41"/>
      <c r="N198" s="41"/>
      <c r="O198" s="161">
        <v>700000</v>
      </c>
      <c r="P198" s="41" t="s">
        <v>342</v>
      </c>
      <c r="Q198" s="41"/>
      <c r="R198" s="160">
        <v>45809</v>
      </c>
      <c r="S198" s="41"/>
      <c r="T198" s="41"/>
      <c r="U198" s="41"/>
      <c r="V198" s="41"/>
      <c r="W198" s="41"/>
      <c r="X198" s="41"/>
      <c r="Y198" s="43" t="s">
        <v>34</v>
      </c>
      <c r="Z198" s="139"/>
      <c r="AA198" s="41"/>
      <c r="AB198" s="41"/>
    </row>
    <row r="199" spans="1:181" s="57" customFormat="1" ht="45" x14ac:dyDescent="0.25">
      <c r="A199" s="42" t="s">
        <v>8</v>
      </c>
      <c r="B199" s="42"/>
      <c r="C199" s="158" t="s">
        <v>351</v>
      </c>
      <c r="D199" s="41">
        <v>85121200</v>
      </c>
      <c r="E199" s="42"/>
      <c r="F199" s="42"/>
      <c r="G199" s="42"/>
      <c r="H199" s="42"/>
      <c r="I199" s="42"/>
      <c r="J199" s="56" t="s">
        <v>19</v>
      </c>
      <c r="K199" s="41" t="s">
        <v>34</v>
      </c>
      <c r="L199" s="56" t="s">
        <v>34</v>
      </c>
      <c r="M199" s="41"/>
      <c r="N199" s="41"/>
      <c r="O199" s="161">
        <v>150000</v>
      </c>
      <c r="P199" s="41" t="s">
        <v>342</v>
      </c>
      <c r="Q199" s="41"/>
      <c r="R199" s="160">
        <v>45839</v>
      </c>
      <c r="S199" s="41"/>
      <c r="T199" s="41"/>
      <c r="U199" s="41"/>
      <c r="V199" s="41"/>
      <c r="W199" s="41"/>
      <c r="X199" s="41"/>
      <c r="Y199" s="43" t="s">
        <v>34</v>
      </c>
      <c r="Z199" s="139"/>
      <c r="AA199" s="41"/>
      <c r="AB199" s="41"/>
    </row>
    <row r="200" spans="1:181" s="57" customFormat="1" ht="30" x14ac:dyDescent="0.25">
      <c r="A200" s="42" t="s">
        <v>8</v>
      </c>
      <c r="B200" s="42"/>
      <c r="C200" s="158" t="s">
        <v>352</v>
      </c>
      <c r="D200" s="41"/>
      <c r="E200" s="42"/>
      <c r="F200" s="42"/>
      <c r="G200" s="42"/>
      <c r="H200" s="42"/>
      <c r="I200" s="42"/>
      <c r="J200" s="56" t="s">
        <v>20</v>
      </c>
      <c r="K200" s="41" t="s">
        <v>34</v>
      </c>
      <c r="L200" s="56" t="s">
        <v>70</v>
      </c>
      <c r="M200" s="41"/>
      <c r="N200" s="41"/>
      <c r="O200" s="161">
        <v>160000</v>
      </c>
      <c r="P200" s="41" t="s">
        <v>342</v>
      </c>
      <c r="Q200" s="41"/>
      <c r="R200" s="160">
        <v>45839</v>
      </c>
      <c r="S200" s="41"/>
      <c r="T200" s="41"/>
      <c r="U200" s="41"/>
      <c r="V200" s="41"/>
      <c r="W200" s="41"/>
      <c r="X200" s="41"/>
      <c r="Y200" s="43" t="s">
        <v>34</v>
      </c>
      <c r="Z200" s="139"/>
      <c r="AA200" s="41"/>
      <c r="AB200" s="41"/>
    </row>
    <row r="201" spans="1:181" s="57" customFormat="1" ht="30" x14ac:dyDescent="0.25">
      <c r="A201" s="42" t="s">
        <v>8</v>
      </c>
      <c r="B201" s="42"/>
      <c r="C201" s="158" t="s">
        <v>353</v>
      </c>
      <c r="D201" s="41"/>
      <c r="E201" s="42"/>
      <c r="F201" s="42"/>
      <c r="G201" s="42"/>
      <c r="H201" s="42"/>
      <c r="I201" s="42"/>
      <c r="J201" s="56" t="s">
        <v>19</v>
      </c>
      <c r="K201" s="41" t="s">
        <v>34</v>
      </c>
      <c r="L201" s="56" t="s">
        <v>34</v>
      </c>
      <c r="M201" s="41"/>
      <c r="N201" s="41"/>
      <c r="O201" s="161">
        <v>45000</v>
      </c>
      <c r="P201" s="41" t="s">
        <v>342</v>
      </c>
      <c r="Q201" s="41"/>
      <c r="R201" s="160">
        <v>45901</v>
      </c>
      <c r="S201" s="41"/>
      <c r="T201" s="41"/>
      <c r="U201" s="41"/>
      <c r="V201" s="41"/>
      <c r="W201" s="41"/>
      <c r="X201" s="41"/>
      <c r="Y201" s="43" t="s">
        <v>34</v>
      </c>
      <c r="Z201" s="139"/>
      <c r="AA201" s="41"/>
      <c r="AB201" s="41"/>
    </row>
    <row r="202" spans="1:181" s="57" customFormat="1" ht="30" x14ac:dyDescent="0.25">
      <c r="A202" s="42" t="s">
        <v>8</v>
      </c>
      <c r="B202" s="42"/>
      <c r="C202" s="158" t="s">
        <v>354</v>
      </c>
      <c r="D202" s="41"/>
      <c r="E202" s="42"/>
      <c r="F202" s="42"/>
      <c r="G202" s="42"/>
      <c r="H202" s="42"/>
      <c r="I202" s="42"/>
      <c r="J202" s="56" t="s">
        <v>20</v>
      </c>
      <c r="K202" s="41" t="s">
        <v>34</v>
      </c>
      <c r="L202" s="56" t="s">
        <v>70</v>
      </c>
      <c r="M202" s="41"/>
      <c r="N202" s="41"/>
      <c r="O202" s="161">
        <v>180000</v>
      </c>
      <c r="P202" s="41" t="s">
        <v>342</v>
      </c>
      <c r="Q202" s="41"/>
      <c r="R202" s="160">
        <v>45962</v>
      </c>
      <c r="S202" s="41"/>
      <c r="T202" s="41"/>
      <c r="U202" s="41"/>
      <c r="V202" s="41"/>
      <c r="W202" s="41"/>
      <c r="X202" s="41"/>
      <c r="Y202" s="43" t="s">
        <v>34</v>
      </c>
      <c r="Z202" s="139"/>
      <c r="AA202" s="41"/>
      <c r="AB202" s="41"/>
    </row>
    <row r="203" spans="1:181" s="57" customFormat="1" ht="45" x14ac:dyDescent="0.25">
      <c r="A203" s="42" t="s">
        <v>8</v>
      </c>
      <c r="B203" s="42"/>
      <c r="C203" s="158" t="s">
        <v>355</v>
      </c>
      <c r="D203" s="41"/>
      <c r="E203" s="42"/>
      <c r="F203" s="42"/>
      <c r="G203" s="42"/>
      <c r="H203" s="42"/>
      <c r="I203" s="42"/>
      <c r="J203" s="56" t="s">
        <v>20</v>
      </c>
      <c r="K203" s="41" t="s">
        <v>34</v>
      </c>
      <c r="L203" s="41" t="s">
        <v>70</v>
      </c>
      <c r="M203" s="41"/>
      <c r="N203" s="41"/>
      <c r="O203" s="161">
        <v>175000</v>
      </c>
      <c r="P203" s="41" t="s">
        <v>342</v>
      </c>
      <c r="Q203" s="41"/>
      <c r="R203" s="160">
        <v>45992</v>
      </c>
      <c r="S203" s="41"/>
      <c r="T203" s="41"/>
      <c r="U203" s="41"/>
      <c r="V203" s="41"/>
      <c r="W203" s="41"/>
      <c r="X203" s="41"/>
      <c r="Y203" s="43" t="s">
        <v>34</v>
      </c>
      <c r="Z203" s="139"/>
      <c r="AA203" s="41"/>
      <c r="AB203" s="41"/>
    </row>
    <row r="204" spans="1:181" s="57" customFormat="1" x14ac:dyDescent="0.25">
      <c r="A204" s="58" t="s">
        <v>8</v>
      </c>
      <c r="B204" s="58"/>
      <c r="C204" s="180" t="s">
        <v>356</v>
      </c>
      <c r="D204" s="60">
        <v>77311000</v>
      </c>
      <c r="E204" s="58"/>
      <c r="F204" s="58" t="s">
        <v>357</v>
      </c>
      <c r="G204" s="61">
        <v>9222</v>
      </c>
      <c r="H204" s="61">
        <v>9220</v>
      </c>
      <c r="I204" s="61">
        <v>768.33333333333337</v>
      </c>
      <c r="J204" s="60" t="s">
        <v>19</v>
      </c>
      <c r="K204" s="60"/>
      <c r="L204" s="60"/>
      <c r="M204" s="139">
        <v>9222</v>
      </c>
      <c r="N204" s="60"/>
      <c r="O204" s="60"/>
      <c r="P204" s="60" t="s">
        <v>357</v>
      </c>
      <c r="Q204" s="60"/>
      <c r="R204" s="60"/>
      <c r="S204" s="60"/>
      <c r="T204" s="60"/>
      <c r="U204" s="60"/>
      <c r="V204" s="60"/>
      <c r="W204" s="60"/>
      <c r="X204" s="60"/>
      <c r="Y204" s="60"/>
      <c r="Z204" s="139">
        <v>768.33333333333337</v>
      </c>
      <c r="AA204" s="60"/>
      <c r="AB204" s="60" t="s">
        <v>237</v>
      </c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5"/>
      <c r="AT204" s="195"/>
      <c r="AU204" s="195"/>
      <c r="AV204" s="195"/>
      <c r="AW204" s="195"/>
      <c r="AX204" s="195"/>
      <c r="AY204" s="195"/>
      <c r="AZ204" s="195"/>
      <c r="BA204" s="195"/>
      <c r="BB204" s="195"/>
      <c r="BC204" s="195"/>
      <c r="BD204" s="195"/>
      <c r="BE204" s="195"/>
      <c r="BF204" s="195"/>
      <c r="BG204" s="195"/>
      <c r="BH204" s="195"/>
      <c r="BI204" s="195"/>
      <c r="BJ204" s="195"/>
      <c r="BK204" s="195"/>
      <c r="BL204" s="195"/>
      <c r="BM204" s="195"/>
      <c r="BN204" s="195"/>
      <c r="BO204" s="195"/>
      <c r="BP204" s="195"/>
      <c r="BQ204" s="195"/>
      <c r="BR204" s="195"/>
      <c r="BS204" s="195"/>
      <c r="BT204" s="195"/>
      <c r="BU204" s="195"/>
      <c r="BV204" s="195"/>
      <c r="BW204" s="195"/>
      <c r="BX204" s="195"/>
      <c r="BY204" s="195"/>
      <c r="BZ204" s="195"/>
      <c r="CA204" s="195"/>
      <c r="CB204" s="195"/>
      <c r="CC204" s="195"/>
      <c r="CD204" s="195"/>
      <c r="CE204" s="195"/>
      <c r="CF204" s="195"/>
      <c r="CG204" s="195"/>
      <c r="CH204" s="195"/>
      <c r="CI204" s="195"/>
      <c r="CJ204" s="195"/>
      <c r="CK204" s="195"/>
      <c r="CL204" s="195"/>
      <c r="CM204" s="195"/>
      <c r="CN204" s="195"/>
      <c r="CO204" s="195"/>
      <c r="CP204" s="195"/>
      <c r="CQ204" s="195"/>
      <c r="CR204" s="195"/>
      <c r="CS204" s="195"/>
      <c r="CT204" s="195"/>
      <c r="CU204" s="195"/>
      <c r="CV204" s="195"/>
      <c r="CW204" s="195"/>
      <c r="CX204" s="195"/>
      <c r="CY204" s="195"/>
      <c r="CZ204" s="195"/>
      <c r="DA204" s="195"/>
      <c r="DB204" s="195"/>
      <c r="DC204" s="195"/>
      <c r="DD204" s="195"/>
      <c r="DE204" s="195"/>
      <c r="DF204" s="195"/>
      <c r="DG204" s="195"/>
      <c r="DH204" s="195"/>
      <c r="DI204" s="195"/>
      <c r="DJ204" s="195"/>
      <c r="DK204" s="195"/>
      <c r="DL204" s="195"/>
      <c r="DM204" s="195"/>
      <c r="DN204" s="195"/>
      <c r="DO204" s="195"/>
      <c r="DP204" s="195"/>
      <c r="DQ204" s="195"/>
      <c r="DR204" s="195"/>
      <c r="DS204" s="195"/>
      <c r="DT204" s="195"/>
      <c r="DU204" s="195"/>
      <c r="DV204" s="195"/>
      <c r="DW204" s="195"/>
      <c r="DX204" s="195"/>
      <c r="DY204" s="195"/>
      <c r="DZ204" s="195"/>
      <c r="EA204" s="195"/>
      <c r="EB204" s="195"/>
      <c r="EC204" s="195"/>
      <c r="ED204" s="195"/>
      <c r="EE204" s="195"/>
      <c r="EF204" s="195"/>
      <c r="EG204" s="195"/>
      <c r="EH204" s="195"/>
      <c r="EI204" s="195"/>
      <c r="EJ204" s="195"/>
      <c r="EK204" s="195"/>
      <c r="EL204" s="195"/>
      <c r="EM204" s="195"/>
      <c r="EN204" s="195"/>
      <c r="EO204" s="195"/>
      <c r="EP204" s="195"/>
      <c r="EQ204" s="195"/>
      <c r="ER204" s="195"/>
      <c r="ES204" s="195"/>
      <c r="ET204" s="195"/>
      <c r="EU204" s="195"/>
      <c r="EV204" s="195"/>
      <c r="EW204" s="195"/>
      <c r="EX204" s="195"/>
      <c r="EY204" s="195"/>
      <c r="EZ204" s="195"/>
      <c r="FA204" s="195"/>
      <c r="FB204" s="195"/>
      <c r="FC204" s="195"/>
      <c r="FD204" s="195"/>
      <c r="FE204" s="195"/>
      <c r="FF204" s="195"/>
      <c r="FG204" s="195"/>
      <c r="FH204" s="195"/>
      <c r="FI204" s="195"/>
      <c r="FJ204" s="195"/>
      <c r="FK204" s="195"/>
      <c r="FL204" s="195"/>
      <c r="FM204" s="195"/>
      <c r="FN204" s="195"/>
      <c r="FO204" s="195"/>
      <c r="FP204" s="195"/>
      <c r="FQ204" s="195"/>
      <c r="FR204" s="195"/>
      <c r="FS204" s="195"/>
      <c r="FT204" s="195"/>
      <c r="FU204" s="195"/>
      <c r="FV204" s="195"/>
      <c r="FW204" s="195"/>
      <c r="FX204" s="195"/>
      <c r="FY204" s="195"/>
    </row>
    <row r="205" spans="1:181" s="57" customFormat="1" ht="345" x14ac:dyDescent="0.25">
      <c r="A205" s="69" t="s">
        <v>9</v>
      </c>
      <c r="B205" s="71" t="s">
        <v>9</v>
      </c>
      <c r="C205" s="84" t="s">
        <v>258</v>
      </c>
      <c r="D205" s="43" t="s">
        <v>259</v>
      </c>
      <c r="E205" s="42"/>
      <c r="F205" s="81" t="s">
        <v>260</v>
      </c>
      <c r="G205" s="42"/>
      <c r="H205" s="43" t="s">
        <v>70</v>
      </c>
      <c r="I205" s="69"/>
      <c r="J205" s="43" t="s">
        <v>19</v>
      </c>
      <c r="K205" s="43" t="s">
        <v>34</v>
      </c>
      <c r="L205" s="43" t="s">
        <v>70</v>
      </c>
      <c r="M205" s="82">
        <v>87952.79</v>
      </c>
      <c r="N205" s="82">
        <v>106422.87</v>
      </c>
      <c r="O205" s="82">
        <v>175905.58</v>
      </c>
      <c r="P205" s="83" t="s">
        <v>261</v>
      </c>
      <c r="Q205" s="43" t="s">
        <v>34</v>
      </c>
      <c r="R205" s="70">
        <v>45809</v>
      </c>
      <c r="S205" s="70">
        <v>45901</v>
      </c>
      <c r="T205" s="26" t="s">
        <v>262</v>
      </c>
      <c r="U205" s="71" t="s">
        <v>263</v>
      </c>
      <c r="V205" s="43" t="s">
        <v>34</v>
      </c>
      <c r="W205" s="43" t="s">
        <v>70</v>
      </c>
      <c r="X205" s="71" t="s">
        <v>264</v>
      </c>
      <c r="Y205" s="43" t="s">
        <v>34</v>
      </c>
      <c r="Z205" s="139"/>
      <c r="AA205" s="56"/>
      <c r="AB205" s="56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4"/>
      <c r="AT205" s="194"/>
      <c r="AU205" s="194"/>
      <c r="AV205" s="194"/>
      <c r="AW205" s="194"/>
      <c r="AX205" s="194"/>
      <c r="AY205" s="194"/>
      <c r="AZ205" s="194"/>
      <c r="BA205" s="194"/>
      <c r="BB205" s="194"/>
      <c r="BC205" s="194"/>
      <c r="BD205" s="194"/>
      <c r="BE205" s="194"/>
      <c r="BF205" s="194"/>
      <c r="BG205" s="194"/>
      <c r="BH205" s="194"/>
      <c r="BI205" s="194"/>
      <c r="BJ205" s="194"/>
      <c r="BK205" s="194"/>
      <c r="BL205" s="194"/>
      <c r="BM205" s="194"/>
      <c r="BN205" s="194"/>
      <c r="BO205" s="194"/>
      <c r="BP205" s="194"/>
      <c r="BQ205" s="194"/>
      <c r="BR205" s="194"/>
      <c r="BS205" s="194"/>
      <c r="BT205" s="194"/>
      <c r="BU205" s="194"/>
      <c r="BV205" s="194"/>
      <c r="BW205" s="194"/>
      <c r="BX205" s="194"/>
      <c r="BY205" s="194"/>
      <c r="BZ205" s="194"/>
      <c r="CA205" s="194"/>
      <c r="CB205" s="194"/>
      <c r="CC205" s="194"/>
      <c r="CD205" s="194"/>
      <c r="CE205" s="194"/>
      <c r="CF205" s="194"/>
      <c r="CG205" s="194"/>
      <c r="CH205" s="194"/>
      <c r="CI205" s="194"/>
      <c r="CJ205" s="194"/>
      <c r="CK205" s="194"/>
      <c r="CL205" s="194"/>
      <c r="CM205" s="194"/>
      <c r="CN205" s="194"/>
      <c r="CO205" s="194"/>
      <c r="CP205" s="194"/>
      <c r="CQ205" s="194"/>
      <c r="CR205" s="194"/>
      <c r="CS205" s="194"/>
      <c r="CT205" s="194"/>
      <c r="CU205" s="194"/>
      <c r="CV205" s="194"/>
      <c r="CW205" s="194"/>
      <c r="CX205" s="194"/>
      <c r="CY205" s="194"/>
      <c r="CZ205" s="194"/>
      <c r="DA205" s="194"/>
      <c r="DB205" s="194"/>
      <c r="DC205" s="194"/>
      <c r="DD205" s="194"/>
      <c r="DE205" s="194"/>
      <c r="DF205" s="194"/>
      <c r="DG205" s="194"/>
      <c r="DH205" s="194"/>
      <c r="DI205" s="194"/>
      <c r="DJ205" s="194"/>
      <c r="DK205" s="194"/>
      <c r="DL205" s="194"/>
      <c r="DM205" s="194"/>
      <c r="DN205" s="194"/>
      <c r="DO205" s="194"/>
      <c r="DP205" s="194"/>
      <c r="DQ205" s="194"/>
      <c r="DR205" s="194"/>
      <c r="DS205" s="194"/>
      <c r="DT205" s="194"/>
      <c r="DU205" s="194"/>
      <c r="DV205" s="194"/>
      <c r="DW205" s="194"/>
      <c r="DX205" s="194"/>
      <c r="DY205" s="194"/>
      <c r="DZ205" s="194"/>
      <c r="EA205" s="194"/>
      <c r="EB205" s="194"/>
      <c r="EC205" s="194"/>
      <c r="ED205" s="194"/>
      <c r="EE205" s="194"/>
      <c r="EF205" s="194"/>
      <c r="EG205" s="194"/>
      <c r="EH205" s="194"/>
      <c r="EI205" s="194"/>
      <c r="EJ205" s="194"/>
      <c r="EK205" s="194"/>
      <c r="EL205" s="194"/>
      <c r="EM205" s="194"/>
      <c r="EN205" s="194"/>
      <c r="EO205" s="194"/>
      <c r="EP205" s="194"/>
      <c r="EQ205" s="194"/>
      <c r="ER205" s="194"/>
      <c r="ES205" s="194"/>
      <c r="ET205" s="194"/>
      <c r="EU205" s="194"/>
      <c r="EV205" s="194"/>
      <c r="EW205" s="194"/>
      <c r="EX205" s="194"/>
      <c r="EY205" s="194"/>
      <c r="EZ205" s="194"/>
      <c r="FA205" s="194"/>
      <c r="FB205" s="194"/>
      <c r="FC205" s="194"/>
      <c r="FD205" s="194"/>
      <c r="FE205" s="194"/>
      <c r="FF205" s="194"/>
      <c r="FG205" s="194"/>
      <c r="FH205" s="194"/>
      <c r="FI205" s="194"/>
      <c r="FJ205" s="194"/>
      <c r="FK205" s="194"/>
      <c r="FL205" s="194"/>
      <c r="FM205" s="194"/>
      <c r="FN205" s="194"/>
      <c r="FO205" s="194"/>
      <c r="FP205" s="194"/>
      <c r="FQ205" s="194"/>
      <c r="FR205" s="194"/>
      <c r="FS205" s="194"/>
      <c r="FT205" s="194"/>
      <c r="FU205" s="194"/>
      <c r="FV205" s="194"/>
      <c r="FW205" s="194"/>
      <c r="FX205" s="194"/>
      <c r="FY205" s="194"/>
    </row>
    <row r="206" spans="1:181" s="57" customFormat="1" ht="135" x14ac:dyDescent="0.25">
      <c r="A206" s="69" t="s">
        <v>9</v>
      </c>
      <c r="B206" s="71" t="s">
        <v>9</v>
      </c>
      <c r="C206" s="84" t="s">
        <v>265</v>
      </c>
      <c r="D206" s="43" t="s">
        <v>266</v>
      </c>
      <c r="E206" s="72" t="s">
        <v>267</v>
      </c>
      <c r="F206" s="85" t="s">
        <v>268</v>
      </c>
      <c r="G206" s="42"/>
      <c r="H206" s="43" t="s">
        <v>34</v>
      </c>
      <c r="I206" s="43"/>
      <c r="J206" s="43" t="s">
        <v>19</v>
      </c>
      <c r="K206" s="43" t="s">
        <v>269</v>
      </c>
      <c r="L206" s="43" t="s">
        <v>70</v>
      </c>
      <c r="M206" s="82">
        <v>445621.01</v>
      </c>
      <c r="N206" s="86">
        <v>539201.43000000005</v>
      </c>
      <c r="O206" s="86">
        <v>445621.01</v>
      </c>
      <c r="P206" s="71" t="s">
        <v>261</v>
      </c>
      <c r="Q206" s="43" t="s">
        <v>34</v>
      </c>
      <c r="R206" s="70">
        <v>45870</v>
      </c>
      <c r="S206" s="70">
        <v>45962</v>
      </c>
      <c r="T206" s="24" t="s">
        <v>270</v>
      </c>
      <c r="U206" s="71" t="s">
        <v>271</v>
      </c>
      <c r="V206" s="71" t="s">
        <v>34</v>
      </c>
      <c r="W206" s="71" t="s">
        <v>34</v>
      </c>
      <c r="X206" s="71" t="s">
        <v>272</v>
      </c>
      <c r="Y206" s="71" t="s">
        <v>34</v>
      </c>
      <c r="Z206" s="139"/>
      <c r="AA206" s="71"/>
      <c r="AB206" s="71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4"/>
      <c r="AT206" s="194"/>
      <c r="AU206" s="194"/>
      <c r="AV206" s="194"/>
      <c r="AW206" s="194"/>
      <c r="AX206" s="194"/>
      <c r="AY206" s="194"/>
      <c r="AZ206" s="194"/>
      <c r="BA206" s="194"/>
      <c r="BB206" s="194"/>
      <c r="BC206" s="194"/>
      <c r="BD206" s="194"/>
      <c r="BE206" s="194"/>
      <c r="BF206" s="194"/>
      <c r="BG206" s="194"/>
      <c r="BH206" s="194"/>
      <c r="BI206" s="194"/>
      <c r="BJ206" s="194"/>
      <c r="BK206" s="194"/>
      <c r="BL206" s="194"/>
      <c r="BM206" s="194"/>
      <c r="BN206" s="194"/>
      <c r="BO206" s="194"/>
      <c r="BP206" s="194"/>
      <c r="BQ206" s="194"/>
      <c r="BR206" s="194"/>
      <c r="BS206" s="194"/>
      <c r="BT206" s="194"/>
      <c r="BU206" s="194"/>
      <c r="BV206" s="194"/>
      <c r="BW206" s="194"/>
      <c r="BX206" s="194"/>
      <c r="BY206" s="194"/>
      <c r="BZ206" s="194"/>
      <c r="CA206" s="194"/>
      <c r="CB206" s="194"/>
      <c r="CC206" s="194"/>
      <c r="CD206" s="194"/>
      <c r="CE206" s="194"/>
      <c r="CF206" s="194"/>
      <c r="CG206" s="194"/>
      <c r="CH206" s="194"/>
      <c r="CI206" s="194"/>
      <c r="CJ206" s="194"/>
      <c r="CK206" s="194"/>
      <c r="CL206" s="194"/>
      <c r="CM206" s="194"/>
      <c r="CN206" s="194"/>
      <c r="CO206" s="194"/>
      <c r="CP206" s="194"/>
      <c r="CQ206" s="194"/>
      <c r="CR206" s="194"/>
      <c r="CS206" s="194"/>
      <c r="CT206" s="194"/>
      <c r="CU206" s="194"/>
      <c r="CV206" s="194"/>
      <c r="CW206" s="194"/>
      <c r="CX206" s="194"/>
      <c r="CY206" s="194"/>
      <c r="CZ206" s="194"/>
      <c r="DA206" s="194"/>
      <c r="DB206" s="194"/>
      <c r="DC206" s="194"/>
      <c r="DD206" s="194"/>
      <c r="DE206" s="194"/>
      <c r="DF206" s="194"/>
      <c r="DG206" s="194"/>
      <c r="DH206" s="194"/>
      <c r="DI206" s="194"/>
      <c r="DJ206" s="194"/>
      <c r="DK206" s="194"/>
      <c r="DL206" s="194"/>
      <c r="DM206" s="194"/>
      <c r="DN206" s="194"/>
      <c r="DO206" s="194"/>
      <c r="DP206" s="194"/>
      <c r="DQ206" s="194"/>
      <c r="DR206" s="194"/>
      <c r="DS206" s="194"/>
      <c r="DT206" s="194"/>
      <c r="DU206" s="194"/>
      <c r="DV206" s="194"/>
      <c r="DW206" s="194"/>
      <c r="DX206" s="194"/>
      <c r="DY206" s="194"/>
      <c r="DZ206" s="194"/>
      <c r="EA206" s="194"/>
      <c r="EB206" s="194"/>
      <c r="EC206" s="194"/>
      <c r="ED206" s="194"/>
      <c r="EE206" s="194"/>
      <c r="EF206" s="194"/>
      <c r="EG206" s="194"/>
      <c r="EH206" s="194"/>
      <c r="EI206" s="194"/>
      <c r="EJ206" s="194"/>
      <c r="EK206" s="194"/>
      <c r="EL206" s="194"/>
      <c r="EM206" s="194"/>
      <c r="EN206" s="194"/>
      <c r="EO206" s="194"/>
      <c r="EP206" s="194"/>
      <c r="EQ206" s="194"/>
      <c r="ER206" s="194"/>
      <c r="ES206" s="194"/>
      <c r="ET206" s="194"/>
      <c r="EU206" s="194"/>
      <c r="EV206" s="194"/>
      <c r="EW206" s="194"/>
      <c r="EX206" s="194"/>
      <c r="EY206" s="194"/>
      <c r="EZ206" s="194"/>
      <c r="FA206" s="194"/>
      <c r="FB206" s="194"/>
      <c r="FC206" s="194"/>
      <c r="FD206" s="194"/>
      <c r="FE206" s="194"/>
      <c r="FF206" s="194"/>
      <c r="FG206" s="194"/>
      <c r="FH206" s="194"/>
      <c r="FI206" s="194"/>
      <c r="FJ206" s="194"/>
      <c r="FK206" s="194"/>
      <c r="FL206" s="194"/>
      <c r="FM206" s="194"/>
      <c r="FN206" s="194"/>
      <c r="FO206" s="194"/>
      <c r="FP206" s="194"/>
      <c r="FQ206" s="194"/>
      <c r="FR206" s="194"/>
      <c r="FS206" s="194"/>
      <c r="FT206" s="194"/>
      <c r="FU206" s="194"/>
      <c r="FV206" s="194"/>
      <c r="FW206" s="194"/>
      <c r="FX206" s="194"/>
      <c r="FY206" s="194"/>
    </row>
    <row r="207" spans="1:181" s="57" customFormat="1" ht="240" x14ac:dyDescent="0.25">
      <c r="A207" s="69" t="s">
        <v>9</v>
      </c>
      <c r="B207" s="71" t="s">
        <v>9</v>
      </c>
      <c r="C207" s="84" t="s">
        <v>273</v>
      </c>
      <c r="D207" s="43" t="s">
        <v>274</v>
      </c>
      <c r="E207" s="85" t="s">
        <v>275</v>
      </c>
      <c r="F207" s="87" t="s">
        <v>276</v>
      </c>
      <c r="G207" s="41"/>
      <c r="H207" s="43" t="s">
        <v>34</v>
      </c>
      <c r="I207" s="43"/>
      <c r="J207" s="43" t="s">
        <v>19</v>
      </c>
      <c r="K207" s="43" t="s">
        <v>34</v>
      </c>
      <c r="L207" s="43" t="s">
        <v>70</v>
      </c>
      <c r="M207" s="88">
        <v>234982.95</v>
      </c>
      <c r="N207" s="88">
        <v>284329.37</v>
      </c>
      <c r="O207" s="82">
        <v>234982.95</v>
      </c>
      <c r="P207" s="24" t="s">
        <v>261</v>
      </c>
      <c r="Q207" s="26" t="s">
        <v>34</v>
      </c>
      <c r="R207" s="70">
        <v>45870</v>
      </c>
      <c r="S207" s="70">
        <v>45962</v>
      </c>
      <c r="T207" s="26" t="s">
        <v>277</v>
      </c>
      <c r="U207" s="43" t="s">
        <v>271</v>
      </c>
      <c r="V207" s="43" t="s">
        <v>34</v>
      </c>
      <c r="W207" s="26" t="s">
        <v>34</v>
      </c>
      <c r="X207" s="43" t="s">
        <v>278</v>
      </c>
      <c r="Y207" s="43" t="s">
        <v>34</v>
      </c>
      <c r="Z207" s="139"/>
      <c r="AA207" s="41"/>
      <c r="AB207" s="41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4"/>
      <c r="AT207" s="194"/>
      <c r="AU207" s="194"/>
      <c r="AV207" s="194"/>
      <c r="AW207" s="194"/>
      <c r="AX207" s="194"/>
      <c r="AY207" s="194"/>
      <c r="AZ207" s="194"/>
      <c r="BA207" s="194"/>
      <c r="BB207" s="194"/>
      <c r="BC207" s="194"/>
      <c r="BD207" s="194"/>
      <c r="BE207" s="194"/>
      <c r="BF207" s="194"/>
      <c r="BG207" s="194"/>
      <c r="BH207" s="194"/>
      <c r="BI207" s="194"/>
      <c r="BJ207" s="194"/>
      <c r="BK207" s="194"/>
      <c r="BL207" s="194"/>
      <c r="BM207" s="194"/>
      <c r="BN207" s="194"/>
      <c r="BO207" s="194"/>
      <c r="BP207" s="194"/>
      <c r="BQ207" s="194"/>
      <c r="BR207" s="194"/>
      <c r="BS207" s="194"/>
      <c r="BT207" s="194"/>
      <c r="BU207" s="194"/>
      <c r="BV207" s="194"/>
      <c r="BW207" s="194"/>
      <c r="BX207" s="194"/>
      <c r="BY207" s="194"/>
      <c r="BZ207" s="194"/>
      <c r="CA207" s="194"/>
      <c r="CB207" s="194"/>
      <c r="CC207" s="194"/>
      <c r="CD207" s="194"/>
      <c r="CE207" s="194"/>
      <c r="CF207" s="194"/>
      <c r="CG207" s="194"/>
      <c r="CH207" s="194"/>
      <c r="CI207" s="194"/>
      <c r="CJ207" s="194"/>
      <c r="CK207" s="194"/>
      <c r="CL207" s="194"/>
      <c r="CM207" s="194"/>
      <c r="CN207" s="194"/>
      <c r="CO207" s="194"/>
      <c r="CP207" s="194"/>
      <c r="CQ207" s="194"/>
      <c r="CR207" s="194"/>
      <c r="CS207" s="194"/>
      <c r="CT207" s="194"/>
      <c r="CU207" s="194"/>
      <c r="CV207" s="194"/>
      <c r="CW207" s="194"/>
      <c r="CX207" s="194"/>
      <c r="CY207" s="194"/>
      <c r="CZ207" s="194"/>
      <c r="DA207" s="194"/>
      <c r="DB207" s="194"/>
      <c r="DC207" s="194"/>
      <c r="DD207" s="194"/>
      <c r="DE207" s="194"/>
      <c r="DF207" s="194"/>
      <c r="DG207" s="194"/>
      <c r="DH207" s="194"/>
      <c r="DI207" s="194"/>
      <c r="DJ207" s="194"/>
      <c r="DK207" s="194"/>
      <c r="DL207" s="194"/>
      <c r="DM207" s="194"/>
      <c r="DN207" s="194"/>
      <c r="DO207" s="194"/>
      <c r="DP207" s="194"/>
      <c r="DQ207" s="194"/>
      <c r="DR207" s="194"/>
      <c r="DS207" s="194"/>
      <c r="DT207" s="194"/>
      <c r="DU207" s="194"/>
      <c r="DV207" s="194"/>
      <c r="DW207" s="194"/>
      <c r="DX207" s="194"/>
      <c r="DY207" s="194"/>
      <c r="DZ207" s="194"/>
      <c r="EA207" s="194"/>
      <c r="EB207" s="194"/>
      <c r="EC207" s="194"/>
      <c r="ED207" s="194"/>
      <c r="EE207" s="194"/>
      <c r="EF207" s="194"/>
      <c r="EG207" s="194"/>
      <c r="EH207" s="194"/>
      <c r="EI207" s="194"/>
      <c r="EJ207" s="194"/>
      <c r="EK207" s="194"/>
      <c r="EL207" s="194"/>
      <c r="EM207" s="194"/>
      <c r="EN207" s="194"/>
      <c r="EO207" s="194"/>
      <c r="EP207" s="194"/>
      <c r="EQ207" s="194"/>
      <c r="ER207" s="194"/>
      <c r="ES207" s="194"/>
      <c r="ET207" s="194"/>
      <c r="EU207" s="194"/>
      <c r="EV207" s="194"/>
      <c r="EW207" s="194"/>
      <c r="EX207" s="194"/>
      <c r="EY207" s="194"/>
      <c r="EZ207" s="194"/>
      <c r="FA207" s="194"/>
      <c r="FB207" s="194"/>
      <c r="FC207" s="194"/>
      <c r="FD207" s="194"/>
      <c r="FE207" s="194"/>
      <c r="FF207" s="194"/>
      <c r="FG207" s="194"/>
      <c r="FH207" s="194"/>
      <c r="FI207" s="194"/>
      <c r="FJ207" s="194"/>
      <c r="FK207" s="194"/>
      <c r="FL207" s="194"/>
      <c r="FM207" s="194"/>
      <c r="FN207" s="194"/>
      <c r="FO207" s="194"/>
      <c r="FP207" s="194"/>
      <c r="FQ207" s="194"/>
      <c r="FR207" s="194"/>
      <c r="FS207" s="194"/>
      <c r="FT207" s="194"/>
      <c r="FU207" s="194"/>
      <c r="FV207" s="194"/>
      <c r="FW207" s="194"/>
      <c r="FX207" s="194"/>
      <c r="FY207" s="194"/>
    </row>
    <row r="208" spans="1:181" s="57" customFormat="1" ht="315" x14ac:dyDescent="0.25">
      <c r="A208" s="89" t="s">
        <v>9</v>
      </c>
      <c r="B208" s="71" t="s">
        <v>9</v>
      </c>
      <c r="C208" s="84" t="s">
        <v>279</v>
      </c>
      <c r="D208" s="43" t="s">
        <v>280</v>
      </c>
      <c r="E208" s="87" t="s">
        <v>281</v>
      </c>
      <c r="F208" s="87" t="s">
        <v>282</v>
      </c>
      <c r="G208" s="42"/>
      <c r="H208" s="43" t="s">
        <v>70</v>
      </c>
      <c r="I208" s="42"/>
      <c r="J208" s="43" t="s">
        <v>20</v>
      </c>
      <c r="K208" s="43" t="s">
        <v>34</v>
      </c>
      <c r="L208" s="43" t="s">
        <v>70</v>
      </c>
      <c r="M208" s="90">
        <v>73665</v>
      </c>
      <c r="N208" s="90">
        <v>89134.65</v>
      </c>
      <c r="O208" s="91">
        <v>73665</v>
      </c>
      <c r="P208" s="71" t="s">
        <v>261</v>
      </c>
      <c r="Q208" s="43" t="s">
        <v>34</v>
      </c>
      <c r="R208" s="70">
        <v>45748</v>
      </c>
      <c r="S208" s="70">
        <v>45809</v>
      </c>
      <c r="T208" s="71" t="s">
        <v>277</v>
      </c>
      <c r="U208" s="71" t="s">
        <v>283</v>
      </c>
      <c r="V208" s="71" t="s">
        <v>34</v>
      </c>
      <c r="W208" s="26" t="s">
        <v>34</v>
      </c>
      <c r="X208" s="26" t="s">
        <v>284</v>
      </c>
      <c r="Y208" s="43" t="s">
        <v>34</v>
      </c>
      <c r="Z208" s="139"/>
      <c r="AA208" s="41"/>
      <c r="AB208" s="41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4"/>
      <c r="BN208" s="194"/>
      <c r="BO208" s="194"/>
      <c r="BP208" s="194"/>
      <c r="BQ208" s="194"/>
      <c r="BR208" s="194"/>
      <c r="BS208" s="194"/>
      <c r="BT208" s="194"/>
      <c r="BU208" s="194"/>
      <c r="BV208" s="194"/>
      <c r="BW208" s="194"/>
      <c r="BX208" s="194"/>
      <c r="BY208" s="194"/>
      <c r="BZ208" s="194"/>
      <c r="CA208" s="194"/>
      <c r="CB208" s="194"/>
      <c r="CC208" s="194"/>
      <c r="CD208" s="194"/>
      <c r="CE208" s="194"/>
      <c r="CF208" s="194"/>
      <c r="CG208" s="194"/>
      <c r="CH208" s="194"/>
      <c r="CI208" s="194"/>
      <c r="CJ208" s="194"/>
      <c r="CK208" s="194"/>
      <c r="CL208" s="194"/>
      <c r="CM208" s="194"/>
      <c r="CN208" s="194"/>
      <c r="CO208" s="194"/>
      <c r="CP208" s="194"/>
      <c r="CQ208" s="194"/>
      <c r="CR208" s="194"/>
      <c r="CS208" s="194"/>
      <c r="CT208" s="194"/>
      <c r="CU208" s="194"/>
      <c r="CV208" s="194"/>
      <c r="CW208" s="194"/>
      <c r="CX208" s="194"/>
      <c r="CY208" s="194"/>
      <c r="CZ208" s="194"/>
      <c r="DA208" s="194"/>
      <c r="DB208" s="194"/>
      <c r="DC208" s="194"/>
      <c r="DD208" s="194"/>
      <c r="DE208" s="194"/>
      <c r="DF208" s="194"/>
      <c r="DG208" s="194"/>
      <c r="DH208" s="194"/>
      <c r="DI208" s="194"/>
      <c r="DJ208" s="194"/>
      <c r="DK208" s="194"/>
      <c r="DL208" s="194"/>
      <c r="DM208" s="194"/>
      <c r="DN208" s="194"/>
      <c r="DO208" s="194"/>
      <c r="DP208" s="194"/>
      <c r="DQ208" s="194"/>
      <c r="DR208" s="194"/>
      <c r="DS208" s="194"/>
      <c r="DT208" s="194"/>
      <c r="DU208" s="194"/>
      <c r="DV208" s="194"/>
      <c r="DW208" s="194"/>
      <c r="DX208" s="194"/>
      <c r="DY208" s="194"/>
      <c r="DZ208" s="194"/>
      <c r="EA208" s="194"/>
      <c r="EB208" s="194"/>
      <c r="EC208" s="194"/>
      <c r="ED208" s="194"/>
      <c r="EE208" s="194"/>
      <c r="EF208" s="194"/>
      <c r="EG208" s="194"/>
      <c r="EH208" s="194"/>
      <c r="EI208" s="194"/>
      <c r="EJ208" s="194"/>
      <c r="EK208" s="194"/>
      <c r="EL208" s="194"/>
      <c r="EM208" s="194"/>
      <c r="EN208" s="194"/>
      <c r="EO208" s="194"/>
      <c r="EP208" s="194"/>
      <c r="EQ208" s="194"/>
      <c r="ER208" s="194"/>
      <c r="ES208" s="194"/>
      <c r="ET208" s="194"/>
      <c r="EU208" s="194"/>
      <c r="EV208" s="194"/>
      <c r="EW208" s="194"/>
      <c r="EX208" s="194"/>
      <c r="EY208" s="194"/>
      <c r="EZ208" s="194"/>
      <c r="FA208" s="194"/>
      <c r="FB208" s="194"/>
      <c r="FC208" s="194"/>
      <c r="FD208" s="194"/>
      <c r="FE208" s="194"/>
      <c r="FF208" s="194"/>
      <c r="FG208" s="194"/>
      <c r="FH208" s="194"/>
      <c r="FI208" s="194"/>
      <c r="FJ208" s="194"/>
      <c r="FK208" s="194"/>
      <c r="FL208" s="194"/>
      <c r="FM208" s="194"/>
      <c r="FN208" s="194"/>
      <c r="FO208" s="194"/>
      <c r="FP208" s="194"/>
      <c r="FQ208" s="194"/>
      <c r="FR208" s="194"/>
      <c r="FS208" s="194"/>
      <c r="FT208" s="194"/>
      <c r="FU208" s="194"/>
      <c r="FV208" s="194"/>
      <c r="FW208" s="194"/>
      <c r="FX208" s="194"/>
      <c r="FY208" s="194"/>
    </row>
    <row r="209" spans="1:181" s="57" customFormat="1" ht="225" x14ac:dyDescent="0.25">
      <c r="A209" s="87" t="s">
        <v>9</v>
      </c>
      <c r="B209" s="71" t="s">
        <v>9</v>
      </c>
      <c r="C209" s="40" t="s">
        <v>285</v>
      </c>
      <c r="D209" s="43" t="s">
        <v>286</v>
      </c>
      <c r="E209" s="92" t="s">
        <v>287</v>
      </c>
      <c r="F209" s="92" t="s">
        <v>276</v>
      </c>
      <c r="G209" s="62"/>
      <c r="H209" s="62" t="s">
        <v>70</v>
      </c>
      <c r="I209" s="62"/>
      <c r="J209" s="62" t="s">
        <v>19</v>
      </c>
      <c r="K209" s="62" t="s">
        <v>34</v>
      </c>
      <c r="L209" s="62" t="s">
        <v>70</v>
      </c>
      <c r="M209" s="93">
        <v>30602.639999999999</v>
      </c>
      <c r="N209" s="93">
        <v>37029</v>
      </c>
      <c r="O209" s="94">
        <v>45904</v>
      </c>
      <c r="P209" s="62" t="s">
        <v>288</v>
      </c>
      <c r="Q209" s="62" t="s">
        <v>34</v>
      </c>
      <c r="R209" s="95">
        <v>45778</v>
      </c>
      <c r="S209" s="95">
        <v>45901</v>
      </c>
      <c r="T209" s="62" t="s">
        <v>289</v>
      </c>
      <c r="U209" s="62" t="s">
        <v>271</v>
      </c>
      <c r="V209" s="62" t="s">
        <v>34</v>
      </c>
      <c r="W209" s="62" t="s">
        <v>70</v>
      </c>
      <c r="X209" s="71" t="s">
        <v>290</v>
      </c>
      <c r="Y209" s="62" t="s">
        <v>34</v>
      </c>
      <c r="Z209" s="139"/>
      <c r="AA209" s="71"/>
      <c r="AB209" s="71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4"/>
      <c r="AT209" s="194"/>
      <c r="AU209" s="194"/>
      <c r="AV209" s="194"/>
      <c r="AW209" s="194"/>
      <c r="AX209" s="194"/>
      <c r="AY209" s="194"/>
      <c r="AZ209" s="194"/>
      <c r="BA209" s="194"/>
      <c r="BB209" s="194"/>
      <c r="BC209" s="194"/>
      <c r="BD209" s="194"/>
      <c r="BE209" s="194"/>
      <c r="BF209" s="194"/>
      <c r="BG209" s="194"/>
      <c r="BH209" s="194"/>
      <c r="BI209" s="194"/>
      <c r="BJ209" s="194"/>
      <c r="BK209" s="194"/>
      <c r="BL209" s="194"/>
      <c r="BM209" s="194"/>
      <c r="BN209" s="194"/>
      <c r="BO209" s="194"/>
      <c r="BP209" s="194"/>
      <c r="BQ209" s="194"/>
      <c r="BR209" s="194"/>
      <c r="BS209" s="194"/>
      <c r="BT209" s="194"/>
      <c r="BU209" s="194"/>
      <c r="BV209" s="194"/>
      <c r="BW209" s="194"/>
      <c r="BX209" s="194"/>
      <c r="BY209" s="194"/>
      <c r="BZ209" s="194"/>
      <c r="CA209" s="194"/>
      <c r="CB209" s="194"/>
      <c r="CC209" s="194"/>
      <c r="CD209" s="194"/>
      <c r="CE209" s="194"/>
      <c r="CF209" s="194"/>
      <c r="CG209" s="194"/>
      <c r="CH209" s="194"/>
      <c r="CI209" s="194"/>
      <c r="CJ209" s="194"/>
      <c r="CK209" s="194"/>
      <c r="CL209" s="194"/>
      <c r="CM209" s="194"/>
      <c r="CN209" s="194"/>
      <c r="CO209" s="194"/>
      <c r="CP209" s="194"/>
      <c r="CQ209" s="194"/>
      <c r="CR209" s="194"/>
      <c r="CS209" s="194"/>
      <c r="CT209" s="194"/>
      <c r="CU209" s="194"/>
      <c r="CV209" s="194"/>
      <c r="CW209" s="194"/>
      <c r="CX209" s="194"/>
      <c r="CY209" s="194"/>
      <c r="CZ209" s="194"/>
      <c r="DA209" s="194"/>
      <c r="DB209" s="194"/>
      <c r="DC209" s="194"/>
      <c r="DD209" s="194"/>
      <c r="DE209" s="194"/>
      <c r="DF209" s="194"/>
      <c r="DG209" s="194"/>
      <c r="DH209" s="194"/>
      <c r="DI209" s="194"/>
      <c r="DJ209" s="194"/>
      <c r="DK209" s="194"/>
      <c r="DL209" s="194"/>
      <c r="DM209" s="194"/>
      <c r="DN209" s="194"/>
      <c r="DO209" s="194"/>
      <c r="DP209" s="194"/>
      <c r="DQ209" s="194"/>
      <c r="DR209" s="194"/>
      <c r="DS209" s="194"/>
      <c r="DT209" s="194"/>
      <c r="DU209" s="194"/>
      <c r="DV209" s="194"/>
      <c r="DW209" s="194"/>
      <c r="DX209" s="194"/>
      <c r="DY209" s="194"/>
      <c r="DZ209" s="194"/>
      <c r="EA209" s="194"/>
      <c r="EB209" s="194"/>
      <c r="EC209" s="194"/>
      <c r="ED209" s="194"/>
      <c r="EE209" s="194"/>
      <c r="EF209" s="194"/>
      <c r="EG209" s="194"/>
      <c r="EH209" s="194"/>
      <c r="EI209" s="194"/>
      <c r="EJ209" s="194"/>
      <c r="EK209" s="194"/>
      <c r="EL209" s="194"/>
      <c r="EM209" s="194"/>
      <c r="EN209" s="194"/>
      <c r="EO209" s="194"/>
      <c r="EP209" s="194"/>
      <c r="EQ209" s="194"/>
      <c r="ER209" s="194"/>
      <c r="ES209" s="194"/>
      <c r="ET209" s="194"/>
      <c r="EU209" s="194"/>
      <c r="EV209" s="194"/>
      <c r="EW209" s="194"/>
      <c r="EX209" s="194"/>
      <c r="EY209" s="194"/>
      <c r="EZ209" s="194"/>
      <c r="FA209" s="194"/>
      <c r="FB209" s="194"/>
      <c r="FC209" s="194"/>
      <c r="FD209" s="194"/>
      <c r="FE209" s="194"/>
      <c r="FF209" s="194"/>
      <c r="FG209" s="194"/>
      <c r="FH209" s="194"/>
      <c r="FI209" s="194"/>
      <c r="FJ209" s="194"/>
      <c r="FK209" s="194"/>
      <c r="FL209" s="194"/>
      <c r="FM209" s="194"/>
      <c r="FN209" s="194"/>
      <c r="FO209" s="194"/>
      <c r="FP209" s="194"/>
      <c r="FQ209" s="194"/>
      <c r="FR209" s="194"/>
      <c r="FS209" s="194"/>
      <c r="FT209" s="194"/>
      <c r="FU209" s="194"/>
      <c r="FV209" s="194"/>
      <c r="FW209" s="194"/>
      <c r="FX209" s="194"/>
      <c r="FY209" s="194"/>
    </row>
    <row r="210" spans="1:181" s="57" customFormat="1" ht="120" x14ac:dyDescent="0.25">
      <c r="A210" s="78" t="s">
        <v>9</v>
      </c>
      <c r="B210" s="71" t="s">
        <v>9</v>
      </c>
      <c r="C210" s="84" t="s">
        <v>291</v>
      </c>
      <c r="D210" s="43" t="s">
        <v>292</v>
      </c>
      <c r="E210" s="43"/>
      <c r="F210" s="87" t="s">
        <v>293</v>
      </c>
      <c r="G210" s="43"/>
      <c r="H210" s="43" t="s">
        <v>70</v>
      </c>
      <c r="I210" s="43"/>
      <c r="J210" s="43" t="s">
        <v>19</v>
      </c>
      <c r="K210" s="43" t="s">
        <v>34</v>
      </c>
      <c r="L210" s="43" t="s">
        <v>70</v>
      </c>
      <c r="M210" s="96">
        <v>57727.27</v>
      </c>
      <c r="N210" s="97">
        <v>63500</v>
      </c>
      <c r="O210" s="96">
        <v>57727.27</v>
      </c>
      <c r="P210" s="98" t="s">
        <v>294</v>
      </c>
      <c r="Q210" s="43" t="s">
        <v>34</v>
      </c>
      <c r="R210" s="70">
        <v>45717</v>
      </c>
      <c r="S210" s="70">
        <v>45839</v>
      </c>
      <c r="T210" s="43" t="s">
        <v>295</v>
      </c>
      <c r="U210" s="71" t="s">
        <v>296</v>
      </c>
      <c r="V210" s="43" t="s">
        <v>34</v>
      </c>
      <c r="W210" s="43" t="s">
        <v>70</v>
      </c>
      <c r="X210" s="71" t="s">
        <v>297</v>
      </c>
      <c r="Y210" s="43" t="s">
        <v>34</v>
      </c>
      <c r="Z210" s="139"/>
      <c r="AA210" s="43"/>
      <c r="AB210" s="43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4"/>
      <c r="AT210" s="194"/>
      <c r="AU210" s="194"/>
      <c r="AV210" s="194"/>
      <c r="AW210" s="194"/>
      <c r="AX210" s="194"/>
      <c r="AY210" s="194"/>
      <c r="AZ210" s="194"/>
      <c r="BA210" s="194"/>
      <c r="BB210" s="194"/>
      <c r="BC210" s="194"/>
      <c r="BD210" s="194"/>
      <c r="BE210" s="194"/>
      <c r="BF210" s="194"/>
      <c r="BG210" s="194"/>
      <c r="BH210" s="194"/>
      <c r="BI210" s="194"/>
      <c r="BJ210" s="194"/>
      <c r="BK210" s="194"/>
      <c r="BL210" s="194"/>
      <c r="BM210" s="194"/>
      <c r="BN210" s="194"/>
      <c r="BO210" s="194"/>
      <c r="BP210" s="194"/>
      <c r="BQ210" s="194"/>
      <c r="BR210" s="194"/>
      <c r="BS210" s="194"/>
      <c r="BT210" s="194"/>
      <c r="BU210" s="194"/>
      <c r="BV210" s="194"/>
      <c r="BW210" s="194"/>
      <c r="BX210" s="194"/>
      <c r="BY210" s="194"/>
      <c r="BZ210" s="194"/>
      <c r="CA210" s="194"/>
      <c r="CB210" s="194"/>
      <c r="CC210" s="194"/>
      <c r="CD210" s="194"/>
      <c r="CE210" s="194"/>
      <c r="CF210" s="194"/>
      <c r="CG210" s="194"/>
      <c r="CH210" s="194"/>
      <c r="CI210" s="194"/>
      <c r="CJ210" s="194"/>
      <c r="CK210" s="194"/>
      <c r="CL210" s="194"/>
      <c r="CM210" s="194"/>
      <c r="CN210" s="194"/>
      <c r="CO210" s="194"/>
      <c r="CP210" s="194"/>
      <c r="CQ210" s="194"/>
      <c r="CR210" s="194"/>
      <c r="CS210" s="194"/>
      <c r="CT210" s="194"/>
      <c r="CU210" s="194"/>
      <c r="CV210" s="194"/>
      <c r="CW210" s="194"/>
      <c r="CX210" s="194"/>
      <c r="CY210" s="194"/>
      <c r="CZ210" s="194"/>
      <c r="DA210" s="194"/>
      <c r="DB210" s="194"/>
      <c r="DC210" s="194"/>
      <c r="DD210" s="194"/>
      <c r="DE210" s="194"/>
      <c r="DF210" s="194"/>
      <c r="DG210" s="194"/>
      <c r="DH210" s="194"/>
      <c r="DI210" s="194"/>
      <c r="DJ210" s="194"/>
      <c r="DK210" s="194"/>
      <c r="DL210" s="194"/>
      <c r="DM210" s="194"/>
      <c r="DN210" s="194"/>
      <c r="DO210" s="194"/>
      <c r="DP210" s="194"/>
      <c r="DQ210" s="194"/>
      <c r="DR210" s="194"/>
      <c r="DS210" s="194"/>
      <c r="DT210" s="194"/>
      <c r="DU210" s="194"/>
      <c r="DV210" s="194"/>
      <c r="DW210" s="194"/>
      <c r="DX210" s="194"/>
      <c r="DY210" s="194"/>
      <c r="DZ210" s="194"/>
      <c r="EA210" s="194"/>
      <c r="EB210" s="194"/>
      <c r="EC210" s="194"/>
      <c r="ED210" s="194"/>
      <c r="EE210" s="194"/>
      <c r="EF210" s="194"/>
      <c r="EG210" s="194"/>
      <c r="EH210" s="194"/>
      <c r="EI210" s="194"/>
      <c r="EJ210" s="194"/>
      <c r="EK210" s="194"/>
      <c r="EL210" s="194"/>
      <c r="EM210" s="194"/>
      <c r="EN210" s="194"/>
      <c r="EO210" s="194"/>
      <c r="EP210" s="194"/>
      <c r="EQ210" s="194"/>
      <c r="ER210" s="194"/>
      <c r="ES210" s="194"/>
      <c r="ET210" s="194"/>
      <c r="EU210" s="194"/>
      <c r="EV210" s="194"/>
      <c r="EW210" s="194"/>
      <c r="EX210" s="194"/>
      <c r="EY210" s="194"/>
      <c r="EZ210" s="194"/>
      <c r="FA210" s="194"/>
      <c r="FB210" s="194"/>
      <c r="FC210" s="194"/>
      <c r="FD210" s="194"/>
      <c r="FE210" s="194"/>
      <c r="FF210" s="194"/>
      <c r="FG210" s="194"/>
      <c r="FH210" s="194"/>
      <c r="FI210" s="194"/>
      <c r="FJ210" s="194"/>
      <c r="FK210" s="194"/>
      <c r="FL210" s="194"/>
      <c r="FM210" s="194"/>
      <c r="FN210" s="194"/>
      <c r="FO210" s="194"/>
      <c r="FP210" s="194"/>
      <c r="FQ210" s="194"/>
      <c r="FR210" s="194"/>
      <c r="FS210" s="194"/>
      <c r="FT210" s="194"/>
      <c r="FU210" s="194"/>
      <c r="FV210" s="194"/>
      <c r="FW210" s="194"/>
      <c r="FX210" s="194"/>
      <c r="FY210" s="194"/>
    </row>
    <row r="211" spans="1:181" s="57" customFormat="1" ht="135" x14ac:dyDescent="0.25">
      <c r="A211" s="69" t="s">
        <v>9</v>
      </c>
      <c r="B211" s="71" t="s">
        <v>9</v>
      </c>
      <c r="C211" s="84" t="s">
        <v>298</v>
      </c>
      <c r="D211" s="43" t="s">
        <v>299</v>
      </c>
      <c r="E211" s="42"/>
      <c r="F211" s="99" t="s">
        <v>300</v>
      </c>
      <c r="G211" s="42"/>
      <c r="H211" s="71" t="s">
        <v>70</v>
      </c>
      <c r="I211" s="71"/>
      <c r="J211" s="71" t="s">
        <v>20</v>
      </c>
      <c r="K211" s="71" t="s">
        <v>132</v>
      </c>
      <c r="L211" s="71" t="s">
        <v>124</v>
      </c>
      <c r="M211" s="100">
        <v>22633.85</v>
      </c>
      <c r="N211" s="100">
        <v>26982.34</v>
      </c>
      <c r="O211" s="100">
        <v>28645.4</v>
      </c>
      <c r="P211" s="71" t="s">
        <v>301</v>
      </c>
      <c r="Q211" s="71" t="s">
        <v>70</v>
      </c>
      <c r="R211" s="101">
        <v>45717</v>
      </c>
      <c r="S211" s="101">
        <v>45748</v>
      </c>
      <c r="T211" s="71" t="s">
        <v>302</v>
      </c>
      <c r="U211" s="71" t="s">
        <v>283</v>
      </c>
      <c r="V211" s="71" t="s">
        <v>34</v>
      </c>
      <c r="W211" s="71" t="s">
        <v>70</v>
      </c>
      <c r="X211" s="24"/>
      <c r="Y211" s="71" t="s">
        <v>34</v>
      </c>
      <c r="Z211" s="139"/>
      <c r="AA211" s="41"/>
      <c r="AB211" s="41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4"/>
      <c r="AT211" s="194"/>
      <c r="AU211" s="194"/>
      <c r="AV211" s="194"/>
      <c r="AW211" s="194"/>
      <c r="AX211" s="194"/>
      <c r="AY211" s="194"/>
      <c r="AZ211" s="194"/>
      <c r="BA211" s="194"/>
      <c r="BB211" s="194"/>
      <c r="BC211" s="194"/>
      <c r="BD211" s="194"/>
      <c r="BE211" s="194"/>
      <c r="BF211" s="194"/>
      <c r="BG211" s="194"/>
      <c r="BH211" s="194"/>
      <c r="BI211" s="194"/>
      <c r="BJ211" s="194"/>
      <c r="BK211" s="194"/>
      <c r="BL211" s="194"/>
      <c r="BM211" s="194"/>
      <c r="BN211" s="194"/>
      <c r="BO211" s="194"/>
      <c r="BP211" s="194"/>
      <c r="BQ211" s="194"/>
      <c r="BR211" s="194"/>
      <c r="BS211" s="194"/>
      <c r="BT211" s="194"/>
      <c r="BU211" s="194"/>
      <c r="BV211" s="194"/>
      <c r="BW211" s="194"/>
      <c r="BX211" s="194"/>
      <c r="BY211" s="194"/>
      <c r="BZ211" s="194"/>
      <c r="CA211" s="194"/>
      <c r="CB211" s="194"/>
      <c r="CC211" s="194"/>
      <c r="CD211" s="194"/>
      <c r="CE211" s="194"/>
      <c r="CF211" s="194"/>
      <c r="CG211" s="194"/>
      <c r="CH211" s="194"/>
      <c r="CI211" s="194"/>
      <c r="CJ211" s="194"/>
      <c r="CK211" s="194"/>
      <c r="CL211" s="194"/>
      <c r="CM211" s="194"/>
      <c r="CN211" s="194"/>
      <c r="CO211" s="194"/>
      <c r="CP211" s="194"/>
      <c r="CQ211" s="194"/>
      <c r="CR211" s="194"/>
      <c r="CS211" s="194"/>
      <c r="CT211" s="194"/>
      <c r="CU211" s="194"/>
      <c r="CV211" s="194"/>
      <c r="CW211" s="194"/>
      <c r="CX211" s="194"/>
      <c r="CY211" s="194"/>
      <c r="CZ211" s="194"/>
      <c r="DA211" s="194"/>
      <c r="DB211" s="194"/>
      <c r="DC211" s="194"/>
      <c r="DD211" s="194"/>
      <c r="DE211" s="194"/>
      <c r="DF211" s="194"/>
      <c r="DG211" s="194"/>
      <c r="DH211" s="194"/>
      <c r="DI211" s="194"/>
      <c r="DJ211" s="194"/>
      <c r="DK211" s="194"/>
      <c r="DL211" s="194"/>
      <c r="DM211" s="194"/>
      <c r="DN211" s="194"/>
      <c r="DO211" s="194"/>
      <c r="DP211" s="194"/>
      <c r="DQ211" s="194"/>
      <c r="DR211" s="194"/>
      <c r="DS211" s="194"/>
      <c r="DT211" s="194"/>
      <c r="DU211" s="194"/>
      <c r="DV211" s="194"/>
      <c r="DW211" s="194"/>
      <c r="DX211" s="194"/>
      <c r="DY211" s="194"/>
      <c r="DZ211" s="194"/>
      <c r="EA211" s="194"/>
      <c r="EB211" s="194"/>
      <c r="EC211" s="194"/>
      <c r="ED211" s="194"/>
      <c r="EE211" s="194"/>
      <c r="EF211" s="194"/>
      <c r="EG211" s="194"/>
      <c r="EH211" s="194"/>
      <c r="EI211" s="194"/>
      <c r="EJ211" s="194"/>
      <c r="EK211" s="194"/>
      <c r="EL211" s="194"/>
      <c r="EM211" s="194"/>
      <c r="EN211" s="194"/>
      <c r="EO211" s="194"/>
      <c r="EP211" s="194"/>
      <c r="EQ211" s="194"/>
      <c r="ER211" s="194"/>
      <c r="ES211" s="194"/>
      <c r="ET211" s="194"/>
      <c r="EU211" s="194"/>
      <c r="EV211" s="194"/>
      <c r="EW211" s="194"/>
      <c r="EX211" s="194"/>
      <c r="EY211" s="194"/>
      <c r="EZ211" s="194"/>
      <c r="FA211" s="194"/>
      <c r="FB211" s="194"/>
      <c r="FC211" s="194"/>
      <c r="FD211" s="194"/>
      <c r="FE211" s="194"/>
      <c r="FF211" s="194"/>
      <c r="FG211" s="194"/>
      <c r="FH211" s="194"/>
      <c r="FI211" s="194"/>
      <c r="FJ211" s="194"/>
      <c r="FK211" s="194"/>
      <c r="FL211" s="194"/>
      <c r="FM211" s="194"/>
      <c r="FN211" s="194"/>
      <c r="FO211" s="194"/>
      <c r="FP211" s="194"/>
      <c r="FQ211" s="194"/>
      <c r="FR211" s="194"/>
      <c r="FS211" s="194"/>
      <c r="FT211" s="194"/>
      <c r="FU211" s="194"/>
      <c r="FV211" s="194"/>
      <c r="FW211" s="194"/>
      <c r="FX211" s="194"/>
      <c r="FY211" s="194"/>
    </row>
    <row r="212" spans="1:181" s="57" customFormat="1" ht="315" x14ac:dyDescent="0.25">
      <c r="A212" s="69" t="s">
        <v>9</v>
      </c>
      <c r="B212" s="71" t="s">
        <v>9</v>
      </c>
      <c r="C212" s="84" t="s">
        <v>303</v>
      </c>
      <c r="D212" s="43">
        <v>33696500</v>
      </c>
      <c r="E212" s="99" t="s">
        <v>304</v>
      </c>
      <c r="F212" s="99" t="s">
        <v>305</v>
      </c>
      <c r="G212" s="42"/>
      <c r="H212" s="43" t="s">
        <v>34</v>
      </c>
      <c r="I212" s="43"/>
      <c r="J212" s="43" t="s">
        <v>20</v>
      </c>
      <c r="K212" s="43" t="s">
        <v>269</v>
      </c>
      <c r="L212" s="43" t="s">
        <v>124</v>
      </c>
      <c r="M212" s="96">
        <v>2987571.16</v>
      </c>
      <c r="N212" s="96">
        <v>3614961.11</v>
      </c>
      <c r="O212" s="102">
        <v>2987571.16</v>
      </c>
      <c r="P212" s="71" t="s">
        <v>261</v>
      </c>
      <c r="Q212" s="43" t="s">
        <v>34</v>
      </c>
      <c r="R212" s="103">
        <v>45748</v>
      </c>
      <c r="S212" s="103">
        <v>45809</v>
      </c>
      <c r="T212" s="43" t="s">
        <v>306</v>
      </c>
      <c r="U212" s="43" t="s">
        <v>283</v>
      </c>
      <c r="V212" s="43" t="s">
        <v>34</v>
      </c>
      <c r="W212" s="43" t="s">
        <v>34</v>
      </c>
      <c r="X212" s="43" t="s">
        <v>278</v>
      </c>
      <c r="Y212" s="43" t="s">
        <v>34</v>
      </c>
      <c r="Z212" s="139"/>
      <c r="AA212" s="43"/>
      <c r="AB212" s="43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194"/>
      <c r="BN212" s="194"/>
      <c r="BO212" s="194"/>
      <c r="BP212" s="194"/>
      <c r="BQ212" s="194"/>
      <c r="BR212" s="194"/>
      <c r="BS212" s="194"/>
      <c r="BT212" s="194"/>
      <c r="BU212" s="194"/>
      <c r="BV212" s="194"/>
      <c r="BW212" s="194"/>
      <c r="BX212" s="194"/>
      <c r="BY212" s="194"/>
      <c r="BZ212" s="194"/>
      <c r="CA212" s="194"/>
      <c r="CB212" s="194"/>
      <c r="CC212" s="194"/>
      <c r="CD212" s="194"/>
      <c r="CE212" s="194"/>
      <c r="CF212" s="194"/>
      <c r="CG212" s="194"/>
      <c r="CH212" s="194"/>
      <c r="CI212" s="194"/>
      <c r="CJ212" s="194"/>
      <c r="CK212" s="194"/>
      <c r="CL212" s="194"/>
      <c r="CM212" s="194"/>
      <c r="CN212" s="194"/>
      <c r="CO212" s="194"/>
      <c r="CP212" s="194"/>
      <c r="CQ212" s="194"/>
      <c r="CR212" s="194"/>
      <c r="CS212" s="194"/>
      <c r="CT212" s="194"/>
      <c r="CU212" s="194"/>
      <c r="CV212" s="194"/>
      <c r="CW212" s="194"/>
      <c r="CX212" s="194"/>
      <c r="CY212" s="194"/>
      <c r="CZ212" s="194"/>
      <c r="DA212" s="194"/>
      <c r="DB212" s="194"/>
      <c r="DC212" s="194"/>
      <c r="DD212" s="194"/>
      <c r="DE212" s="194"/>
      <c r="DF212" s="194"/>
      <c r="DG212" s="194"/>
      <c r="DH212" s="194"/>
      <c r="DI212" s="194"/>
      <c r="DJ212" s="194"/>
      <c r="DK212" s="194"/>
      <c r="DL212" s="194"/>
      <c r="DM212" s="194"/>
      <c r="DN212" s="194"/>
      <c r="DO212" s="194"/>
      <c r="DP212" s="194"/>
      <c r="DQ212" s="194"/>
      <c r="DR212" s="194"/>
      <c r="DS212" s="194"/>
      <c r="DT212" s="194"/>
      <c r="DU212" s="194"/>
      <c r="DV212" s="194"/>
      <c r="DW212" s="194"/>
      <c r="DX212" s="194"/>
      <c r="DY212" s="194"/>
      <c r="DZ212" s="194"/>
      <c r="EA212" s="194"/>
      <c r="EB212" s="194"/>
      <c r="EC212" s="194"/>
      <c r="ED212" s="194"/>
      <c r="EE212" s="194"/>
      <c r="EF212" s="194"/>
      <c r="EG212" s="194"/>
      <c r="EH212" s="194"/>
      <c r="EI212" s="194"/>
      <c r="EJ212" s="194"/>
      <c r="EK212" s="194"/>
      <c r="EL212" s="194"/>
      <c r="EM212" s="194"/>
      <c r="EN212" s="194"/>
      <c r="EO212" s="194"/>
      <c r="EP212" s="194"/>
      <c r="EQ212" s="194"/>
      <c r="ER212" s="194"/>
      <c r="ES212" s="194"/>
      <c r="ET212" s="194"/>
      <c r="EU212" s="194"/>
      <c r="EV212" s="194"/>
      <c r="EW212" s="194"/>
      <c r="EX212" s="194"/>
      <c r="EY212" s="194"/>
      <c r="EZ212" s="194"/>
      <c r="FA212" s="194"/>
      <c r="FB212" s="194"/>
      <c r="FC212" s="194"/>
      <c r="FD212" s="194"/>
      <c r="FE212" s="194"/>
      <c r="FF212" s="194"/>
      <c r="FG212" s="194"/>
      <c r="FH212" s="194"/>
      <c r="FI212" s="194"/>
      <c r="FJ212" s="194"/>
      <c r="FK212" s="194"/>
      <c r="FL212" s="194"/>
      <c r="FM212" s="194"/>
      <c r="FN212" s="194"/>
      <c r="FO212" s="194"/>
      <c r="FP212" s="194"/>
      <c r="FQ212" s="194"/>
      <c r="FR212" s="194"/>
      <c r="FS212" s="194"/>
      <c r="FT212" s="194"/>
      <c r="FU212" s="194"/>
      <c r="FV212" s="194"/>
      <c r="FW212" s="194"/>
      <c r="FX212" s="194"/>
      <c r="FY212" s="194"/>
    </row>
    <row r="213" spans="1:181" s="57" customFormat="1" ht="315" x14ac:dyDescent="0.25">
      <c r="A213" s="69" t="s">
        <v>9</v>
      </c>
      <c r="B213" s="71" t="s">
        <v>9</v>
      </c>
      <c r="C213" s="104" t="s">
        <v>307</v>
      </c>
      <c r="D213" s="43" t="s">
        <v>308</v>
      </c>
      <c r="E213" s="105" t="s">
        <v>304</v>
      </c>
      <c r="F213" s="105" t="s">
        <v>276</v>
      </c>
      <c r="G213" s="41"/>
      <c r="H213" s="43" t="s">
        <v>34</v>
      </c>
      <c r="I213" s="43"/>
      <c r="J213" s="43" t="s">
        <v>19</v>
      </c>
      <c r="K213" s="43" t="s">
        <v>269</v>
      </c>
      <c r="L213" s="43" t="s">
        <v>70</v>
      </c>
      <c r="M213" s="96">
        <v>1793555.49</v>
      </c>
      <c r="N213" s="96">
        <v>1972911.03</v>
      </c>
      <c r="O213" s="106">
        <v>2967471.99</v>
      </c>
      <c r="P213" s="71" t="s">
        <v>261</v>
      </c>
      <c r="Q213" s="43" t="s">
        <v>34</v>
      </c>
      <c r="R213" s="103">
        <v>45748</v>
      </c>
      <c r="S213" s="70">
        <v>45809</v>
      </c>
      <c r="T213" s="26" t="s">
        <v>309</v>
      </c>
      <c r="U213" s="43" t="s">
        <v>283</v>
      </c>
      <c r="V213" s="43" t="s">
        <v>34</v>
      </c>
      <c r="W213" s="43" t="s">
        <v>34</v>
      </c>
      <c r="X213" s="26"/>
      <c r="Y213" s="43" t="s">
        <v>34</v>
      </c>
      <c r="Z213" s="139"/>
      <c r="AA213" s="43"/>
      <c r="AB213" s="43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4"/>
      <c r="AT213" s="194"/>
      <c r="AU213" s="194"/>
      <c r="AV213" s="194"/>
      <c r="AW213" s="194"/>
      <c r="AX213" s="194"/>
      <c r="AY213" s="194"/>
      <c r="AZ213" s="194"/>
      <c r="BA213" s="194"/>
      <c r="BB213" s="194"/>
      <c r="BC213" s="194"/>
      <c r="BD213" s="194"/>
      <c r="BE213" s="194"/>
      <c r="BF213" s="194"/>
      <c r="BG213" s="194"/>
      <c r="BH213" s="194"/>
      <c r="BI213" s="194"/>
      <c r="BJ213" s="194"/>
      <c r="BK213" s="194"/>
      <c r="BL213" s="194"/>
      <c r="BM213" s="194"/>
      <c r="BN213" s="194"/>
      <c r="BO213" s="194"/>
      <c r="BP213" s="194"/>
      <c r="BQ213" s="194"/>
      <c r="BR213" s="194"/>
      <c r="BS213" s="194"/>
      <c r="BT213" s="194"/>
      <c r="BU213" s="194"/>
      <c r="BV213" s="194"/>
      <c r="BW213" s="194"/>
      <c r="BX213" s="194"/>
      <c r="BY213" s="194"/>
      <c r="BZ213" s="194"/>
      <c r="CA213" s="194"/>
      <c r="CB213" s="194"/>
      <c r="CC213" s="194"/>
      <c r="CD213" s="194"/>
      <c r="CE213" s="194"/>
      <c r="CF213" s="194"/>
      <c r="CG213" s="194"/>
      <c r="CH213" s="194"/>
      <c r="CI213" s="194"/>
      <c r="CJ213" s="194"/>
      <c r="CK213" s="194"/>
      <c r="CL213" s="194"/>
      <c r="CM213" s="194"/>
      <c r="CN213" s="194"/>
      <c r="CO213" s="194"/>
      <c r="CP213" s="194"/>
      <c r="CQ213" s="194"/>
      <c r="CR213" s="194"/>
      <c r="CS213" s="194"/>
      <c r="CT213" s="194"/>
      <c r="CU213" s="194"/>
      <c r="CV213" s="194"/>
      <c r="CW213" s="194"/>
      <c r="CX213" s="194"/>
      <c r="CY213" s="194"/>
      <c r="CZ213" s="194"/>
      <c r="DA213" s="194"/>
      <c r="DB213" s="194"/>
      <c r="DC213" s="194"/>
      <c r="DD213" s="194"/>
      <c r="DE213" s="194"/>
      <c r="DF213" s="194"/>
      <c r="DG213" s="194"/>
      <c r="DH213" s="194"/>
      <c r="DI213" s="194"/>
      <c r="DJ213" s="194"/>
      <c r="DK213" s="194"/>
      <c r="DL213" s="194"/>
      <c r="DM213" s="194"/>
      <c r="DN213" s="194"/>
      <c r="DO213" s="194"/>
      <c r="DP213" s="194"/>
      <c r="DQ213" s="194"/>
      <c r="DR213" s="194"/>
      <c r="DS213" s="194"/>
      <c r="DT213" s="194"/>
      <c r="DU213" s="194"/>
      <c r="DV213" s="194"/>
      <c r="DW213" s="194"/>
      <c r="DX213" s="194"/>
      <c r="DY213" s="194"/>
      <c r="DZ213" s="194"/>
      <c r="EA213" s="194"/>
      <c r="EB213" s="194"/>
      <c r="EC213" s="194"/>
      <c r="ED213" s="194"/>
      <c r="EE213" s="194"/>
      <c r="EF213" s="194"/>
      <c r="EG213" s="194"/>
      <c r="EH213" s="194"/>
      <c r="EI213" s="194"/>
      <c r="EJ213" s="194"/>
      <c r="EK213" s="194"/>
      <c r="EL213" s="194"/>
      <c r="EM213" s="194"/>
      <c r="EN213" s="194"/>
      <c r="EO213" s="194"/>
      <c r="EP213" s="194"/>
      <c r="EQ213" s="194"/>
      <c r="ER213" s="194"/>
      <c r="ES213" s="194"/>
      <c r="ET213" s="194"/>
      <c r="EU213" s="194"/>
      <c r="EV213" s="194"/>
      <c r="EW213" s="194"/>
      <c r="EX213" s="194"/>
      <c r="EY213" s="194"/>
      <c r="EZ213" s="194"/>
      <c r="FA213" s="194"/>
      <c r="FB213" s="194"/>
      <c r="FC213" s="194"/>
      <c r="FD213" s="194"/>
      <c r="FE213" s="194"/>
      <c r="FF213" s="194"/>
      <c r="FG213" s="194"/>
      <c r="FH213" s="194"/>
      <c r="FI213" s="194"/>
      <c r="FJ213" s="194"/>
      <c r="FK213" s="194"/>
      <c r="FL213" s="194"/>
      <c r="FM213" s="194"/>
      <c r="FN213" s="194"/>
      <c r="FO213" s="194"/>
      <c r="FP213" s="194"/>
      <c r="FQ213" s="194"/>
      <c r="FR213" s="194"/>
      <c r="FS213" s="194"/>
      <c r="FT213" s="194"/>
      <c r="FU213" s="194"/>
      <c r="FV213" s="194"/>
      <c r="FW213" s="194"/>
      <c r="FX213" s="194"/>
      <c r="FY213" s="194"/>
    </row>
    <row r="214" spans="1:181" s="57" customFormat="1" ht="285" x14ac:dyDescent="0.25">
      <c r="A214" s="69" t="s">
        <v>9</v>
      </c>
      <c r="B214" s="71" t="s">
        <v>9</v>
      </c>
      <c r="C214" s="84" t="s">
        <v>310</v>
      </c>
      <c r="D214" s="43" t="s">
        <v>311</v>
      </c>
      <c r="E214" s="42"/>
      <c r="F214" s="99" t="s">
        <v>312</v>
      </c>
      <c r="G214" s="42"/>
      <c r="H214" s="43" t="s">
        <v>70</v>
      </c>
      <c r="I214" s="43"/>
      <c r="J214" s="43" t="s">
        <v>19</v>
      </c>
      <c r="K214" s="43" t="s">
        <v>269</v>
      </c>
      <c r="L214" s="43" t="s">
        <v>70</v>
      </c>
      <c r="M214" s="90">
        <v>433884.3</v>
      </c>
      <c r="N214" s="107">
        <v>525000</v>
      </c>
      <c r="O214" s="106">
        <v>731404.96</v>
      </c>
      <c r="P214" s="71" t="s">
        <v>313</v>
      </c>
      <c r="Q214" s="43" t="s">
        <v>34</v>
      </c>
      <c r="R214" s="70">
        <v>45901</v>
      </c>
      <c r="S214" s="70">
        <v>45992</v>
      </c>
      <c r="T214" s="43" t="s">
        <v>314</v>
      </c>
      <c r="U214" s="43" t="s">
        <v>263</v>
      </c>
      <c r="V214" s="43" t="s">
        <v>34</v>
      </c>
      <c r="W214" s="43" t="s">
        <v>70</v>
      </c>
      <c r="X214" s="26"/>
      <c r="Y214" s="43" t="s">
        <v>34</v>
      </c>
      <c r="Z214" s="139"/>
      <c r="AA214" s="43"/>
      <c r="AB214" s="43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4"/>
      <c r="AT214" s="194"/>
      <c r="AU214" s="194"/>
      <c r="AV214" s="194"/>
      <c r="AW214" s="194"/>
      <c r="AX214" s="194"/>
      <c r="AY214" s="194"/>
      <c r="AZ214" s="194"/>
      <c r="BA214" s="194"/>
      <c r="BB214" s="194"/>
      <c r="BC214" s="194"/>
      <c r="BD214" s="194"/>
      <c r="BE214" s="194"/>
      <c r="BF214" s="194"/>
      <c r="BG214" s="194"/>
      <c r="BH214" s="194"/>
      <c r="BI214" s="194"/>
      <c r="BJ214" s="194"/>
      <c r="BK214" s="194"/>
      <c r="BL214" s="194"/>
      <c r="BM214" s="194"/>
      <c r="BN214" s="194"/>
      <c r="BO214" s="194"/>
      <c r="BP214" s="194"/>
      <c r="BQ214" s="194"/>
      <c r="BR214" s="194"/>
      <c r="BS214" s="194"/>
      <c r="BT214" s="194"/>
      <c r="BU214" s="194"/>
      <c r="BV214" s="194"/>
      <c r="BW214" s="194"/>
      <c r="BX214" s="194"/>
      <c r="BY214" s="194"/>
      <c r="BZ214" s="194"/>
      <c r="CA214" s="194"/>
      <c r="CB214" s="194"/>
      <c r="CC214" s="194"/>
      <c r="CD214" s="194"/>
      <c r="CE214" s="194"/>
      <c r="CF214" s="194"/>
      <c r="CG214" s="194"/>
      <c r="CH214" s="194"/>
      <c r="CI214" s="194"/>
      <c r="CJ214" s="194"/>
      <c r="CK214" s="194"/>
      <c r="CL214" s="194"/>
      <c r="CM214" s="194"/>
      <c r="CN214" s="194"/>
      <c r="CO214" s="194"/>
      <c r="CP214" s="194"/>
      <c r="CQ214" s="194"/>
      <c r="CR214" s="194"/>
      <c r="CS214" s="194"/>
      <c r="CT214" s="194"/>
      <c r="CU214" s="194"/>
      <c r="CV214" s="194"/>
      <c r="CW214" s="194"/>
      <c r="CX214" s="194"/>
      <c r="CY214" s="194"/>
      <c r="CZ214" s="194"/>
      <c r="DA214" s="194"/>
      <c r="DB214" s="194"/>
      <c r="DC214" s="194"/>
      <c r="DD214" s="194"/>
      <c r="DE214" s="194"/>
      <c r="DF214" s="194"/>
      <c r="DG214" s="194"/>
      <c r="DH214" s="194"/>
      <c r="DI214" s="194"/>
      <c r="DJ214" s="194"/>
      <c r="DK214" s="194"/>
      <c r="DL214" s="194"/>
      <c r="DM214" s="194"/>
      <c r="DN214" s="194"/>
      <c r="DO214" s="194"/>
      <c r="DP214" s="194"/>
      <c r="DQ214" s="194"/>
      <c r="DR214" s="194"/>
      <c r="DS214" s="194"/>
      <c r="DT214" s="194"/>
      <c r="DU214" s="194"/>
      <c r="DV214" s="194"/>
      <c r="DW214" s="194"/>
      <c r="DX214" s="194"/>
      <c r="DY214" s="194"/>
      <c r="DZ214" s="194"/>
      <c r="EA214" s="194"/>
      <c r="EB214" s="194"/>
      <c r="EC214" s="194"/>
      <c r="ED214" s="194"/>
      <c r="EE214" s="194"/>
      <c r="EF214" s="194"/>
      <c r="EG214" s="194"/>
      <c r="EH214" s="194"/>
      <c r="EI214" s="194"/>
      <c r="EJ214" s="194"/>
      <c r="EK214" s="194"/>
      <c r="EL214" s="194"/>
      <c r="EM214" s="194"/>
      <c r="EN214" s="194"/>
      <c r="EO214" s="194"/>
      <c r="EP214" s="194"/>
      <c r="EQ214" s="194"/>
      <c r="ER214" s="194"/>
      <c r="ES214" s="194"/>
      <c r="ET214" s="194"/>
      <c r="EU214" s="194"/>
      <c r="EV214" s="194"/>
      <c r="EW214" s="194"/>
      <c r="EX214" s="194"/>
      <c r="EY214" s="194"/>
      <c r="EZ214" s="194"/>
      <c r="FA214" s="194"/>
      <c r="FB214" s="194"/>
      <c r="FC214" s="194"/>
      <c r="FD214" s="194"/>
      <c r="FE214" s="194"/>
      <c r="FF214" s="194"/>
      <c r="FG214" s="194"/>
      <c r="FH214" s="194"/>
      <c r="FI214" s="194"/>
      <c r="FJ214" s="194"/>
      <c r="FK214" s="194"/>
      <c r="FL214" s="194"/>
      <c r="FM214" s="194"/>
      <c r="FN214" s="194"/>
      <c r="FO214" s="194"/>
      <c r="FP214" s="194"/>
      <c r="FQ214" s="194"/>
      <c r="FR214" s="194"/>
      <c r="FS214" s="194"/>
      <c r="FT214" s="194"/>
      <c r="FU214" s="194"/>
      <c r="FV214" s="194"/>
      <c r="FW214" s="194"/>
      <c r="FX214" s="194"/>
      <c r="FY214" s="194"/>
    </row>
    <row r="215" spans="1:181" s="57" customFormat="1" ht="315" x14ac:dyDescent="0.25">
      <c r="A215" s="69" t="s">
        <v>9</v>
      </c>
      <c r="B215" s="71" t="s">
        <v>9</v>
      </c>
      <c r="C215" s="84" t="s">
        <v>315</v>
      </c>
      <c r="D215" s="43">
        <v>33696500</v>
      </c>
      <c r="E215" s="99" t="s">
        <v>304</v>
      </c>
      <c r="F215" s="99" t="s">
        <v>316</v>
      </c>
      <c r="G215" s="42"/>
      <c r="H215" s="71" t="s">
        <v>34</v>
      </c>
      <c r="I215" s="71"/>
      <c r="J215" s="71" t="s">
        <v>20</v>
      </c>
      <c r="K215" s="71" t="s">
        <v>34</v>
      </c>
      <c r="L215" s="71" t="s">
        <v>70</v>
      </c>
      <c r="M215" s="108">
        <v>57772.78</v>
      </c>
      <c r="N215" s="109">
        <v>69905.05</v>
      </c>
      <c r="O215" s="108">
        <v>115545.56</v>
      </c>
      <c r="P215" s="71" t="s">
        <v>261</v>
      </c>
      <c r="Q215" s="71" t="s">
        <v>34</v>
      </c>
      <c r="R215" s="95">
        <v>45870</v>
      </c>
      <c r="S215" s="101">
        <v>45931</v>
      </c>
      <c r="T215" s="71" t="s">
        <v>317</v>
      </c>
      <c r="U215" s="71" t="s">
        <v>318</v>
      </c>
      <c r="V215" s="71" t="s">
        <v>34</v>
      </c>
      <c r="W215" s="71" t="s">
        <v>34</v>
      </c>
      <c r="X215" s="71" t="s">
        <v>278</v>
      </c>
      <c r="Y215" s="71" t="s">
        <v>34</v>
      </c>
      <c r="Z215" s="139"/>
      <c r="AA215" s="41"/>
      <c r="AB215" s="41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194"/>
      <c r="AT215" s="194"/>
      <c r="AU215" s="194"/>
      <c r="AV215" s="194"/>
      <c r="AW215" s="194"/>
      <c r="AX215" s="194"/>
      <c r="AY215" s="194"/>
      <c r="AZ215" s="194"/>
      <c r="BA215" s="194"/>
      <c r="BB215" s="194"/>
      <c r="BC215" s="194"/>
      <c r="BD215" s="194"/>
      <c r="BE215" s="194"/>
      <c r="BF215" s="194"/>
      <c r="BG215" s="194"/>
      <c r="BH215" s="194"/>
      <c r="BI215" s="194"/>
      <c r="BJ215" s="194"/>
      <c r="BK215" s="194"/>
      <c r="BL215" s="194"/>
      <c r="BM215" s="194"/>
      <c r="BN215" s="194"/>
      <c r="BO215" s="194"/>
      <c r="BP215" s="194"/>
      <c r="BQ215" s="194"/>
      <c r="BR215" s="194"/>
      <c r="BS215" s="194"/>
      <c r="BT215" s="194"/>
      <c r="BU215" s="194"/>
      <c r="BV215" s="194"/>
      <c r="BW215" s="194"/>
      <c r="BX215" s="194"/>
      <c r="BY215" s="194"/>
      <c r="BZ215" s="194"/>
      <c r="CA215" s="194"/>
      <c r="CB215" s="194"/>
      <c r="CC215" s="194"/>
      <c r="CD215" s="194"/>
      <c r="CE215" s="194"/>
      <c r="CF215" s="194"/>
      <c r="CG215" s="194"/>
      <c r="CH215" s="194"/>
      <c r="CI215" s="194"/>
      <c r="CJ215" s="194"/>
      <c r="CK215" s="194"/>
      <c r="CL215" s="194"/>
      <c r="CM215" s="194"/>
      <c r="CN215" s="194"/>
      <c r="CO215" s="194"/>
      <c r="CP215" s="194"/>
      <c r="CQ215" s="194"/>
      <c r="CR215" s="194"/>
      <c r="CS215" s="194"/>
      <c r="CT215" s="194"/>
      <c r="CU215" s="194"/>
      <c r="CV215" s="194"/>
      <c r="CW215" s="194"/>
      <c r="CX215" s="194"/>
      <c r="CY215" s="194"/>
      <c r="CZ215" s="194"/>
      <c r="DA215" s="194"/>
      <c r="DB215" s="194"/>
      <c r="DC215" s="194"/>
      <c r="DD215" s="194"/>
      <c r="DE215" s="194"/>
      <c r="DF215" s="194"/>
      <c r="DG215" s="194"/>
      <c r="DH215" s="194"/>
      <c r="DI215" s="194"/>
      <c r="DJ215" s="194"/>
      <c r="DK215" s="194"/>
      <c r="DL215" s="194"/>
      <c r="DM215" s="194"/>
      <c r="DN215" s="194"/>
      <c r="DO215" s="194"/>
      <c r="DP215" s="194"/>
      <c r="DQ215" s="194"/>
      <c r="DR215" s="194"/>
      <c r="DS215" s="194"/>
      <c r="DT215" s="194"/>
      <c r="DU215" s="194"/>
      <c r="DV215" s="194"/>
      <c r="DW215" s="194"/>
      <c r="DX215" s="194"/>
      <c r="DY215" s="194"/>
      <c r="DZ215" s="194"/>
      <c r="EA215" s="194"/>
      <c r="EB215" s="194"/>
      <c r="EC215" s="194"/>
      <c r="ED215" s="194"/>
      <c r="EE215" s="194"/>
      <c r="EF215" s="194"/>
      <c r="EG215" s="194"/>
      <c r="EH215" s="194"/>
      <c r="EI215" s="194"/>
      <c r="EJ215" s="194"/>
      <c r="EK215" s="194"/>
      <c r="EL215" s="194"/>
      <c r="EM215" s="194"/>
      <c r="EN215" s="194"/>
      <c r="EO215" s="194"/>
      <c r="EP215" s="194"/>
      <c r="EQ215" s="194"/>
      <c r="ER215" s="194"/>
      <c r="ES215" s="194"/>
      <c r="ET215" s="194"/>
      <c r="EU215" s="194"/>
      <c r="EV215" s="194"/>
      <c r="EW215" s="194"/>
      <c r="EX215" s="194"/>
      <c r="EY215" s="194"/>
      <c r="EZ215" s="194"/>
      <c r="FA215" s="194"/>
      <c r="FB215" s="194"/>
      <c r="FC215" s="194"/>
      <c r="FD215" s="194"/>
      <c r="FE215" s="194"/>
      <c r="FF215" s="194"/>
      <c r="FG215" s="194"/>
      <c r="FH215" s="194"/>
      <c r="FI215" s="194"/>
      <c r="FJ215" s="194"/>
      <c r="FK215" s="194"/>
      <c r="FL215" s="194"/>
      <c r="FM215" s="194"/>
      <c r="FN215" s="194"/>
      <c r="FO215" s="194"/>
      <c r="FP215" s="194"/>
      <c r="FQ215" s="194"/>
      <c r="FR215" s="194"/>
      <c r="FS215" s="194"/>
      <c r="FT215" s="194"/>
      <c r="FU215" s="194"/>
      <c r="FV215" s="194"/>
      <c r="FW215" s="194"/>
      <c r="FX215" s="194"/>
      <c r="FY215" s="194"/>
    </row>
    <row r="216" spans="1:181" s="57" customFormat="1" ht="270" x14ac:dyDescent="0.25">
      <c r="A216" s="69" t="s">
        <v>9</v>
      </c>
      <c r="B216" s="71" t="s">
        <v>9</v>
      </c>
      <c r="C216" s="84" t="s">
        <v>319</v>
      </c>
      <c r="D216" s="43">
        <v>33696500</v>
      </c>
      <c r="E216" s="89"/>
      <c r="F216" s="87" t="s">
        <v>320</v>
      </c>
      <c r="G216" s="42"/>
      <c r="H216" s="43" t="s">
        <v>34</v>
      </c>
      <c r="I216" s="43"/>
      <c r="J216" s="43" t="s">
        <v>20</v>
      </c>
      <c r="K216" s="43" t="s">
        <v>34</v>
      </c>
      <c r="L216" s="43" t="s">
        <v>34</v>
      </c>
      <c r="M216" s="43" t="s">
        <v>321</v>
      </c>
      <c r="N216" s="107">
        <v>38420</v>
      </c>
      <c r="O216" s="110">
        <v>128000</v>
      </c>
      <c r="P216" s="71" t="s">
        <v>288</v>
      </c>
      <c r="Q216" s="43" t="s">
        <v>34</v>
      </c>
      <c r="R216" s="103">
        <v>45870</v>
      </c>
      <c r="S216" s="103">
        <v>45931</v>
      </c>
      <c r="T216" s="43" t="s">
        <v>322</v>
      </c>
      <c r="U216" s="71" t="s">
        <v>318</v>
      </c>
      <c r="V216" s="43" t="s">
        <v>34</v>
      </c>
      <c r="W216" s="43" t="s">
        <v>34</v>
      </c>
      <c r="X216" s="43" t="s">
        <v>323</v>
      </c>
      <c r="Y216" s="43" t="s">
        <v>34</v>
      </c>
      <c r="Z216" s="139"/>
      <c r="AA216" s="43"/>
      <c r="AB216" s="43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194"/>
      <c r="AT216" s="194"/>
      <c r="AU216" s="194"/>
      <c r="AV216" s="194"/>
      <c r="AW216" s="194"/>
      <c r="AX216" s="194"/>
      <c r="AY216" s="194"/>
      <c r="AZ216" s="194"/>
      <c r="BA216" s="194"/>
      <c r="BB216" s="194"/>
      <c r="BC216" s="194"/>
      <c r="BD216" s="194"/>
      <c r="BE216" s="194"/>
      <c r="BF216" s="194"/>
      <c r="BG216" s="194"/>
      <c r="BH216" s="194"/>
      <c r="BI216" s="194"/>
      <c r="BJ216" s="194"/>
      <c r="BK216" s="194"/>
      <c r="BL216" s="194"/>
      <c r="BM216" s="194"/>
      <c r="BN216" s="194"/>
      <c r="BO216" s="194"/>
      <c r="BP216" s="194"/>
      <c r="BQ216" s="194"/>
      <c r="BR216" s="194"/>
      <c r="BS216" s="194"/>
      <c r="BT216" s="194"/>
      <c r="BU216" s="194"/>
      <c r="BV216" s="194"/>
      <c r="BW216" s="194"/>
      <c r="BX216" s="194"/>
      <c r="BY216" s="194"/>
      <c r="BZ216" s="194"/>
      <c r="CA216" s="194"/>
      <c r="CB216" s="194"/>
      <c r="CC216" s="194"/>
      <c r="CD216" s="194"/>
      <c r="CE216" s="194"/>
      <c r="CF216" s="194"/>
      <c r="CG216" s="194"/>
      <c r="CH216" s="194"/>
      <c r="CI216" s="194"/>
      <c r="CJ216" s="194"/>
      <c r="CK216" s="194"/>
      <c r="CL216" s="194"/>
      <c r="CM216" s="194"/>
      <c r="CN216" s="194"/>
      <c r="CO216" s="194"/>
      <c r="CP216" s="194"/>
      <c r="CQ216" s="194"/>
      <c r="CR216" s="194"/>
      <c r="CS216" s="194"/>
      <c r="CT216" s="194"/>
      <c r="CU216" s="194"/>
      <c r="CV216" s="194"/>
      <c r="CW216" s="194"/>
      <c r="CX216" s="194"/>
      <c r="CY216" s="194"/>
      <c r="CZ216" s="194"/>
      <c r="DA216" s="194"/>
      <c r="DB216" s="194"/>
      <c r="DC216" s="194"/>
      <c r="DD216" s="194"/>
      <c r="DE216" s="194"/>
      <c r="DF216" s="194"/>
      <c r="DG216" s="194"/>
      <c r="DH216" s="194"/>
      <c r="DI216" s="194"/>
      <c r="DJ216" s="194"/>
      <c r="DK216" s="194"/>
      <c r="DL216" s="194"/>
      <c r="DM216" s="194"/>
      <c r="DN216" s="194"/>
      <c r="DO216" s="194"/>
      <c r="DP216" s="194"/>
      <c r="DQ216" s="194"/>
      <c r="DR216" s="194"/>
      <c r="DS216" s="194"/>
      <c r="DT216" s="194"/>
      <c r="DU216" s="194"/>
      <c r="DV216" s="194"/>
      <c r="DW216" s="194"/>
      <c r="DX216" s="194"/>
      <c r="DY216" s="194"/>
      <c r="DZ216" s="194"/>
      <c r="EA216" s="194"/>
      <c r="EB216" s="194"/>
      <c r="EC216" s="194"/>
      <c r="ED216" s="194"/>
      <c r="EE216" s="194"/>
      <c r="EF216" s="194"/>
      <c r="EG216" s="194"/>
      <c r="EH216" s="194"/>
      <c r="EI216" s="194"/>
      <c r="EJ216" s="194"/>
      <c r="EK216" s="194"/>
      <c r="EL216" s="194"/>
      <c r="EM216" s="194"/>
      <c r="EN216" s="194"/>
      <c r="EO216" s="194"/>
      <c r="EP216" s="194"/>
      <c r="EQ216" s="194"/>
      <c r="ER216" s="194"/>
      <c r="ES216" s="194"/>
      <c r="ET216" s="194"/>
      <c r="EU216" s="194"/>
      <c r="EV216" s="194"/>
      <c r="EW216" s="194"/>
      <c r="EX216" s="194"/>
      <c r="EY216" s="194"/>
      <c r="EZ216" s="194"/>
      <c r="FA216" s="194"/>
      <c r="FB216" s="194"/>
      <c r="FC216" s="194"/>
      <c r="FD216" s="194"/>
      <c r="FE216" s="194"/>
      <c r="FF216" s="194"/>
      <c r="FG216" s="194"/>
      <c r="FH216" s="194"/>
      <c r="FI216" s="194"/>
      <c r="FJ216" s="194"/>
      <c r="FK216" s="194"/>
      <c r="FL216" s="194"/>
      <c r="FM216" s="194"/>
      <c r="FN216" s="194"/>
      <c r="FO216" s="194"/>
      <c r="FP216" s="194"/>
      <c r="FQ216" s="194"/>
      <c r="FR216" s="194"/>
      <c r="FS216" s="194"/>
      <c r="FT216" s="194"/>
      <c r="FU216" s="194"/>
      <c r="FV216" s="194"/>
      <c r="FW216" s="194"/>
      <c r="FX216" s="194"/>
      <c r="FY216" s="194"/>
    </row>
    <row r="217" spans="1:181" s="57" customFormat="1" ht="270" x14ac:dyDescent="0.25">
      <c r="A217" s="87" t="s">
        <v>9</v>
      </c>
      <c r="B217" s="71" t="s">
        <v>9</v>
      </c>
      <c r="C217" s="84" t="s">
        <v>324</v>
      </c>
      <c r="D217" s="43">
        <v>33696500</v>
      </c>
      <c r="E217" s="42"/>
      <c r="F217" s="87" t="s">
        <v>320</v>
      </c>
      <c r="G217" s="42"/>
      <c r="H217" s="43" t="s">
        <v>34</v>
      </c>
      <c r="I217" s="43"/>
      <c r="J217" s="43" t="s">
        <v>20</v>
      </c>
      <c r="K217" s="43" t="s">
        <v>34</v>
      </c>
      <c r="L217" s="43" t="s">
        <v>34</v>
      </c>
      <c r="M217" s="107">
        <v>22680</v>
      </c>
      <c r="N217" s="107">
        <v>27442.799999999999</v>
      </c>
      <c r="O217" s="107">
        <v>45360</v>
      </c>
      <c r="P217" s="71" t="s">
        <v>301</v>
      </c>
      <c r="Q217" s="43" t="s">
        <v>34</v>
      </c>
      <c r="R217" s="103">
        <v>45870</v>
      </c>
      <c r="S217" s="103">
        <v>45931</v>
      </c>
      <c r="T217" s="43" t="s">
        <v>325</v>
      </c>
      <c r="U217" s="71" t="s">
        <v>318</v>
      </c>
      <c r="V217" s="43" t="s">
        <v>34</v>
      </c>
      <c r="W217" s="43" t="s">
        <v>34</v>
      </c>
      <c r="X217" s="43" t="s">
        <v>323</v>
      </c>
      <c r="Y217" s="43" t="s">
        <v>34</v>
      </c>
      <c r="Z217" s="139"/>
      <c r="AA217" s="43"/>
      <c r="AB217" s="43"/>
      <c r="AC217" s="194"/>
      <c r="AD217" s="194"/>
      <c r="AE217" s="194"/>
      <c r="AF217" s="194"/>
      <c r="AG217" s="194"/>
      <c r="AH217" s="194"/>
      <c r="AI217" s="194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194"/>
      <c r="AT217" s="194"/>
      <c r="AU217" s="194"/>
      <c r="AV217" s="194"/>
      <c r="AW217" s="194"/>
      <c r="AX217" s="194"/>
      <c r="AY217" s="194"/>
      <c r="AZ217" s="194"/>
      <c r="BA217" s="194"/>
      <c r="BB217" s="194"/>
      <c r="BC217" s="194"/>
      <c r="BD217" s="194"/>
      <c r="BE217" s="194"/>
      <c r="BF217" s="194"/>
      <c r="BG217" s="194"/>
      <c r="BH217" s="194"/>
      <c r="BI217" s="194"/>
      <c r="BJ217" s="194"/>
      <c r="BK217" s="194"/>
      <c r="BL217" s="194"/>
      <c r="BM217" s="194"/>
      <c r="BN217" s="194"/>
      <c r="BO217" s="194"/>
      <c r="BP217" s="194"/>
      <c r="BQ217" s="194"/>
      <c r="BR217" s="194"/>
      <c r="BS217" s="194"/>
      <c r="BT217" s="194"/>
      <c r="BU217" s="194"/>
      <c r="BV217" s="194"/>
      <c r="BW217" s="194"/>
      <c r="BX217" s="194"/>
      <c r="BY217" s="194"/>
      <c r="BZ217" s="194"/>
      <c r="CA217" s="194"/>
      <c r="CB217" s="194"/>
      <c r="CC217" s="194"/>
      <c r="CD217" s="194"/>
      <c r="CE217" s="194"/>
      <c r="CF217" s="194"/>
      <c r="CG217" s="194"/>
      <c r="CH217" s="194"/>
      <c r="CI217" s="194"/>
      <c r="CJ217" s="194"/>
      <c r="CK217" s="194"/>
      <c r="CL217" s="194"/>
      <c r="CM217" s="194"/>
      <c r="CN217" s="194"/>
      <c r="CO217" s="194"/>
      <c r="CP217" s="194"/>
      <c r="CQ217" s="194"/>
      <c r="CR217" s="194"/>
      <c r="CS217" s="194"/>
      <c r="CT217" s="194"/>
      <c r="CU217" s="194"/>
      <c r="CV217" s="194"/>
      <c r="CW217" s="194"/>
      <c r="CX217" s="194"/>
      <c r="CY217" s="194"/>
      <c r="CZ217" s="194"/>
      <c r="DA217" s="194"/>
      <c r="DB217" s="194"/>
      <c r="DC217" s="194"/>
      <c r="DD217" s="194"/>
      <c r="DE217" s="194"/>
      <c r="DF217" s="194"/>
      <c r="DG217" s="194"/>
      <c r="DH217" s="194"/>
      <c r="DI217" s="194"/>
      <c r="DJ217" s="194"/>
      <c r="DK217" s="194"/>
      <c r="DL217" s="194"/>
      <c r="DM217" s="194"/>
      <c r="DN217" s="194"/>
      <c r="DO217" s="194"/>
      <c r="DP217" s="194"/>
      <c r="DQ217" s="194"/>
      <c r="DR217" s="194"/>
      <c r="DS217" s="194"/>
      <c r="DT217" s="194"/>
      <c r="DU217" s="194"/>
      <c r="DV217" s="194"/>
      <c r="DW217" s="194"/>
      <c r="DX217" s="194"/>
      <c r="DY217" s="194"/>
      <c r="DZ217" s="194"/>
      <c r="EA217" s="194"/>
      <c r="EB217" s="194"/>
      <c r="EC217" s="194"/>
      <c r="ED217" s="194"/>
      <c r="EE217" s="194"/>
      <c r="EF217" s="194"/>
      <c r="EG217" s="194"/>
      <c r="EH217" s="194"/>
      <c r="EI217" s="194"/>
      <c r="EJ217" s="194"/>
      <c r="EK217" s="194"/>
      <c r="EL217" s="194"/>
      <c r="EM217" s="194"/>
      <c r="EN217" s="194"/>
      <c r="EO217" s="194"/>
      <c r="EP217" s="194"/>
      <c r="EQ217" s="194"/>
      <c r="ER217" s="194"/>
      <c r="ES217" s="194"/>
      <c r="ET217" s="194"/>
      <c r="EU217" s="194"/>
      <c r="EV217" s="194"/>
      <c r="EW217" s="194"/>
      <c r="EX217" s="194"/>
      <c r="EY217" s="194"/>
      <c r="EZ217" s="194"/>
      <c r="FA217" s="194"/>
      <c r="FB217" s="194"/>
      <c r="FC217" s="194"/>
      <c r="FD217" s="194"/>
      <c r="FE217" s="194"/>
      <c r="FF217" s="194"/>
      <c r="FG217" s="194"/>
      <c r="FH217" s="194"/>
      <c r="FI217" s="194"/>
      <c r="FJ217" s="194"/>
      <c r="FK217" s="194"/>
      <c r="FL217" s="194"/>
      <c r="FM217" s="194"/>
      <c r="FN217" s="194"/>
      <c r="FO217" s="194"/>
      <c r="FP217" s="194"/>
      <c r="FQ217" s="194"/>
      <c r="FR217" s="194"/>
      <c r="FS217" s="194"/>
      <c r="FT217" s="194"/>
      <c r="FU217" s="194"/>
      <c r="FV217" s="194"/>
      <c r="FW217" s="194"/>
      <c r="FX217" s="194"/>
      <c r="FY217" s="194"/>
    </row>
    <row r="218" spans="1:181" s="57" customFormat="1" ht="270" x14ac:dyDescent="0.25">
      <c r="A218" s="78" t="s">
        <v>9</v>
      </c>
      <c r="B218" s="71" t="s">
        <v>9</v>
      </c>
      <c r="C218" s="84" t="s">
        <v>326</v>
      </c>
      <c r="D218" s="43">
        <v>33124131</v>
      </c>
      <c r="E218" s="42"/>
      <c r="F218" s="87" t="s">
        <v>320</v>
      </c>
      <c r="G218" s="42"/>
      <c r="H218" s="43" t="s">
        <v>34</v>
      </c>
      <c r="I218" s="43"/>
      <c r="J218" s="43" t="s">
        <v>20</v>
      </c>
      <c r="K218" s="43" t="s">
        <v>34</v>
      </c>
      <c r="L218" s="43" t="s">
        <v>70</v>
      </c>
      <c r="M218" s="86">
        <v>35227</v>
      </c>
      <c r="N218" s="111">
        <v>85249.34</v>
      </c>
      <c r="O218" s="111">
        <v>42624.67</v>
      </c>
      <c r="P218" s="71" t="s">
        <v>288</v>
      </c>
      <c r="Q218" s="43" t="s">
        <v>34</v>
      </c>
      <c r="R218" s="103">
        <v>45870</v>
      </c>
      <c r="S218" s="103">
        <v>45931</v>
      </c>
      <c r="T218" s="43" t="s">
        <v>322</v>
      </c>
      <c r="U218" s="71" t="s">
        <v>318</v>
      </c>
      <c r="V218" s="43" t="s">
        <v>34</v>
      </c>
      <c r="W218" s="43" t="s">
        <v>34</v>
      </c>
      <c r="X218" s="43" t="s">
        <v>323</v>
      </c>
      <c r="Y218" s="43" t="s">
        <v>34</v>
      </c>
      <c r="Z218" s="139"/>
      <c r="AA218" s="43"/>
      <c r="AB218" s="43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  <c r="AN218" s="194"/>
      <c r="AO218" s="194"/>
      <c r="AP218" s="194"/>
      <c r="AQ218" s="194"/>
      <c r="AR218" s="194"/>
      <c r="AS218" s="194"/>
      <c r="AT218" s="194"/>
      <c r="AU218" s="194"/>
      <c r="AV218" s="194"/>
      <c r="AW218" s="194"/>
      <c r="AX218" s="194"/>
      <c r="AY218" s="194"/>
      <c r="AZ218" s="194"/>
      <c r="BA218" s="194"/>
      <c r="BB218" s="194"/>
      <c r="BC218" s="194"/>
      <c r="BD218" s="194"/>
      <c r="BE218" s="194"/>
      <c r="BF218" s="194"/>
      <c r="BG218" s="194"/>
      <c r="BH218" s="194"/>
      <c r="BI218" s="194"/>
      <c r="BJ218" s="194"/>
      <c r="BK218" s="194"/>
      <c r="BL218" s="194"/>
      <c r="BM218" s="194"/>
      <c r="BN218" s="194"/>
      <c r="BO218" s="194"/>
      <c r="BP218" s="194"/>
      <c r="BQ218" s="194"/>
      <c r="BR218" s="194"/>
      <c r="BS218" s="194"/>
      <c r="BT218" s="194"/>
      <c r="BU218" s="194"/>
      <c r="BV218" s="194"/>
      <c r="BW218" s="194"/>
      <c r="BX218" s="194"/>
      <c r="BY218" s="194"/>
      <c r="BZ218" s="194"/>
      <c r="CA218" s="194"/>
      <c r="CB218" s="194"/>
      <c r="CC218" s="194"/>
      <c r="CD218" s="194"/>
      <c r="CE218" s="194"/>
      <c r="CF218" s="194"/>
      <c r="CG218" s="194"/>
      <c r="CH218" s="194"/>
      <c r="CI218" s="194"/>
      <c r="CJ218" s="194"/>
      <c r="CK218" s="194"/>
      <c r="CL218" s="194"/>
      <c r="CM218" s="194"/>
      <c r="CN218" s="194"/>
      <c r="CO218" s="194"/>
      <c r="CP218" s="194"/>
      <c r="CQ218" s="194"/>
      <c r="CR218" s="194"/>
      <c r="CS218" s="194"/>
      <c r="CT218" s="194"/>
      <c r="CU218" s="194"/>
      <c r="CV218" s="194"/>
      <c r="CW218" s="194"/>
      <c r="CX218" s="194"/>
      <c r="CY218" s="194"/>
      <c r="CZ218" s="194"/>
      <c r="DA218" s="194"/>
      <c r="DB218" s="194"/>
      <c r="DC218" s="194"/>
      <c r="DD218" s="194"/>
      <c r="DE218" s="194"/>
      <c r="DF218" s="194"/>
      <c r="DG218" s="194"/>
      <c r="DH218" s="194"/>
      <c r="DI218" s="194"/>
      <c r="DJ218" s="194"/>
      <c r="DK218" s="194"/>
      <c r="DL218" s="194"/>
      <c r="DM218" s="194"/>
      <c r="DN218" s="194"/>
      <c r="DO218" s="194"/>
      <c r="DP218" s="194"/>
      <c r="DQ218" s="194"/>
      <c r="DR218" s="194"/>
      <c r="DS218" s="194"/>
      <c r="DT218" s="194"/>
      <c r="DU218" s="194"/>
      <c r="DV218" s="194"/>
      <c r="DW218" s="194"/>
      <c r="DX218" s="194"/>
      <c r="DY218" s="194"/>
      <c r="DZ218" s="194"/>
      <c r="EA218" s="194"/>
      <c r="EB218" s="194"/>
      <c r="EC218" s="194"/>
      <c r="ED218" s="194"/>
      <c r="EE218" s="194"/>
      <c r="EF218" s="194"/>
      <c r="EG218" s="194"/>
      <c r="EH218" s="194"/>
      <c r="EI218" s="194"/>
      <c r="EJ218" s="194"/>
      <c r="EK218" s="194"/>
      <c r="EL218" s="194"/>
      <c r="EM218" s="194"/>
      <c r="EN218" s="194"/>
      <c r="EO218" s="194"/>
      <c r="EP218" s="194"/>
      <c r="EQ218" s="194"/>
      <c r="ER218" s="194"/>
      <c r="ES218" s="194"/>
      <c r="ET218" s="194"/>
      <c r="EU218" s="194"/>
      <c r="EV218" s="194"/>
      <c r="EW218" s="194"/>
      <c r="EX218" s="194"/>
      <c r="EY218" s="194"/>
      <c r="EZ218" s="194"/>
      <c r="FA218" s="194"/>
      <c r="FB218" s="194"/>
      <c r="FC218" s="194"/>
      <c r="FD218" s="194"/>
      <c r="FE218" s="194"/>
      <c r="FF218" s="194"/>
      <c r="FG218" s="194"/>
      <c r="FH218" s="194"/>
      <c r="FI218" s="194"/>
      <c r="FJ218" s="194"/>
      <c r="FK218" s="194"/>
      <c r="FL218" s="194"/>
      <c r="FM218" s="194"/>
      <c r="FN218" s="194"/>
      <c r="FO218" s="194"/>
      <c r="FP218" s="194"/>
      <c r="FQ218" s="194"/>
      <c r="FR218" s="194"/>
      <c r="FS218" s="194"/>
      <c r="FT218" s="194"/>
      <c r="FU218" s="194"/>
      <c r="FV218" s="194"/>
      <c r="FW218" s="194"/>
      <c r="FX218" s="194"/>
      <c r="FY218" s="194"/>
    </row>
    <row r="219" spans="1:181" s="57" customFormat="1" ht="315" x14ac:dyDescent="0.25">
      <c r="A219" s="78" t="s">
        <v>9</v>
      </c>
      <c r="B219" s="71" t="s">
        <v>9</v>
      </c>
      <c r="C219" s="84" t="s">
        <v>327</v>
      </c>
      <c r="D219" s="43">
        <v>33696500</v>
      </c>
      <c r="E219" s="99" t="s">
        <v>304</v>
      </c>
      <c r="F219" s="99" t="s">
        <v>305</v>
      </c>
      <c r="G219" s="42"/>
      <c r="H219" s="43" t="s">
        <v>34</v>
      </c>
      <c r="I219" s="43"/>
      <c r="J219" s="43" t="s">
        <v>20</v>
      </c>
      <c r="K219" s="43" t="s">
        <v>70</v>
      </c>
      <c r="L219" s="43" t="s">
        <v>70</v>
      </c>
      <c r="M219" s="107" t="s">
        <v>328</v>
      </c>
      <c r="N219" s="108" t="s">
        <v>328</v>
      </c>
      <c r="O219" s="107" t="s">
        <v>329</v>
      </c>
      <c r="P219" s="71" t="s">
        <v>261</v>
      </c>
      <c r="Q219" s="26" t="s">
        <v>70</v>
      </c>
      <c r="R219" s="103">
        <v>45870</v>
      </c>
      <c r="S219" s="103">
        <v>45931</v>
      </c>
      <c r="T219" s="43" t="s">
        <v>322</v>
      </c>
      <c r="U219" s="71" t="s">
        <v>318</v>
      </c>
      <c r="V219" s="43" t="s">
        <v>34</v>
      </c>
      <c r="W219" s="43" t="s">
        <v>34</v>
      </c>
      <c r="X219" s="43" t="s">
        <v>323</v>
      </c>
      <c r="Y219" s="43" t="s">
        <v>34</v>
      </c>
      <c r="Z219" s="139"/>
      <c r="AA219" s="43"/>
      <c r="AB219" s="43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  <c r="AN219" s="194"/>
      <c r="AO219" s="194"/>
      <c r="AP219" s="194"/>
      <c r="AQ219" s="194"/>
      <c r="AR219" s="194"/>
      <c r="AS219" s="194"/>
      <c r="AT219" s="194"/>
      <c r="AU219" s="194"/>
      <c r="AV219" s="194"/>
      <c r="AW219" s="194"/>
      <c r="AX219" s="194"/>
      <c r="AY219" s="194"/>
      <c r="AZ219" s="194"/>
      <c r="BA219" s="194"/>
      <c r="BB219" s="194"/>
      <c r="BC219" s="194"/>
      <c r="BD219" s="194"/>
      <c r="BE219" s="194"/>
      <c r="BF219" s="194"/>
      <c r="BG219" s="194"/>
      <c r="BH219" s="194"/>
      <c r="BI219" s="194"/>
      <c r="BJ219" s="194"/>
      <c r="BK219" s="194"/>
      <c r="BL219" s="194"/>
      <c r="BM219" s="194"/>
      <c r="BN219" s="194"/>
      <c r="BO219" s="194"/>
      <c r="BP219" s="194"/>
      <c r="BQ219" s="194"/>
      <c r="BR219" s="194"/>
      <c r="BS219" s="194"/>
      <c r="BT219" s="194"/>
      <c r="BU219" s="194"/>
      <c r="BV219" s="194"/>
      <c r="BW219" s="194"/>
      <c r="BX219" s="194"/>
      <c r="BY219" s="194"/>
      <c r="BZ219" s="194"/>
      <c r="CA219" s="194"/>
      <c r="CB219" s="194"/>
      <c r="CC219" s="194"/>
      <c r="CD219" s="194"/>
      <c r="CE219" s="194"/>
      <c r="CF219" s="194"/>
      <c r="CG219" s="194"/>
      <c r="CH219" s="194"/>
      <c r="CI219" s="194"/>
      <c r="CJ219" s="194"/>
      <c r="CK219" s="194"/>
      <c r="CL219" s="194"/>
      <c r="CM219" s="194"/>
      <c r="CN219" s="194"/>
      <c r="CO219" s="194"/>
      <c r="CP219" s="194"/>
      <c r="CQ219" s="194"/>
      <c r="CR219" s="194"/>
      <c r="CS219" s="194"/>
      <c r="CT219" s="194"/>
      <c r="CU219" s="194"/>
      <c r="CV219" s="194"/>
      <c r="CW219" s="194"/>
      <c r="CX219" s="194"/>
      <c r="CY219" s="194"/>
      <c r="CZ219" s="194"/>
      <c r="DA219" s="194"/>
      <c r="DB219" s="194"/>
      <c r="DC219" s="194"/>
      <c r="DD219" s="194"/>
      <c r="DE219" s="194"/>
      <c r="DF219" s="194"/>
      <c r="DG219" s="194"/>
      <c r="DH219" s="194"/>
      <c r="DI219" s="194"/>
      <c r="DJ219" s="194"/>
      <c r="DK219" s="194"/>
      <c r="DL219" s="194"/>
      <c r="DM219" s="194"/>
      <c r="DN219" s="194"/>
      <c r="DO219" s="194"/>
      <c r="DP219" s="194"/>
      <c r="DQ219" s="194"/>
      <c r="DR219" s="194"/>
      <c r="DS219" s="194"/>
      <c r="DT219" s="194"/>
      <c r="DU219" s="194"/>
      <c r="DV219" s="194"/>
      <c r="DW219" s="194"/>
      <c r="DX219" s="194"/>
      <c r="DY219" s="194"/>
      <c r="DZ219" s="194"/>
      <c r="EA219" s="194"/>
      <c r="EB219" s="194"/>
      <c r="EC219" s="194"/>
      <c r="ED219" s="194"/>
      <c r="EE219" s="194"/>
      <c r="EF219" s="194"/>
      <c r="EG219" s="194"/>
      <c r="EH219" s="194"/>
      <c r="EI219" s="194"/>
      <c r="EJ219" s="194"/>
      <c r="EK219" s="194"/>
      <c r="EL219" s="194"/>
      <c r="EM219" s="194"/>
      <c r="EN219" s="194"/>
      <c r="EO219" s="194"/>
      <c r="EP219" s="194"/>
      <c r="EQ219" s="194"/>
      <c r="ER219" s="194"/>
      <c r="ES219" s="194"/>
      <c r="ET219" s="194"/>
      <c r="EU219" s="194"/>
      <c r="EV219" s="194"/>
      <c r="EW219" s="194"/>
      <c r="EX219" s="194"/>
      <c r="EY219" s="194"/>
      <c r="EZ219" s="194"/>
      <c r="FA219" s="194"/>
      <c r="FB219" s="194"/>
      <c r="FC219" s="194"/>
      <c r="FD219" s="194"/>
      <c r="FE219" s="194"/>
      <c r="FF219" s="194"/>
      <c r="FG219" s="194"/>
      <c r="FH219" s="194"/>
      <c r="FI219" s="194"/>
      <c r="FJ219" s="194"/>
      <c r="FK219" s="194"/>
      <c r="FL219" s="194"/>
      <c r="FM219" s="194"/>
      <c r="FN219" s="194"/>
      <c r="FO219" s="194"/>
      <c r="FP219" s="194"/>
      <c r="FQ219" s="194"/>
      <c r="FR219" s="194"/>
      <c r="FS219" s="194"/>
      <c r="FT219" s="194"/>
      <c r="FU219" s="194"/>
      <c r="FV219" s="194"/>
      <c r="FW219" s="194"/>
      <c r="FX219" s="194"/>
      <c r="FY219" s="194"/>
    </row>
    <row r="220" spans="1:181" s="57" customFormat="1" ht="285" x14ac:dyDescent="0.25">
      <c r="A220" s="69" t="s">
        <v>9</v>
      </c>
      <c r="B220" s="71" t="s">
        <v>9</v>
      </c>
      <c r="C220" s="112" t="s">
        <v>330</v>
      </c>
      <c r="D220" s="43">
        <v>33696500</v>
      </c>
      <c r="E220" s="42"/>
      <c r="F220" s="99" t="s">
        <v>305</v>
      </c>
      <c r="G220" s="42"/>
      <c r="H220" s="43" t="s">
        <v>34</v>
      </c>
      <c r="I220" s="43"/>
      <c r="J220" s="43" t="s">
        <v>20</v>
      </c>
      <c r="K220" s="43" t="s">
        <v>34</v>
      </c>
      <c r="L220" s="43" t="s">
        <v>70</v>
      </c>
      <c r="M220" s="107">
        <v>13834.8</v>
      </c>
      <c r="N220" s="107">
        <v>16740</v>
      </c>
      <c r="O220" s="107">
        <v>13834.8</v>
      </c>
      <c r="P220" s="43" t="s">
        <v>331</v>
      </c>
      <c r="Q220" s="26" t="s">
        <v>34</v>
      </c>
      <c r="R220" s="103">
        <v>45870</v>
      </c>
      <c r="S220" s="103">
        <v>45931</v>
      </c>
      <c r="T220" s="43" t="s">
        <v>332</v>
      </c>
      <c r="U220" s="71" t="s">
        <v>318</v>
      </c>
      <c r="V220" s="43" t="s">
        <v>34</v>
      </c>
      <c r="W220" s="43" t="s">
        <v>34</v>
      </c>
      <c r="X220" s="43" t="s">
        <v>323</v>
      </c>
      <c r="Y220" s="43" t="s">
        <v>34</v>
      </c>
      <c r="Z220" s="139"/>
      <c r="AA220" s="43"/>
      <c r="AB220" s="43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  <c r="AN220" s="194"/>
      <c r="AO220" s="194"/>
      <c r="AP220" s="194"/>
      <c r="AQ220" s="194"/>
      <c r="AR220" s="194"/>
      <c r="AS220" s="194"/>
      <c r="AT220" s="194"/>
      <c r="AU220" s="194"/>
      <c r="AV220" s="194"/>
      <c r="AW220" s="194"/>
      <c r="AX220" s="194"/>
      <c r="AY220" s="194"/>
      <c r="AZ220" s="194"/>
      <c r="BA220" s="194"/>
      <c r="BB220" s="194"/>
      <c r="BC220" s="194"/>
      <c r="BD220" s="194"/>
      <c r="BE220" s="194"/>
      <c r="BF220" s="194"/>
      <c r="BG220" s="194"/>
      <c r="BH220" s="194"/>
      <c r="BI220" s="194"/>
      <c r="BJ220" s="194"/>
      <c r="BK220" s="194"/>
      <c r="BL220" s="194"/>
      <c r="BM220" s="194"/>
      <c r="BN220" s="194"/>
      <c r="BO220" s="194"/>
      <c r="BP220" s="194"/>
      <c r="BQ220" s="194"/>
      <c r="BR220" s="194"/>
      <c r="BS220" s="194"/>
      <c r="BT220" s="194"/>
      <c r="BU220" s="194"/>
      <c r="BV220" s="194"/>
      <c r="BW220" s="194"/>
      <c r="BX220" s="194"/>
      <c r="BY220" s="194"/>
      <c r="BZ220" s="194"/>
      <c r="CA220" s="194"/>
      <c r="CB220" s="194"/>
      <c r="CC220" s="194"/>
      <c r="CD220" s="194"/>
      <c r="CE220" s="194"/>
      <c r="CF220" s="194"/>
      <c r="CG220" s="194"/>
      <c r="CH220" s="194"/>
      <c r="CI220" s="194"/>
      <c r="CJ220" s="194"/>
      <c r="CK220" s="194"/>
      <c r="CL220" s="194"/>
      <c r="CM220" s="194"/>
      <c r="CN220" s="194"/>
      <c r="CO220" s="194"/>
      <c r="CP220" s="194"/>
      <c r="CQ220" s="194"/>
      <c r="CR220" s="194"/>
      <c r="CS220" s="194"/>
      <c r="CT220" s="194"/>
      <c r="CU220" s="194"/>
      <c r="CV220" s="194"/>
      <c r="CW220" s="194"/>
      <c r="CX220" s="194"/>
      <c r="CY220" s="194"/>
      <c r="CZ220" s="194"/>
      <c r="DA220" s="194"/>
      <c r="DB220" s="194"/>
      <c r="DC220" s="194"/>
      <c r="DD220" s="194"/>
      <c r="DE220" s="194"/>
      <c r="DF220" s="194"/>
      <c r="DG220" s="194"/>
      <c r="DH220" s="194"/>
      <c r="DI220" s="194"/>
      <c r="DJ220" s="194"/>
      <c r="DK220" s="194"/>
      <c r="DL220" s="194"/>
      <c r="DM220" s="194"/>
      <c r="DN220" s="194"/>
      <c r="DO220" s="194"/>
      <c r="DP220" s="194"/>
      <c r="DQ220" s="194"/>
      <c r="DR220" s="194"/>
      <c r="DS220" s="194"/>
      <c r="DT220" s="194"/>
      <c r="DU220" s="194"/>
      <c r="DV220" s="194"/>
      <c r="DW220" s="194"/>
      <c r="DX220" s="194"/>
      <c r="DY220" s="194"/>
      <c r="DZ220" s="194"/>
      <c r="EA220" s="194"/>
      <c r="EB220" s="194"/>
      <c r="EC220" s="194"/>
      <c r="ED220" s="194"/>
      <c r="EE220" s="194"/>
      <c r="EF220" s="194"/>
      <c r="EG220" s="194"/>
      <c r="EH220" s="194"/>
      <c r="EI220" s="194"/>
      <c r="EJ220" s="194"/>
      <c r="EK220" s="194"/>
      <c r="EL220" s="194"/>
      <c r="EM220" s="194"/>
      <c r="EN220" s="194"/>
      <c r="EO220" s="194"/>
      <c r="EP220" s="194"/>
      <c r="EQ220" s="194"/>
      <c r="ER220" s="194"/>
      <c r="ES220" s="194"/>
      <c r="ET220" s="194"/>
      <c r="EU220" s="194"/>
      <c r="EV220" s="194"/>
      <c r="EW220" s="194"/>
      <c r="EX220" s="194"/>
      <c r="EY220" s="194"/>
      <c r="EZ220" s="194"/>
      <c r="FA220" s="194"/>
      <c r="FB220" s="194"/>
      <c r="FC220" s="194"/>
      <c r="FD220" s="194"/>
      <c r="FE220" s="194"/>
      <c r="FF220" s="194"/>
      <c r="FG220" s="194"/>
      <c r="FH220" s="194"/>
      <c r="FI220" s="194"/>
      <c r="FJ220" s="194"/>
      <c r="FK220" s="194"/>
      <c r="FL220" s="194"/>
      <c r="FM220" s="194"/>
      <c r="FN220" s="194"/>
      <c r="FO220" s="194"/>
      <c r="FP220" s="194"/>
      <c r="FQ220" s="194"/>
      <c r="FR220" s="194"/>
      <c r="FS220" s="194"/>
      <c r="FT220" s="194"/>
      <c r="FU220" s="194"/>
      <c r="FV220" s="194"/>
      <c r="FW220" s="194"/>
      <c r="FX220" s="194"/>
      <c r="FY220" s="194"/>
    </row>
    <row r="221" spans="1:181" s="57" customFormat="1" ht="135" x14ac:dyDescent="0.25">
      <c r="A221" s="69" t="s">
        <v>9</v>
      </c>
      <c r="B221" s="71" t="s">
        <v>9</v>
      </c>
      <c r="C221" s="112" t="s">
        <v>333</v>
      </c>
      <c r="D221" s="43" t="s">
        <v>334</v>
      </c>
      <c r="E221" s="42"/>
      <c r="F221" s="113" t="s">
        <v>335</v>
      </c>
      <c r="G221" s="42"/>
      <c r="H221" s="43" t="s">
        <v>70</v>
      </c>
      <c r="I221" s="43"/>
      <c r="J221" s="43" t="s">
        <v>19</v>
      </c>
      <c r="K221" s="43" t="s">
        <v>34</v>
      </c>
      <c r="L221" s="43" t="s">
        <v>70</v>
      </c>
      <c r="M221" s="96">
        <v>139848.75</v>
      </c>
      <c r="N221" s="96">
        <v>139848.75</v>
      </c>
      <c r="O221" s="96">
        <v>216517</v>
      </c>
      <c r="P221" s="43" t="s">
        <v>336</v>
      </c>
      <c r="Q221" s="26" t="s">
        <v>70</v>
      </c>
      <c r="R221" s="103">
        <v>45870</v>
      </c>
      <c r="S221" s="103">
        <v>45931</v>
      </c>
      <c r="T221" s="43" t="s">
        <v>337</v>
      </c>
      <c r="U221" s="71" t="s">
        <v>318</v>
      </c>
      <c r="V221" s="43" t="s">
        <v>34</v>
      </c>
      <c r="W221" s="43" t="s">
        <v>70</v>
      </c>
      <c r="X221" s="43"/>
      <c r="Y221" s="43" t="s">
        <v>34</v>
      </c>
      <c r="Z221" s="139"/>
      <c r="AA221" s="43"/>
      <c r="AB221" s="43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  <c r="AN221" s="194"/>
      <c r="AO221" s="194"/>
      <c r="AP221" s="194"/>
      <c r="AQ221" s="194"/>
      <c r="AR221" s="194"/>
      <c r="AS221" s="194"/>
      <c r="AT221" s="194"/>
      <c r="AU221" s="194"/>
      <c r="AV221" s="194"/>
      <c r="AW221" s="194"/>
      <c r="AX221" s="194"/>
      <c r="AY221" s="194"/>
      <c r="AZ221" s="194"/>
      <c r="BA221" s="194"/>
      <c r="BB221" s="194"/>
      <c r="BC221" s="194"/>
      <c r="BD221" s="194"/>
      <c r="BE221" s="194"/>
      <c r="BF221" s="194"/>
      <c r="BG221" s="194"/>
      <c r="BH221" s="194"/>
      <c r="BI221" s="194"/>
      <c r="BJ221" s="194"/>
      <c r="BK221" s="194"/>
      <c r="BL221" s="194"/>
      <c r="BM221" s="194"/>
      <c r="BN221" s="194"/>
      <c r="BO221" s="194"/>
      <c r="BP221" s="194"/>
      <c r="BQ221" s="194"/>
      <c r="BR221" s="194"/>
      <c r="BS221" s="194"/>
      <c r="BT221" s="194"/>
      <c r="BU221" s="194"/>
      <c r="BV221" s="194"/>
      <c r="BW221" s="194"/>
      <c r="BX221" s="194"/>
      <c r="BY221" s="194"/>
      <c r="BZ221" s="194"/>
      <c r="CA221" s="194"/>
      <c r="CB221" s="194"/>
      <c r="CC221" s="194"/>
      <c r="CD221" s="194"/>
      <c r="CE221" s="194"/>
      <c r="CF221" s="194"/>
      <c r="CG221" s="194"/>
      <c r="CH221" s="194"/>
      <c r="CI221" s="194"/>
      <c r="CJ221" s="194"/>
      <c r="CK221" s="194"/>
      <c r="CL221" s="194"/>
      <c r="CM221" s="194"/>
      <c r="CN221" s="194"/>
      <c r="CO221" s="194"/>
      <c r="CP221" s="194"/>
      <c r="CQ221" s="194"/>
      <c r="CR221" s="194"/>
      <c r="CS221" s="194"/>
      <c r="CT221" s="194"/>
      <c r="CU221" s="194"/>
      <c r="CV221" s="194"/>
      <c r="CW221" s="194"/>
      <c r="CX221" s="194"/>
      <c r="CY221" s="194"/>
      <c r="CZ221" s="194"/>
      <c r="DA221" s="194"/>
      <c r="DB221" s="194"/>
      <c r="DC221" s="194"/>
      <c r="DD221" s="194"/>
      <c r="DE221" s="194"/>
      <c r="DF221" s="194"/>
      <c r="DG221" s="194"/>
      <c r="DH221" s="194"/>
      <c r="DI221" s="194"/>
      <c r="DJ221" s="194"/>
      <c r="DK221" s="194"/>
      <c r="DL221" s="194"/>
      <c r="DM221" s="194"/>
      <c r="DN221" s="194"/>
      <c r="DO221" s="194"/>
      <c r="DP221" s="194"/>
      <c r="DQ221" s="194"/>
      <c r="DR221" s="194"/>
      <c r="DS221" s="194"/>
      <c r="DT221" s="194"/>
      <c r="DU221" s="194"/>
      <c r="DV221" s="194"/>
      <c r="DW221" s="194"/>
      <c r="DX221" s="194"/>
      <c r="DY221" s="194"/>
      <c r="DZ221" s="194"/>
      <c r="EA221" s="194"/>
      <c r="EB221" s="194"/>
      <c r="EC221" s="194"/>
      <c r="ED221" s="194"/>
      <c r="EE221" s="194"/>
      <c r="EF221" s="194"/>
      <c r="EG221" s="194"/>
      <c r="EH221" s="194"/>
      <c r="EI221" s="194"/>
      <c r="EJ221" s="194"/>
      <c r="EK221" s="194"/>
      <c r="EL221" s="194"/>
      <c r="EM221" s="194"/>
      <c r="EN221" s="194"/>
      <c r="EO221" s="194"/>
      <c r="EP221" s="194"/>
      <c r="EQ221" s="194"/>
      <c r="ER221" s="194"/>
      <c r="ES221" s="194"/>
      <c r="ET221" s="194"/>
      <c r="EU221" s="194"/>
      <c r="EV221" s="194"/>
      <c r="EW221" s="194"/>
      <c r="EX221" s="194"/>
      <c r="EY221" s="194"/>
      <c r="EZ221" s="194"/>
      <c r="FA221" s="194"/>
      <c r="FB221" s="194"/>
      <c r="FC221" s="194"/>
      <c r="FD221" s="194"/>
      <c r="FE221" s="194"/>
      <c r="FF221" s="194"/>
      <c r="FG221" s="194"/>
      <c r="FH221" s="194"/>
      <c r="FI221" s="194"/>
      <c r="FJ221" s="194"/>
      <c r="FK221" s="194"/>
      <c r="FL221" s="194"/>
      <c r="FM221" s="194"/>
      <c r="FN221" s="194"/>
      <c r="FO221" s="194"/>
      <c r="FP221" s="194"/>
      <c r="FQ221" s="194"/>
      <c r="FR221" s="194"/>
      <c r="FS221" s="194"/>
      <c r="FT221" s="194"/>
      <c r="FU221" s="194"/>
      <c r="FV221" s="194"/>
      <c r="FW221" s="194"/>
      <c r="FX221" s="194"/>
      <c r="FY221" s="194"/>
    </row>
    <row r="222" spans="1:181" s="57" customFormat="1" x14ac:dyDescent="0.25">
      <c r="A222" s="42" t="s">
        <v>10</v>
      </c>
      <c r="B222" s="42" t="s">
        <v>10</v>
      </c>
      <c r="C222" s="44" t="s">
        <v>365</v>
      </c>
      <c r="D222" s="131" t="s">
        <v>366</v>
      </c>
      <c r="E222" s="42"/>
      <c r="F222" s="42"/>
      <c r="G222" s="42"/>
      <c r="H222" s="42"/>
      <c r="I222" s="42"/>
      <c r="J222" s="41" t="s">
        <v>20</v>
      </c>
      <c r="K222" s="41" t="s">
        <v>70</v>
      </c>
      <c r="L222" s="41" t="s">
        <v>70</v>
      </c>
      <c r="M222" s="140">
        <v>1200000</v>
      </c>
      <c r="N222" s="140">
        <f>M222*1.21</f>
        <v>1452000</v>
      </c>
      <c r="O222" s="140">
        <v>1500000</v>
      </c>
      <c r="P222" s="41" t="s">
        <v>367</v>
      </c>
      <c r="Q222" s="41" t="s">
        <v>70</v>
      </c>
      <c r="R222" s="141"/>
      <c r="S222" s="142">
        <v>45901</v>
      </c>
      <c r="T222" s="41" t="s">
        <v>368</v>
      </c>
      <c r="U222" s="41" t="s">
        <v>369</v>
      </c>
      <c r="V222" s="41" t="s">
        <v>34</v>
      </c>
      <c r="W222" s="41" t="s">
        <v>34</v>
      </c>
      <c r="X222" s="41"/>
      <c r="Y222" s="41" t="s">
        <v>34</v>
      </c>
      <c r="Z222" s="139"/>
      <c r="AA222" s="41"/>
      <c r="AB222" s="41"/>
    </row>
    <row r="223" spans="1:181" s="57" customFormat="1" x14ac:dyDescent="0.25">
      <c r="A223" s="42" t="s">
        <v>10</v>
      </c>
      <c r="B223" s="42" t="s">
        <v>10</v>
      </c>
      <c r="C223" s="44" t="s">
        <v>370</v>
      </c>
      <c r="D223" s="131" t="s">
        <v>371</v>
      </c>
      <c r="E223" s="42"/>
      <c r="F223" s="42"/>
      <c r="G223" s="42"/>
      <c r="H223" s="42"/>
      <c r="I223" s="42"/>
      <c r="J223" s="41" t="s">
        <v>20</v>
      </c>
      <c r="K223" s="41" t="s">
        <v>70</v>
      </c>
      <c r="L223" s="41" t="s">
        <v>70</v>
      </c>
      <c r="M223" s="140">
        <v>1850000</v>
      </c>
      <c r="N223" s="140">
        <f>M223*1.21</f>
        <v>2238500</v>
      </c>
      <c r="O223" s="140">
        <v>2312500</v>
      </c>
      <c r="P223" s="41" t="s">
        <v>372</v>
      </c>
      <c r="Q223" s="41" t="s">
        <v>70</v>
      </c>
      <c r="R223" s="115">
        <v>45931</v>
      </c>
      <c r="S223" s="115">
        <v>46054</v>
      </c>
      <c r="T223" s="41" t="s">
        <v>368</v>
      </c>
      <c r="U223" s="41" t="s">
        <v>373</v>
      </c>
      <c r="V223" s="41" t="s">
        <v>34</v>
      </c>
      <c r="W223" s="41" t="s">
        <v>34</v>
      </c>
      <c r="X223" s="41"/>
      <c r="Y223" s="41" t="s">
        <v>34</v>
      </c>
      <c r="Z223" s="139"/>
      <c r="AA223" s="41"/>
      <c r="AB223" s="41"/>
    </row>
    <row r="224" spans="1:181" s="57" customFormat="1" x14ac:dyDescent="0.25">
      <c r="A224" s="42" t="s">
        <v>10</v>
      </c>
      <c r="B224" s="42" t="s">
        <v>10</v>
      </c>
      <c r="C224" s="44" t="s">
        <v>374</v>
      </c>
      <c r="D224" s="131" t="s">
        <v>375</v>
      </c>
      <c r="E224" s="42"/>
      <c r="F224" s="42"/>
      <c r="G224" s="42"/>
      <c r="H224" s="42"/>
      <c r="I224" s="42"/>
      <c r="J224" s="41" t="s">
        <v>20</v>
      </c>
      <c r="K224" s="41" t="s">
        <v>70</v>
      </c>
      <c r="L224" s="41" t="s">
        <v>70</v>
      </c>
      <c r="M224" s="140">
        <v>900000</v>
      </c>
      <c r="N224" s="140">
        <f>M224*1.21</f>
        <v>1089000</v>
      </c>
      <c r="O224" s="140">
        <v>1500000</v>
      </c>
      <c r="P224" s="41" t="s">
        <v>372</v>
      </c>
      <c r="Q224" s="41" t="s">
        <v>70</v>
      </c>
      <c r="R224" s="115">
        <v>45992</v>
      </c>
      <c r="S224" s="115">
        <v>46113</v>
      </c>
      <c r="T224" s="41" t="s">
        <v>376</v>
      </c>
      <c r="U224" s="41" t="s">
        <v>377</v>
      </c>
      <c r="V224" s="41" t="s">
        <v>34</v>
      </c>
      <c r="W224" s="41" t="s">
        <v>34</v>
      </c>
      <c r="X224" s="41"/>
      <c r="Y224" s="41" t="s">
        <v>34</v>
      </c>
      <c r="Z224" s="139"/>
      <c r="AA224" s="41"/>
      <c r="AB224" s="41"/>
    </row>
    <row r="225" spans="1:181" s="57" customFormat="1" x14ac:dyDescent="0.25">
      <c r="A225" s="42" t="s">
        <v>10</v>
      </c>
      <c r="B225" s="42" t="s">
        <v>10</v>
      </c>
      <c r="C225" s="48" t="s">
        <v>378</v>
      </c>
      <c r="D225" s="131" t="s">
        <v>375</v>
      </c>
      <c r="E225" s="42"/>
      <c r="F225" s="42"/>
      <c r="G225" s="42"/>
      <c r="H225" s="42"/>
      <c r="I225" s="42"/>
      <c r="J225" s="41" t="s">
        <v>20</v>
      </c>
      <c r="K225" s="41" t="s">
        <v>70</v>
      </c>
      <c r="L225" s="41" t="s">
        <v>70</v>
      </c>
      <c r="M225" s="140">
        <v>5700000</v>
      </c>
      <c r="N225" s="140">
        <f>M225*1.21</f>
        <v>6897000</v>
      </c>
      <c r="O225" s="140">
        <v>9500000</v>
      </c>
      <c r="P225" s="41" t="s">
        <v>372</v>
      </c>
      <c r="Q225" s="41" t="s">
        <v>70</v>
      </c>
      <c r="R225" s="115">
        <v>45992</v>
      </c>
      <c r="S225" s="115">
        <v>46174</v>
      </c>
      <c r="T225" s="41" t="s">
        <v>376</v>
      </c>
      <c r="U225" s="41" t="s">
        <v>379</v>
      </c>
      <c r="V225" s="41" t="s">
        <v>34</v>
      </c>
      <c r="W225" s="41" t="s">
        <v>34</v>
      </c>
      <c r="X225" s="41"/>
      <c r="Y225" s="41" t="s">
        <v>34</v>
      </c>
      <c r="Z225" s="139"/>
      <c r="AA225" s="41"/>
      <c r="AB225" s="41"/>
    </row>
    <row r="226" spans="1:181" s="57" customFormat="1" x14ac:dyDescent="0.25">
      <c r="A226" s="42" t="s">
        <v>10</v>
      </c>
      <c r="B226" s="42" t="s">
        <v>10</v>
      </c>
      <c r="C226" s="48" t="s">
        <v>380</v>
      </c>
      <c r="D226" s="131" t="s">
        <v>381</v>
      </c>
      <c r="E226" s="42"/>
      <c r="F226" s="42"/>
      <c r="G226" s="42"/>
      <c r="H226" s="42"/>
      <c r="I226" s="42"/>
      <c r="J226" s="41" t="s">
        <v>20</v>
      </c>
      <c r="K226" s="41" t="s">
        <v>70</v>
      </c>
      <c r="L226" s="41" t="s">
        <v>70</v>
      </c>
      <c r="M226" s="140">
        <v>380000</v>
      </c>
      <c r="N226" s="140">
        <f>M226*1.21</f>
        <v>459800</v>
      </c>
      <c r="O226" s="140">
        <v>760000</v>
      </c>
      <c r="P226" s="41" t="s">
        <v>372</v>
      </c>
      <c r="Q226" s="41" t="s">
        <v>70</v>
      </c>
      <c r="R226" s="115">
        <v>45778</v>
      </c>
      <c r="S226" s="115">
        <v>45870</v>
      </c>
      <c r="T226" s="41" t="s">
        <v>382</v>
      </c>
      <c r="U226" s="41" t="s">
        <v>383</v>
      </c>
      <c r="V226" s="41" t="s">
        <v>34</v>
      </c>
      <c r="W226" s="41" t="s">
        <v>269</v>
      </c>
      <c r="X226" s="41"/>
      <c r="Y226" s="41" t="s">
        <v>34</v>
      </c>
      <c r="Z226" s="139"/>
      <c r="AA226" s="41"/>
      <c r="AB226" s="41"/>
    </row>
    <row r="227" spans="1:181" s="57" customFormat="1" x14ac:dyDescent="0.25">
      <c r="A227" s="42" t="s">
        <v>10</v>
      </c>
      <c r="B227" s="42" t="s">
        <v>10</v>
      </c>
      <c r="C227" s="48" t="s">
        <v>384</v>
      </c>
      <c r="D227" s="131" t="s">
        <v>385</v>
      </c>
      <c r="E227" s="42"/>
      <c r="F227" s="42"/>
      <c r="G227" s="42"/>
      <c r="H227" s="42"/>
      <c r="I227" s="42"/>
      <c r="J227" s="41" t="s">
        <v>17</v>
      </c>
      <c r="K227" s="41" t="s">
        <v>70</v>
      </c>
      <c r="L227" s="41" t="s">
        <v>70</v>
      </c>
      <c r="M227" s="140">
        <v>760347.11</v>
      </c>
      <c r="N227" s="140">
        <f>M227*1.1</f>
        <v>836381.821</v>
      </c>
      <c r="O227" s="140">
        <v>1355885</v>
      </c>
      <c r="P227" s="41" t="s">
        <v>372</v>
      </c>
      <c r="Q227" s="41" t="s">
        <v>34</v>
      </c>
      <c r="R227" s="115">
        <v>45717</v>
      </c>
      <c r="S227" s="115">
        <v>45809</v>
      </c>
      <c r="T227" s="41" t="s">
        <v>376</v>
      </c>
      <c r="U227" s="41" t="s">
        <v>386</v>
      </c>
      <c r="V227" s="41" t="s">
        <v>34</v>
      </c>
      <c r="W227" s="41" t="s">
        <v>34</v>
      </c>
      <c r="X227" s="41"/>
      <c r="Y227" s="41" t="s">
        <v>34</v>
      </c>
      <c r="Z227" s="139"/>
      <c r="AA227" s="41"/>
      <c r="AB227" s="41"/>
    </row>
    <row r="228" spans="1:181" s="57" customFormat="1" x14ac:dyDescent="0.25">
      <c r="A228" s="42" t="s">
        <v>10</v>
      </c>
      <c r="B228" s="42" t="s">
        <v>10</v>
      </c>
      <c r="C228" s="48" t="s">
        <v>387</v>
      </c>
      <c r="D228" s="131" t="s">
        <v>388</v>
      </c>
      <c r="E228" s="42"/>
      <c r="F228" s="42"/>
      <c r="G228" s="42"/>
      <c r="H228" s="42"/>
      <c r="I228" s="42"/>
      <c r="J228" s="41" t="s">
        <v>19</v>
      </c>
      <c r="K228" s="41" t="s">
        <v>70</v>
      </c>
      <c r="L228" s="41" t="s">
        <v>70</v>
      </c>
      <c r="M228" s="140">
        <v>250000</v>
      </c>
      <c r="N228" s="140">
        <f t="shared" ref="N228:N242" si="6">M228*1.21</f>
        <v>302500</v>
      </c>
      <c r="O228" s="140">
        <v>500000</v>
      </c>
      <c r="P228" s="41" t="s">
        <v>372</v>
      </c>
      <c r="Q228" s="41" t="s">
        <v>70</v>
      </c>
      <c r="R228" s="115">
        <v>45778</v>
      </c>
      <c r="S228" s="115">
        <v>45931</v>
      </c>
      <c r="T228" s="41" t="s">
        <v>389</v>
      </c>
      <c r="U228" s="41" t="s">
        <v>383</v>
      </c>
      <c r="V228" s="41" t="s">
        <v>34</v>
      </c>
      <c r="W228" s="41" t="s">
        <v>34</v>
      </c>
      <c r="X228" s="41"/>
      <c r="Y228" s="41" t="s">
        <v>34</v>
      </c>
      <c r="Z228" s="139"/>
      <c r="AA228" s="41"/>
      <c r="AB228" s="41"/>
    </row>
    <row r="229" spans="1:181" s="57" customFormat="1" x14ac:dyDescent="0.25">
      <c r="A229" s="42" t="s">
        <v>10</v>
      </c>
      <c r="B229" s="42" t="s">
        <v>10</v>
      </c>
      <c r="C229" s="48" t="s">
        <v>390</v>
      </c>
      <c r="D229" s="131" t="s">
        <v>388</v>
      </c>
      <c r="E229" s="42"/>
      <c r="F229" s="42"/>
      <c r="G229" s="42"/>
      <c r="H229" s="42"/>
      <c r="I229" s="42"/>
      <c r="J229" s="41" t="s">
        <v>19</v>
      </c>
      <c r="K229" s="41" t="s">
        <v>70</v>
      </c>
      <c r="L229" s="41" t="s">
        <v>70</v>
      </c>
      <c r="M229" s="140">
        <v>230000</v>
      </c>
      <c r="N229" s="140">
        <f t="shared" si="6"/>
        <v>278300</v>
      </c>
      <c r="O229" s="140">
        <v>345000</v>
      </c>
      <c r="P229" s="41" t="s">
        <v>372</v>
      </c>
      <c r="Q229" s="41" t="s">
        <v>70</v>
      </c>
      <c r="R229" s="115">
        <v>45809</v>
      </c>
      <c r="S229" s="115">
        <v>45962</v>
      </c>
      <c r="T229" s="41" t="s">
        <v>391</v>
      </c>
      <c r="U229" s="41" t="s">
        <v>383</v>
      </c>
      <c r="V229" s="41" t="s">
        <v>34</v>
      </c>
      <c r="W229" s="41" t="s">
        <v>70</v>
      </c>
      <c r="X229" s="41"/>
      <c r="Y229" s="41" t="s">
        <v>34</v>
      </c>
      <c r="Z229" s="139"/>
      <c r="AA229" s="41"/>
      <c r="AB229" s="41"/>
    </row>
    <row r="230" spans="1:181" s="57" customFormat="1" x14ac:dyDescent="0.25">
      <c r="A230" s="42" t="s">
        <v>10</v>
      </c>
      <c r="B230" s="42" t="s">
        <v>10</v>
      </c>
      <c r="C230" s="48" t="s">
        <v>394</v>
      </c>
      <c r="D230" s="131" t="s">
        <v>286</v>
      </c>
      <c r="E230" s="42"/>
      <c r="F230" s="42"/>
      <c r="G230" s="42"/>
      <c r="H230" s="42"/>
      <c r="I230" s="42"/>
      <c r="J230" s="41" t="s">
        <v>19</v>
      </c>
      <c r="K230" s="41" t="s">
        <v>70</v>
      </c>
      <c r="L230" s="41" t="s">
        <v>70</v>
      </c>
      <c r="M230" s="140">
        <v>250000</v>
      </c>
      <c r="N230" s="140">
        <f t="shared" si="6"/>
        <v>302500</v>
      </c>
      <c r="O230" s="140">
        <v>250000</v>
      </c>
      <c r="P230" s="41" t="s">
        <v>372</v>
      </c>
      <c r="Q230" s="41" t="s">
        <v>34</v>
      </c>
      <c r="R230" s="115">
        <v>45839</v>
      </c>
      <c r="S230" s="115">
        <v>45992</v>
      </c>
      <c r="T230" s="41" t="s">
        <v>395</v>
      </c>
      <c r="U230" s="41" t="s">
        <v>396</v>
      </c>
      <c r="V230" s="41" t="s">
        <v>34</v>
      </c>
      <c r="W230" s="41" t="s">
        <v>34</v>
      </c>
      <c r="X230" s="41"/>
      <c r="Y230" s="41" t="s">
        <v>34</v>
      </c>
      <c r="Z230" s="139"/>
      <c r="AA230" s="41"/>
      <c r="AB230" s="41"/>
    </row>
    <row r="231" spans="1:181" s="57" customFormat="1" x14ac:dyDescent="0.25">
      <c r="A231" s="42" t="s">
        <v>10</v>
      </c>
      <c r="B231" s="42" t="s">
        <v>10</v>
      </c>
      <c r="C231" s="48" t="s">
        <v>397</v>
      </c>
      <c r="D231" s="131" t="s">
        <v>398</v>
      </c>
      <c r="E231" s="42"/>
      <c r="F231" s="42"/>
      <c r="G231" s="42"/>
      <c r="H231" s="42"/>
      <c r="I231" s="42"/>
      <c r="J231" s="41" t="s">
        <v>19</v>
      </c>
      <c r="K231" s="41" t="s">
        <v>70</v>
      </c>
      <c r="L231" s="41" t="s">
        <v>70</v>
      </c>
      <c r="M231" s="140">
        <v>300000</v>
      </c>
      <c r="N231" s="140">
        <f t="shared" si="6"/>
        <v>363000</v>
      </c>
      <c r="O231" s="140">
        <v>500000</v>
      </c>
      <c r="P231" s="41" t="s">
        <v>372</v>
      </c>
      <c r="Q231" s="41" t="s">
        <v>34</v>
      </c>
      <c r="R231" s="115">
        <v>45839</v>
      </c>
      <c r="S231" s="115">
        <v>46023</v>
      </c>
      <c r="T231" s="41" t="s">
        <v>376</v>
      </c>
      <c r="U231" s="41" t="s">
        <v>396</v>
      </c>
      <c r="V231" s="41" t="s">
        <v>34</v>
      </c>
      <c r="W231" s="41" t="s">
        <v>34</v>
      </c>
      <c r="X231" s="41"/>
      <c r="Y231" s="41" t="s">
        <v>34</v>
      </c>
      <c r="Z231" s="139"/>
      <c r="AA231" s="41"/>
      <c r="AB231" s="41"/>
    </row>
    <row r="232" spans="1:181" s="57" customFormat="1" x14ac:dyDescent="0.25">
      <c r="A232" s="42" t="s">
        <v>10</v>
      </c>
      <c r="B232" s="42" t="s">
        <v>10</v>
      </c>
      <c r="C232" s="48" t="s">
        <v>399</v>
      </c>
      <c r="D232" s="131" t="s">
        <v>400</v>
      </c>
      <c r="E232" s="42"/>
      <c r="F232" s="42"/>
      <c r="G232" s="42"/>
      <c r="H232" s="42"/>
      <c r="I232" s="42"/>
      <c r="J232" s="41" t="s">
        <v>19</v>
      </c>
      <c r="K232" s="41" t="s">
        <v>70</v>
      </c>
      <c r="L232" s="41" t="s">
        <v>70</v>
      </c>
      <c r="M232" s="140">
        <v>50000</v>
      </c>
      <c r="N232" s="140">
        <f t="shared" si="6"/>
        <v>60500</v>
      </c>
      <c r="O232" s="140">
        <v>100000</v>
      </c>
      <c r="P232" s="41" t="s">
        <v>372</v>
      </c>
      <c r="Q232" s="41" t="s">
        <v>34</v>
      </c>
      <c r="R232" s="115">
        <v>45839</v>
      </c>
      <c r="S232" s="115">
        <v>46023</v>
      </c>
      <c r="T232" s="41" t="s">
        <v>401</v>
      </c>
      <c r="U232" s="41" t="s">
        <v>396</v>
      </c>
      <c r="V232" s="41" t="s">
        <v>34</v>
      </c>
      <c r="W232" s="41" t="s">
        <v>34</v>
      </c>
      <c r="X232" s="41"/>
      <c r="Y232" s="41" t="s">
        <v>34</v>
      </c>
      <c r="Z232" s="139"/>
      <c r="AA232" s="41"/>
      <c r="AB232" s="41"/>
    </row>
    <row r="233" spans="1:181" s="57" customFormat="1" x14ac:dyDescent="0.25">
      <c r="A233" s="42" t="s">
        <v>10</v>
      </c>
      <c r="B233" s="42" t="s">
        <v>10</v>
      </c>
      <c r="C233" s="48" t="s">
        <v>402</v>
      </c>
      <c r="D233" s="131" t="s">
        <v>833</v>
      </c>
      <c r="E233" s="42"/>
      <c r="F233" s="42"/>
      <c r="G233" s="42"/>
      <c r="H233" s="42"/>
      <c r="I233" s="42"/>
      <c r="J233" s="41" t="s">
        <v>19</v>
      </c>
      <c r="K233" s="41" t="s">
        <v>70</v>
      </c>
      <c r="L233" s="41" t="s">
        <v>70</v>
      </c>
      <c r="M233" s="140">
        <v>260000</v>
      </c>
      <c r="N233" s="140">
        <f t="shared" si="6"/>
        <v>314600</v>
      </c>
      <c r="O233" s="140">
        <v>560000</v>
      </c>
      <c r="P233" s="41" t="s">
        <v>372</v>
      </c>
      <c r="Q233" s="41" t="s">
        <v>70</v>
      </c>
      <c r="R233" s="115">
        <v>45839</v>
      </c>
      <c r="S233" s="115">
        <v>46023</v>
      </c>
      <c r="T233" s="41" t="s">
        <v>401</v>
      </c>
      <c r="U233" s="41" t="s">
        <v>396</v>
      </c>
      <c r="V233" s="41" t="s">
        <v>34</v>
      </c>
      <c r="W233" s="41" t="s">
        <v>34</v>
      </c>
      <c r="X233" s="41"/>
      <c r="Y233" s="41" t="s">
        <v>34</v>
      </c>
      <c r="Z233" s="139"/>
      <c r="AA233" s="41"/>
      <c r="AB233" s="41"/>
    </row>
    <row r="234" spans="1:181" s="57" customFormat="1" x14ac:dyDescent="0.25">
      <c r="A234" s="42" t="s">
        <v>10</v>
      </c>
      <c r="B234" s="42" t="s">
        <v>10</v>
      </c>
      <c r="C234" s="48" t="s">
        <v>403</v>
      </c>
      <c r="D234" s="131" t="s">
        <v>286</v>
      </c>
      <c r="E234" s="42"/>
      <c r="F234" s="42"/>
      <c r="G234" s="42"/>
      <c r="H234" s="42"/>
      <c r="I234" s="42"/>
      <c r="J234" s="41" t="s">
        <v>19</v>
      </c>
      <c r="K234" s="41" t="s">
        <v>34</v>
      </c>
      <c r="L234" s="41" t="s">
        <v>70</v>
      </c>
      <c r="M234" s="140">
        <v>120000</v>
      </c>
      <c r="N234" s="140">
        <f t="shared" si="6"/>
        <v>145200</v>
      </c>
      <c r="O234" s="140">
        <v>180000</v>
      </c>
      <c r="P234" s="41" t="s">
        <v>372</v>
      </c>
      <c r="Q234" s="41" t="s">
        <v>34</v>
      </c>
      <c r="R234" s="115">
        <v>45839</v>
      </c>
      <c r="S234" s="115">
        <v>46023</v>
      </c>
      <c r="T234" s="41" t="s">
        <v>404</v>
      </c>
      <c r="U234" s="41" t="s">
        <v>396</v>
      </c>
      <c r="V234" s="41" t="s">
        <v>34</v>
      </c>
      <c r="W234" s="41" t="s">
        <v>34</v>
      </c>
      <c r="X234" s="41"/>
      <c r="Y234" s="41" t="s">
        <v>34</v>
      </c>
      <c r="Z234" s="139"/>
      <c r="AA234" s="41"/>
      <c r="AB234" s="41"/>
    </row>
    <row r="235" spans="1:181" s="42" customFormat="1" x14ac:dyDescent="0.25">
      <c r="A235" s="42" t="s">
        <v>10</v>
      </c>
      <c r="B235" s="42" t="s">
        <v>10</v>
      </c>
      <c r="C235" s="48" t="s">
        <v>405</v>
      </c>
      <c r="D235" s="131" t="s">
        <v>286</v>
      </c>
      <c r="J235" s="41" t="s">
        <v>19</v>
      </c>
      <c r="K235" s="41" t="s">
        <v>34</v>
      </c>
      <c r="L235" s="41" t="s">
        <v>70</v>
      </c>
      <c r="M235" s="140">
        <v>120000</v>
      </c>
      <c r="N235" s="140">
        <f t="shared" si="6"/>
        <v>145200</v>
      </c>
      <c r="O235" s="140">
        <v>180000</v>
      </c>
      <c r="P235" s="41" t="s">
        <v>372</v>
      </c>
      <c r="Q235" s="41" t="s">
        <v>34</v>
      </c>
      <c r="R235" s="115">
        <v>45839</v>
      </c>
      <c r="S235" s="115">
        <v>46023</v>
      </c>
      <c r="T235" s="41" t="s">
        <v>404</v>
      </c>
      <c r="U235" s="41" t="s">
        <v>396</v>
      </c>
      <c r="V235" s="41" t="s">
        <v>34</v>
      </c>
      <c r="W235" s="41" t="s">
        <v>34</v>
      </c>
      <c r="X235" s="41"/>
      <c r="Y235" s="41" t="s">
        <v>34</v>
      </c>
      <c r="Z235" s="139"/>
      <c r="AA235" s="41"/>
      <c r="AB235" s="41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</row>
    <row r="236" spans="1:181" s="57" customFormat="1" x14ac:dyDescent="0.25">
      <c r="A236" s="42" t="s">
        <v>10</v>
      </c>
      <c r="B236" s="42" t="s">
        <v>10</v>
      </c>
      <c r="C236" s="48" t="s">
        <v>406</v>
      </c>
      <c r="D236" s="131" t="s">
        <v>407</v>
      </c>
      <c r="E236" s="42"/>
      <c r="F236" s="42"/>
      <c r="G236" s="42"/>
      <c r="H236" s="42"/>
      <c r="I236" s="42"/>
      <c r="J236" s="41" t="s">
        <v>19</v>
      </c>
      <c r="K236" s="41" t="s">
        <v>34</v>
      </c>
      <c r="L236" s="41" t="s">
        <v>70</v>
      </c>
      <c r="M236" s="140">
        <v>32000</v>
      </c>
      <c r="N236" s="140">
        <f t="shared" si="6"/>
        <v>38720</v>
      </c>
      <c r="O236" s="140">
        <v>48000</v>
      </c>
      <c r="P236" s="41" t="s">
        <v>367</v>
      </c>
      <c r="Q236" s="41" t="s">
        <v>34</v>
      </c>
      <c r="R236" s="41"/>
      <c r="S236" s="115">
        <v>46023</v>
      </c>
      <c r="T236" s="41" t="s">
        <v>404</v>
      </c>
      <c r="U236" s="41" t="s">
        <v>408</v>
      </c>
      <c r="V236" s="41" t="s">
        <v>34</v>
      </c>
      <c r="W236" s="41" t="s">
        <v>34</v>
      </c>
      <c r="X236" s="41"/>
      <c r="Y236" s="41" t="s">
        <v>34</v>
      </c>
      <c r="Z236" s="139"/>
      <c r="AA236" s="41"/>
      <c r="AB236" s="41"/>
    </row>
    <row r="237" spans="1:181" s="57" customFormat="1" x14ac:dyDescent="0.25">
      <c r="A237" s="42" t="s">
        <v>10</v>
      </c>
      <c r="B237" s="42" t="s">
        <v>10</v>
      </c>
      <c r="C237" s="48" t="s">
        <v>409</v>
      </c>
      <c r="D237" s="131" t="s">
        <v>407</v>
      </c>
      <c r="E237" s="42"/>
      <c r="F237" s="42"/>
      <c r="G237" s="42"/>
      <c r="H237" s="42"/>
      <c r="I237" s="42"/>
      <c r="J237" s="41" t="s">
        <v>19</v>
      </c>
      <c r="K237" s="41" t="s">
        <v>34</v>
      </c>
      <c r="L237" s="41" t="s">
        <v>70</v>
      </c>
      <c r="M237" s="140">
        <v>30000</v>
      </c>
      <c r="N237" s="140">
        <f t="shared" si="6"/>
        <v>36300</v>
      </c>
      <c r="O237" s="140">
        <v>45000</v>
      </c>
      <c r="P237" s="41" t="s">
        <v>367</v>
      </c>
      <c r="Q237" s="41" t="s">
        <v>34</v>
      </c>
      <c r="R237" s="41"/>
      <c r="S237" s="115">
        <v>46023</v>
      </c>
      <c r="T237" s="41" t="s">
        <v>404</v>
      </c>
      <c r="U237" s="41" t="s">
        <v>396</v>
      </c>
      <c r="V237" s="41" t="s">
        <v>34</v>
      </c>
      <c r="W237" s="41" t="s">
        <v>34</v>
      </c>
      <c r="X237" s="41"/>
      <c r="Y237" s="41" t="s">
        <v>34</v>
      </c>
      <c r="Z237" s="139"/>
      <c r="AA237" s="41"/>
      <c r="AB237" s="41"/>
    </row>
    <row r="238" spans="1:181" s="57" customFormat="1" x14ac:dyDescent="0.25">
      <c r="A238" s="42" t="s">
        <v>10</v>
      </c>
      <c r="B238" s="42" t="s">
        <v>10</v>
      </c>
      <c r="C238" s="48" t="s">
        <v>410</v>
      </c>
      <c r="D238" s="131" t="s">
        <v>407</v>
      </c>
      <c r="E238" s="42"/>
      <c r="F238" s="42"/>
      <c r="G238" s="42"/>
      <c r="H238" s="42"/>
      <c r="I238" s="42"/>
      <c r="J238" s="41" t="s">
        <v>19</v>
      </c>
      <c r="K238" s="41" t="s">
        <v>34</v>
      </c>
      <c r="L238" s="41" t="s">
        <v>70</v>
      </c>
      <c r="M238" s="140">
        <v>30000</v>
      </c>
      <c r="N238" s="140">
        <f t="shared" si="6"/>
        <v>36300</v>
      </c>
      <c r="O238" s="140">
        <v>45000</v>
      </c>
      <c r="P238" s="41" t="s">
        <v>367</v>
      </c>
      <c r="Q238" s="41" t="s">
        <v>34</v>
      </c>
      <c r="R238" s="41"/>
      <c r="S238" s="115">
        <v>46023</v>
      </c>
      <c r="T238" s="41" t="s">
        <v>404</v>
      </c>
      <c r="U238" s="41" t="s">
        <v>411</v>
      </c>
      <c r="V238" s="41" t="s">
        <v>34</v>
      </c>
      <c r="W238" s="41" t="s">
        <v>34</v>
      </c>
      <c r="X238" s="41"/>
      <c r="Y238" s="41" t="s">
        <v>34</v>
      </c>
      <c r="Z238" s="139"/>
      <c r="AA238" s="41"/>
      <c r="AB238" s="41"/>
    </row>
    <row r="239" spans="1:181" s="57" customFormat="1" x14ac:dyDescent="0.25">
      <c r="A239" s="42" t="s">
        <v>10</v>
      </c>
      <c r="B239" s="42" t="s">
        <v>10</v>
      </c>
      <c r="C239" s="48" t="s">
        <v>412</v>
      </c>
      <c r="D239" s="131" t="s">
        <v>413</v>
      </c>
      <c r="E239" s="42"/>
      <c r="F239" s="42"/>
      <c r="G239" s="42"/>
      <c r="H239" s="42"/>
      <c r="I239" s="42"/>
      <c r="J239" s="41" t="s">
        <v>19</v>
      </c>
      <c r="K239" s="41" t="s">
        <v>34</v>
      </c>
      <c r="L239" s="41" t="s">
        <v>70</v>
      </c>
      <c r="M239" s="140">
        <v>15000</v>
      </c>
      <c r="N239" s="140">
        <f t="shared" si="6"/>
        <v>18150</v>
      </c>
      <c r="O239" s="140">
        <v>30000</v>
      </c>
      <c r="P239" s="41" t="s">
        <v>367</v>
      </c>
      <c r="Q239" s="41" t="s">
        <v>34</v>
      </c>
      <c r="R239" s="41"/>
      <c r="S239" s="115">
        <v>46023</v>
      </c>
      <c r="T239" s="41" t="s">
        <v>414</v>
      </c>
      <c r="U239" s="41" t="s">
        <v>415</v>
      </c>
      <c r="V239" s="41" t="s">
        <v>34</v>
      </c>
      <c r="W239" s="41" t="s">
        <v>34</v>
      </c>
      <c r="X239" s="41"/>
      <c r="Y239" s="41" t="s">
        <v>34</v>
      </c>
      <c r="Z239" s="139"/>
      <c r="AA239" s="41"/>
      <c r="AB239" s="41"/>
    </row>
    <row r="240" spans="1:181" s="57" customFormat="1" x14ac:dyDescent="0.25">
      <c r="A240" s="42" t="s">
        <v>10</v>
      </c>
      <c r="B240" s="42" t="s">
        <v>10</v>
      </c>
      <c r="C240" s="48" t="s">
        <v>416</v>
      </c>
      <c r="D240" s="131" t="s">
        <v>417</v>
      </c>
      <c r="E240" s="42"/>
      <c r="F240" s="42"/>
      <c r="G240" s="42"/>
      <c r="H240" s="42"/>
      <c r="I240" s="42"/>
      <c r="J240" s="41" t="s">
        <v>19</v>
      </c>
      <c r="K240" s="41" t="s">
        <v>34</v>
      </c>
      <c r="L240" s="41" t="s">
        <v>70</v>
      </c>
      <c r="M240" s="140">
        <v>16000</v>
      </c>
      <c r="N240" s="140">
        <f t="shared" si="6"/>
        <v>19360</v>
      </c>
      <c r="O240" s="140">
        <v>32000</v>
      </c>
      <c r="P240" s="41" t="s">
        <v>367</v>
      </c>
      <c r="Q240" s="41" t="s">
        <v>34</v>
      </c>
      <c r="R240" s="41"/>
      <c r="S240" s="115">
        <v>45839</v>
      </c>
      <c r="T240" s="41" t="s">
        <v>414</v>
      </c>
      <c r="U240" s="41" t="s">
        <v>415</v>
      </c>
      <c r="V240" s="41" t="s">
        <v>34</v>
      </c>
      <c r="W240" s="41" t="s">
        <v>34</v>
      </c>
      <c r="X240" s="41"/>
      <c r="Y240" s="41" t="s">
        <v>34</v>
      </c>
      <c r="Z240" s="139"/>
      <c r="AA240" s="41"/>
      <c r="AB240" s="41"/>
    </row>
    <row r="241" spans="1:181" s="57" customFormat="1" x14ac:dyDescent="0.25">
      <c r="A241" s="42" t="s">
        <v>10</v>
      </c>
      <c r="B241" s="42" t="s">
        <v>10</v>
      </c>
      <c r="C241" s="48" t="s">
        <v>418</v>
      </c>
      <c r="D241" s="131" t="s">
        <v>407</v>
      </c>
      <c r="E241" s="42"/>
      <c r="F241" s="42"/>
      <c r="G241" s="42"/>
      <c r="H241" s="42"/>
      <c r="I241" s="42"/>
      <c r="J241" s="41" t="s">
        <v>19</v>
      </c>
      <c r="K241" s="41" t="s">
        <v>34</v>
      </c>
      <c r="L241" s="41" t="s">
        <v>70</v>
      </c>
      <c r="M241" s="140">
        <v>10500</v>
      </c>
      <c r="N241" s="140">
        <f t="shared" si="6"/>
        <v>12705</v>
      </c>
      <c r="O241" s="140">
        <v>14000</v>
      </c>
      <c r="P241" s="41" t="s">
        <v>367</v>
      </c>
      <c r="Q241" s="41" t="s">
        <v>34</v>
      </c>
      <c r="R241" s="41"/>
      <c r="S241" s="115">
        <v>46054</v>
      </c>
      <c r="T241" s="41" t="s">
        <v>419</v>
      </c>
      <c r="U241" s="41" t="s">
        <v>420</v>
      </c>
      <c r="V241" s="41" t="s">
        <v>34</v>
      </c>
      <c r="W241" s="41" t="s">
        <v>34</v>
      </c>
      <c r="X241" s="41"/>
      <c r="Y241" s="41" t="s">
        <v>34</v>
      </c>
      <c r="Z241" s="139"/>
      <c r="AA241" s="41"/>
      <c r="AB241" s="41"/>
    </row>
    <row r="242" spans="1:181" s="57" customFormat="1" x14ac:dyDescent="0.25">
      <c r="A242" s="42" t="s">
        <v>10</v>
      </c>
      <c r="B242" s="42" t="s">
        <v>10</v>
      </c>
      <c r="C242" s="48" t="s">
        <v>421</v>
      </c>
      <c r="D242" s="131" t="s">
        <v>286</v>
      </c>
      <c r="E242" s="42"/>
      <c r="F242" s="42"/>
      <c r="G242" s="42"/>
      <c r="H242" s="42"/>
      <c r="I242" s="42"/>
      <c r="J242" s="41" t="s">
        <v>19</v>
      </c>
      <c r="K242" s="41" t="s">
        <v>70</v>
      </c>
      <c r="L242" s="41" t="s">
        <v>70</v>
      </c>
      <c r="M242" s="140">
        <v>190000</v>
      </c>
      <c r="N242" s="140">
        <f t="shared" si="6"/>
        <v>229900</v>
      </c>
      <c r="O242" s="140">
        <v>380000</v>
      </c>
      <c r="P242" s="41" t="s">
        <v>372</v>
      </c>
      <c r="Q242" s="41" t="s">
        <v>34</v>
      </c>
      <c r="R242" s="115">
        <v>45962</v>
      </c>
      <c r="S242" s="115">
        <v>46082</v>
      </c>
      <c r="T242" s="41" t="s">
        <v>401</v>
      </c>
      <c r="U242" s="41" t="s">
        <v>396</v>
      </c>
      <c r="V242" s="41" t="s">
        <v>34</v>
      </c>
      <c r="W242" s="41" t="s">
        <v>34</v>
      </c>
      <c r="X242" s="41"/>
      <c r="Y242" s="41" t="s">
        <v>34</v>
      </c>
      <c r="Z242" s="139"/>
      <c r="AA242" s="41"/>
      <c r="AB242" s="41"/>
    </row>
    <row r="243" spans="1:181" s="57" customFormat="1" x14ac:dyDescent="0.25">
      <c r="A243" s="63" t="s">
        <v>10</v>
      </c>
      <c r="B243" s="30" t="s">
        <v>10</v>
      </c>
      <c r="C243" s="40" t="s">
        <v>392</v>
      </c>
      <c r="D243" s="31" t="s">
        <v>393</v>
      </c>
      <c r="E243" s="30"/>
      <c r="F243" s="31"/>
      <c r="G243" s="30"/>
      <c r="H243" s="30"/>
      <c r="I243" s="30"/>
      <c r="J243" s="31" t="s">
        <v>19</v>
      </c>
      <c r="K243" s="31"/>
      <c r="L243" s="31"/>
      <c r="M243" s="31">
        <v>450000</v>
      </c>
      <c r="N243" s="31"/>
      <c r="O243" s="31"/>
      <c r="P243" s="31" t="s">
        <v>71</v>
      </c>
      <c r="Q243" s="31"/>
      <c r="R243" s="64"/>
      <c r="S243" s="64"/>
      <c r="T243" s="31"/>
      <c r="U243" s="60" t="s">
        <v>383</v>
      </c>
      <c r="V243" s="31"/>
      <c r="W243" s="31" t="s">
        <v>70</v>
      </c>
      <c r="X243" s="31"/>
      <c r="Y243" s="31"/>
      <c r="Z243" s="139">
        <v>12500</v>
      </c>
      <c r="AA243" s="143">
        <v>150000</v>
      </c>
      <c r="AB243" s="60" t="s">
        <v>237</v>
      </c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29"/>
      <c r="EY243" s="29"/>
      <c r="EZ243" s="29"/>
      <c r="FA243" s="29"/>
      <c r="FB243" s="29"/>
      <c r="FC243" s="29"/>
      <c r="FD243" s="29"/>
      <c r="FE243" s="29"/>
      <c r="FF243" s="29"/>
      <c r="FG243" s="29"/>
      <c r="FH243" s="29"/>
      <c r="FI243" s="29"/>
      <c r="FJ243" s="29"/>
      <c r="FK243" s="29"/>
      <c r="FL243" s="29"/>
      <c r="FM243" s="29"/>
      <c r="FN243" s="29"/>
      <c r="FO243" s="29"/>
      <c r="FP243" s="29"/>
      <c r="FQ243" s="29"/>
      <c r="FR243" s="29"/>
      <c r="FS243" s="29"/>
      <c r="FT243" s="29"/>
      <c r="FU243" s="29"/>
      <c r="FV243" s="29"/>
      <c r="FW243" s="29"/>
      <c r="FX243" s="29"/>
      <c r="FY243" s="29"/>
    </row>
    <row r="244" spans="1:181" s="57" customFormat="1" x14ac:dyDescent="0.25">
      <c r="A244" s="42" t="s">
        <v>11</v>
      </c>
      <c r="B244" s="42" t="s">
        <v>545</v>
      </c>
      <c r="C244" s="48" t="s">
        <v>546</v>
      </c>
      <c r="D244" s="73" t="s">
        <v>547</v>
      </c>
      <c r="E244" s="42"/>
      <c r="F244" s="42"/>
      <c r="G244" s="42"/>
      <c r="H244" s="42"/>
      <c r="I244" s="42"/>
      <c r="J244" s="43" t="s">
        <v>20</v>
      </c>
      <c r="K244" s="43" t="s">
        <v>70</v>
      </c>
      <c r="L244" s="43" t="s">
        <v>34</v>
      </c>
      <c r="M244" s="114">
        <v>428856.2</v>
      </c>
      <c r="N244" s="114">
        <v>462499.89</v>
      </c>
      <c r="O244" s="77">
        <v>900598.02</v>
      </c>
      <c r="P244" s="43" t="s">
        <v>548</v>
      </c>
      <c r="Q244" s="43" t="s">
        <v>70</v>
      </c>
      <c r="R244" s="115">
        <v>45626</v>
      </c>
      <c r="S244" s="116">
        <v>45703</v>
      </c>
      <c r="T244" s="115">
        <v>46022</v>
      </c>
      <c r="U244" s="41" t="s">
        <v>549</v>
      </c>
      <c r="V244" s="41" t="s">
        <v>34</v>
      </c>
      <c r="W244" s="41"/>
      <c r="X244" s="41"/>
      <c r="Y244" s="41" t="s">
        <v>34</v>
      </c>
      <c r="Z244" s="139"/>
      <c r="AA244" s="41"/>
      <c r="AB244" s="41"/>
    </row>
    <row r="245" spans="1:181" s="57" customFormat="1" x14ac:dyDescent="0.25">
      <c r="A245" s="42" t="s">
        <v>11</v>
      </c>
      <c r="B245" s="48" t="s">
        <v>550</v>
      </c>
      <c r="C245" s="180" t="s">
        <v>551</v>
      </c>
      <c r="D245" s="41" t="s">
        <v>552</v>
      </c>
      <c r="E245" s="42"/>
      <c r="F245" s="42"/>
      <c r="G245" s="42"/>
      <c r="H245" s="42"/>
      <c r="I245" s="42"/>
      <c r="J245" s="43" t="s">
        <v>20</v>
      </c>
      <c r="K245" s="43" t="s">
        <v>34</v>
      </c>
      <c r="L245" s="43" t="s">
        <v>70</v>
      </c>
      <c r="M245" s="114">
        <v>125554.81</v>
      </c>
      <c r="N245" s="114">
        <v>151921.32</v>
      </c>
      <c r="O245" s="117">
        <v>200887.7</v>
      </c>
      <c r="P245" s="43" t="s">
        <v>553</v>
      </c>
      <c r="Q245" s="43" t="s">
        <v>34</v>
      </c>
      <c r="R245" s="115">
        <v>45623</v>
      </c>
      <c r="S245" s="115">
        <v>45689</v>
      </c>
      <c r="T245" s="115">
        <v>46387</v>
      </c>
      <c r="U245" s="41" t="s">
        <v>554</v>
      </c>
      <c r="V245" s="41" t="s">
        <v>34</v>
      </c>
      <c r="W245" s="41"/>
      <c r="X245" s="41"/>
      <c r="Y245" s="41" t="s">
        <v>34</v>
      </c>
      <c r="Z245" s="139"/>
      <c r="AA245" s="41"/>
      <c r="AB245" s="41"/>
    </row>
    <row r="246" spans="1:181" s="57" customFormat="1" x14ac:dyDescent="0.25">
      <c r="A246" s="42" t="s">
        <v>11</v>
      </c>
      <c r="B246" s="74" t="s">
        <v>555</v>
      </c>
      <c r="C246" s="48" t="s">
        <v>556</v>
      </c>
      <c r="D246" s="41" t="s">
        <v>557</v>
      </c>
      <c r="E246" s="42"/>
      <c r="F246" s="42"/>
      <c r="G246" s="42"/>
      <c r="H246" s="42"/>
      <c r="I246" s="42"/>
      <c r="J246" s="43" t="s">
        <v>20</v>
      </c>
      <c r="K246" s="43" t="s">
        <v>70</v>
      </c>
      <c r="L246" s="43" t="s">
        <v>70</v>
      </c>
      <c r="M246" s="117">
        <v>523250</v>
      </c>
      <c r="N246" s="117">
        <v>575575</v>
      </c>
      <c r="O246" s="117">
        <v>904475</v>
      </c>
      <c r="P246" s="43" t="s">
        <v>548</v>
      </c>
      <c r="Q246" s="43" t="s">
        <v>70</v>
      </c>
      <c r="R246" s="116">
        <v>45660</v>
      </c>
      <c r="S246" s="115">
        <v>45748</v>
      </c>
      <c r="T246" s="115">
        <v>46387</v>
      </c>
      <c r="U246" s="41" t="s">
        <v>373</v>
      </c>
      <c r="V246" s="41" t="s">
        <v>34</v>
      </c>
      <c r="W246" s="41"/>
      <c r="X246" s="41"/>
      <c r="Y246" s="41" t="s">
        <v>34</v>
      </c>
      <c r="Z246" s="139"/>
      <c r="AA246" s="41"/>
      <c r="AB246" s="41"/>
    </row>
    <row r="247" spans="1:181" s="57" customFormat="1" ht="30" x14ac:dyDescent="0.25">
      <c r="A247" s="42" t="s">
        <v>11</v>
      </c>
      <c r="B247" s="42" t="s">
        <v>558</v>
      </c>
      <c r="C247" s="48" t="s">
        <v>559</v>
      </c>
      <c r="D247" s="41" t="s">
        <v>560</v>
      </c>
      <c r="E247" s="42"/>
      <c r="F247" s="42"/>
      <c r="G247" s="42"/>
      <c r="H247" s="42"/>
      <c r="I247" s="42"/>
      <c r="J247" s="43" t="s">
        <v>19</v>
      </c>
      <c r="K247" s="43" t="s">
        <v>70</v>
      </c>
      <c r="L247" s="43" t="s">
        <v>34</v>
      </c>
      <c r="M247" s="117">
        <v>179880.8</v>
      </c>
      <c r="N247" s="117">
        <v>217655.77</v>
      </c>
      <c r="O247" s="117">
        <v>659562.93999999994</v>
      </c>
      <c r="P247" s="43" t="s">
        <v>548</v>
      </c>
      <c r="Q247" s="43" t="s">
        <v>70</v>
      </c>
      <c r="R247" s="115">
        <v>45660</v>
      </c>
      <c r="S247" s="115">
        <v>45748</v>
      </c>
      <c r="T247" s="115">
        <v>46022</v>
      </c>
      <c r="U247" s="41" t="s">
        <v>561</v>
      </c>
      <c r="V247" s="41" t="s">
        <v>34</v>
      </c>
      <c r="W247" s="41"/>
      <c r="X247" s="41"/>
      <c r="Y247" s="41" t="s">
        <v>34</v>
      </c>
      <c r="Z247" s="139"/>
      <c r="AA247" s="41"/>
      <c r="AB247" s="41"/>
    </row>
    <row r="248" spans="1:181" s="57" customFormat="1" ht="30" x14ac:dyDescent="0.25">
      <c r="A248" s="42" t="s">
        <v>11</v>
      </c>
      <c r="B248" s="42" t="s">
        <v>562</v>
      </c>
      <c r="C248" s="48" t="s">
        <v>563</v>
      </c>
      <c r="D248" s="73" t="s">
        <v>407</v>
      </c>
      <c r="E248" s="42"/>
      <c r="F248" s="42"/>
      <c r="G248" s="42"/>
      <c r="H248" s="42"/>
      <c r="I248" s="42"/>
      <c r="J248" s="43" t="s">
        <v>19</v>
      </c>
      <c r="K248" s="43" t="s">
        <v>34</v>
      </c>
      <c r="L248" s="43" t="s">
        <v>69</v>
      </c>
      <c r="M248" s="117">
        <v>53204.17</v>
      </c>
      <c r="N248" s="117">
        <v>64377.04</v>
      </c>
      <c r="O248" s="117">
        <v>180894.17</v>
      </c>
      <c r="P248" s="43" t="s">
        <v>553</v>
      </c>
      <c r="Q248" s="43" t="s">
        <v>34</v>
      </c>
      <c r="R248" s="115">
        <v>45659</v>
      </c>
      <c r="S248" s="115">
        <v>45717</v>
      </c>
      <c r="T248" s="115">
        <v>46022</v>
      </c>
      <c r="U248" s="41" t="s">
        <v>564</v>
      </c>
      <c r="V248" s="41" t="s">
        <v>34</v>
      </c>
      <c r="W248" s="41"/>
      <c r="X248" s="41"/>
      <c r="Y248" s="41" t="s">
        <v>34</v>
      </c>
      <c r="Z248" s="139"/>
      <c r="AA248" s="41"/>
      <c r="AB248" s="41"/>
    </row>
    <row r="249" spans="1:181" s="57" customFormat="1" x14ac:dyDescent="0.25">
      <c r="A249" s="42" t="s">
        <v>11</v>
      </c>
      <c r="B249" s="42" t="s">
        <v>565</v>
      </c>
      <c r="C249" s="48" t="s">
        <v>566</v>
      </c>
      <c r="D249" s="41" t="s">
        <v>259</v>
      </c>
      <c r="E249" s="42"/>
      <c r="F249" s="42"/>
      <c r="G249" s="42"/>
      <c r="H249" s="42"/>
      <c r="I249" s="42"/>
      <c r="J249" s="43" t="s">
        <v>19</v>
      </c>
      <c r="K249" s="43" t="s">
        <v>34</v>
      </c>
      <c r="L249" s="43" t="s">
        <v>70</v>
      </c>
      <c r="M249" s="118">
        <v>68400</v>
      </c>
      <c r="N249" s="118">
        <v>82764</v>
      </c>
      <c r="O249" s="119">
        <v>114000</v>
      </c>
      <c r="P249" s="43" t="s">
        <v>548</v>
      </c>
      <c r="Q249" s="43" t="s">
        <v>34</v>
      </c>
      <c r="R249" s="115">
        <v>45778</v>
      </c>
      <c r="S249" s="115">
        <v>45839</v>
      </c>
      <c r="T249" s="115">
        <v>46387</v>
      </c>
      <c r="U249" s="41" t="s">
        <v>549</v>
      </c>
      <c r="V249" s="41" t="s">
        <v>34</v>
      </c>
      <c r="W249" s="41"/>
      <c r="X249" s="41"/>
      <c r="Y249" s="41" t="s">
        <v>34</v>
      </c>
      <c r="Z249" s="139"/>
      <c r="AA249" s="41"/>
      <c r="AB249" s="41"/>
    </row>
    <row r="250" spans="1:181" s="57" customFormat="1" x14ac:dyDescent="0.25">
      <c r="A250" s="42" t="s">
        <v>11</v>
      </c>
      <c r="B250" s="74" t="s">
        <v>832</v>
      </c>
      <c r="C250" s="158" t="s">
        <v>567</v>
      </c>
      <c r="D250" s="41" t="s">
        <v>441</v>
      </c>
      <c r="E250" s="42"/>
      <c r="F250" s="42"/>
      <c r="G250" s="42"/>
      <c r="H250" s="42"/>
      <c r="I250" s="42"/>
      <c r="J250" s="43" t="s">
        <v>19</v>
      </c>
      <c r="K250" s="43" t="s">
        <v>34</v>
      </c>
      <c r="L250" s="43" t="s">
        <v>70</v>
      </c>
      <c r="M250" s="118">
        <v>33690</v>
      </c>
      <c r="N250" s="118">
        <v>40764.9</v>
      </c>
      <c r="O250" s="119">
        <v>67380</v>
      </c>
      <c r="P250" s="43" t="s">
        <v>553</v>
      </c>
      <c r="Q250" s="43" t="s">
        <v>34</v>
      </c>
      <c r="R250" s="115">
        <v>45748</v>
      </c>
      <c r="S250" s="115">
        <v>45809</v>
      </c>
      <c r="T250" s="115">
        <v>46173</v>
      </c>
      <c r="U250" s="41" t="s">
        <v>568</v>
      </c>
      <c r="V250" s="41" t="s">
        <v>34</v>
      </c>
      <c r="W250" s="41"/>
      <c r="X250" s="41"/>
      <c r="Y250" s="41" t="s">
        <v>34</v>
      </c>
      <c r="Z250" s="139"/>
      <c r="AA250" s="41"/>
      <c r="AB250" s="41"/>
    </row>
    <row r="251" spans="1:181" s="57" customFormat="1" x14ac:dyDescent="0.25">
      <c r="A251" s="42" t="s">
        <v>11</v>
      </c>
      <c r="B251" s="74" t="s">
        <v>569</v>
      </c>
      <c r="C251" s="183" t="s">
        <v>570</v>
      </c>
      <c r="D251" s="41" t="s">
        <v>197</v>
      </c>
      <c r="E251" s="42"/>
      <c r="F251" s="42"/>
      <c r="G251" s="42"/>
      <c r="H251" s="42"/>
      <c r="I251" s="42"/>
      <c r="J251" s="120" t="s">
        <v>20</v>
      </c>
      <c r="K251" s="120" t="s">
        <v>70</v>
      </c>
      <c r="L251" s="120" t="s">
        <v>34</v>
      </c>
      <c r="M251" s="122">
        <v>556308.72</v>
      </c>
      <c r="N251" s="121">
        <v>578561.06999999995</v>
      </c>
      <c r="O251" s="122">
        <v>556308.72</v>
      </c>
      <c r="P251" s="120" t="s">
        <v>571</v>
      </c>
      <c r="Q251" s="120" t="s">
        <v>70</v>
      </c>
      <c r="R251" s="123">
        <v>45691</v>
      </c>
      <c r="S251" s="123">
        <v>45717</v>
      </c>
      <c r="T251" s="123">
        <v>46022</v>
      </c>
      <c r="U251" s="73" t="s">
        <v>415</v>
      </c>
      <c r="V251" s="73" t="s">
        <v>34</v>
      </c>
      <c r="W251" s="41"/>
      <c r="X251" s="41"/>
      <c r="Y251" s="73" t="s">
        <v>34</v>
      </c>
      <c r="Z251" s="139"/>
      <c r="AA251" s="41"/>
      <c r="AB251" s="41"/>
    </row>
    <row r="252" spans="1:181" s="57" customFormat="1" x14ac:dyDescent="0.25">
      <c r="A252" s="42" t="s">
        <v>11</v>
      </c>
      <c r="B252" s="42" t="s">
        <v>572</v>
      </c>
      <c r="C252" s="183" t="s">
        <v>573</v>
      </c>
      <c r="D252" s="41" t="s">
        <v>574</v>
      </c>
      <c r="E252" s="42"/>
      <c r="F252" s="42"/>
      <c r="G252" s="42"/>
      <c r="H252" s="42"/>
      <c r="I252" s="42"/>
      <c r="J252" s="120" t="s">
        <v>19</v>
      </c>
      <c r="K252" s="120" t="s">
        <v>70</v>
      </c>
      <c r="L252" s="120" t="s">
        <v>34</v>
      </c>
      <c r="M252" s="73">
        <v>353490.4</v>
      </c>
      <c r="N252" s="73">
        <v>427723.4</v>
      </c>
      <c r="O252" s="122">
        <v>353490.4</v>
      </c>
      <c r="P252" s="120" t="s">
        <v>571</v>
      </c>
      <c r="Q252" s="120" t="s">
        <v>34</v>
      </c>
      <c r="R252" s="123">
        <v>45691</v>
      </c>
      <c r="S252" s="123">
        <v>45717</v>
      </c>
      <c r="T252" s="123">
        <v>46022</v>
      </c>
      <c r="U252" s="73" t="s">
        <v>575</v>
      </c>
      <c r="V252" s="73" t="s">
        <v>34</v>
      </c>
      <c r="W252" s="41"/>
      <c r="X252" s="41"/>
      <c r="Y252" s="73" t="s">
        <v>34</v>
      </c>
      <c r="Z252" s="139"/>
      <c r="AA252" s="41"/>
      <c r="AB252" s="41"/>
    </row>
    <row r="253" spans="1:181" s="57" customFormat="1" x14ac:dyDescent="0.25">
      <c r="A253" s="42" t="s">
        <v>11</v>
      </c>
      <c r="B253" s="42" t="s">
        <v>572</v>
      </c>
      <c r="C253" s="183" t="s">
        <v>576</v>
      </c>
      <c r="D253" s="41" t="s">
        <v>574</v>
      </c>
      <c r="E253" s="42"/>
      <c r="F253" s="42"/>
      <c r="G253" s="42"/>
      <c r="H253" s="42"/>
      <c r="I253" s="42"/>
      <c r="J253" s="120" t="s">
        <v>19</v>
      </c>
      <c r="K253" s="120" t="s">
        <v>34</v>
      </c>
      <c r="L253" s="120" t="s">
        <v>34</v>
      </c>
      <c r="M253" s="121">
        <v>124587.36</v>
      </c>
      <c r="N253" s="121">
        <v>150750.71</v>
      </c>
      <c r="O253" s="122">
        <v>150750.71</v>
      </c>
      <c r="P253" s="120" t="s">
        <v>571</v>
      </c>
      <c r="Q253" s="120" t="s">
        <v>34</v>
      </c>
      <c r="R253" s="123">
        <v>45691</v>
      </c>
      <c r="S253" s="123">
        <v>45748</v>
      </c>
      <c r="T253" s="123">
        <v>46022</v>
      </c>
      <c r="U253" s="73" t="s">
        <v>37</v>
      </c>
      <c r="V253" s="73" t="s">
        <v>34</v>
      </c>
      <c r="W253" s="41"/>
      <c r="X253" s="41"/>
      <c r="Y253" s="73" t="s">
        <v>34</v>
      </c>
      <c r="Z253" s="139"/>
      <c r="AA253" s="41"/>
      <c r="AB253" s="41"/>
    </row>
    <row r="254" spans="1:181" s="57" customFormat="1" x14ac:dyDescent="0.25">
      <c r="A254" s="42" t="s">
        <v>11</v>
      </c>
      <c r="B254" s="42" t="s">
        <v>572</v>
      </c>
      <c r="C254" s="183" t="s">
        <v>577</v>
      </c>
      <c r="D254" s="41" t="s">
        <v>574</v>
      </c>
      <c r="E254" s="42"/>
      <c r="F254" s="42"/>
      <c r="G254" s="42"/>
      <c r="H254" s="42"/>
      <c r="I254" s="42"/>
      <c r="J254" s="120" t="s">
        <v>19</v>
      </c>
      <c r="K254" s="120" t="s">
        <v>34</v>
      </c>
      <c r="L254" s="120" t="s">
        <v>34</v>
      </c>
      <c r="M254" s="124">
        <v>91846.76</v>
      </c>
      <c r="N254" s="124">
        <v>111134.58</v>
      </c>
      <c r="O254" s="125">
        <v>111134.58</v>
      </c>
      <c r="P254" s="120" t="s">
        <v>571</v>
      </c>
      <c r="Q254" s="120" t="s">
        <v>34</v>
      </c>
      <c r="R254" s="123">
        <v>45691</v>
      </c>
      <c r="S254" s="123">
        <v>45748</v>
      </c>
      <c r="T254" s="123">
        <v>46022</v>
      </c>
      <c r="U254" s="73" t="s">
        <v>578</v>
      </c>
      <c r="V254" s="73" t="s">
        <v>34</v>
      </c>
      <c r="W254" s="41"/>
      <c r="X254" s="41"/>
      <c r="Y254" s="73" t="s">
        <v>34</v>
      </c>
      <c r="Z254" s="139"/>
      <c r="AA254" s="41"/>
      <c r="AB254" s="41"/>
    </row>
    <row r="255" spans="1:181" s="57" customFormat="1" x14ac:dyDescent="0.25">
      <c r="A255" s="42" t="s">
        <v>11</v>
      </c>
      <c r="B255" s="42" t="s">
        <v>572</v>
      </c>
      <c r="C255" s="183" t="s">
        <v>579</v>
      </c>
      <c r="D255" s="41" t="s">
        <v>574</v>
      </c>
      <c r="E255" s="42"/>
      <c r="F255" s="42"/>
      <c r="G255" s="42"/>
      <c r="H255" s="42"/>
      <c r="I255" s="42"/>
      <c r="J255" s="120" t="s">
        <v>19</v>
      </c>
      <c r="K255" s="120" t="s">
        <v>34</v>
      </c>
      <c r="L255" s="120" t="s">
        <v>34</v>
      </c>
      <c r="M255" s="124">
        <v>91846.76</v>
      </c>
      <c r="N255" s="124">
        <v>111134.58</v>
      </c>
      <c r="O255" s="125">
        <v>111134.58</v>
      </c>
      <c r="P255" s="120" t="s">
        <v>571</v>
      </c>
      <c r="Q255" s="120" t="s">
        <v>34</v>
      </c>
      <c r="R255" s="123">
        <v>45691</v>
      </c>
      <c r="S255" s="123">
        <v>45748</v>
      </c>
      <c r="T255" s="123">
        <v>46022</v>
      </c>
      <c r="U255" s="73" t="s">
        <v>580</v>
      </c>
      <c r="V255" s="73" t="s">
        <v>34</v>
      </c>
      <c r="W255" s="41"/>
      <c r="X255" s="41"/>
      <c r="Y255" s="73" t="s">
        <v>34</v>
      </c>
      <c r="Z255" s="139"/>
      <c r="AA255" s="41"/>
      <c r="AB255" s="41"/>
    </row>
    <row r="256" spans="1:181" s="57" customFormat="1" x14ac:dyDescent="0.25">
      <c r="A256" s="42" t="s">
        <v>11</v>
      </c>
      <c r="B256" s="42" t="s">
        <v>572</v>
      </c>
      <c r="C256" s="183" t="s">
        <v>581</v>
      </c>
      <c r="D256" s="41" t="s">
        <v>574</v>
      </c>
      <c r="E256" s="42"/>
      <c r="F256" s="42"/>
      <c r="G256" s="42"/>
      <c r="H256" s="42"/>
      <c r="I256" s="42"/>
      <c r="J256" s="120" t="s">
        <v>19</v>
      </c>
      <c r="K256" s="120" t="s">
        <v>34</v>
      </c>
      <c r="L256" s="120" t="s">
        <v>34</v>
      </c>
      <c r="M256" s="121">
        <v>107438.02</v>
      </c>
      <c r="N256" s="122">
        <v>130000</v>
      </c>
      <c r="O256" s="122">
        <v>130000</v>
      </c>
      <c r="P256" s="120" t="s">
        <v>571</v>
      </c>
      <c r="Q256" s="120" t="s">
        <v>34</v>
      </c>
      <c r="R256" s="123">
        <v>45691</v>
      </c>
      <c r="S256" s="123">
        <v>45748</v>
      </c>
      <c r="T256" s="123">
        <v>46022</v>
      </c>
      <c r="U256" s="73" t="s">
        <v>582</v>
      </c>
      <c r="V256" s="73" t="s">
        <v>34</v>
      </c>
      <c r="W256" s="41"/>
      <c r="X256" s="41"/>
      <c r="Y256" s="73" t="s">
        <v>34</v>
      </c>
      <c r="Z256" s="139"/>
      <c r="AA256" s="41"/>
      <c r="AB256" s="41"/>
    </row>
    <row r="257" spans="1:28" s="57" customFormat="1" x14ac:dyDescent="0.25">
      <c r="A257" s="42" t="s">
        <v>11</v>
      </c>
      <c r="B257" s="42" t="s">
        <v>572</v>
      </c>
      <c r="C257" s="183" t="s">
        <v>583</v>
      </c>
      <c r="D257" s="41" t="s">
        <v>574</v>
      </c>
      <c r="E257" s="42"/>
      <c r="F257" s="42"/>
      <c r="G257" s="42"/>
      <c r="H257" s="42"/>
      <c r="I257" s="42"/>
      <c r="J257" s="120" t="s">
        <v>19</v>
      </c>
      <c r="K257" s="120" t="s">
        <v>34</v>
      </c>
      <c r="L257" s="120" t="s">
        <v>34</v>
      </c>
      <c r="M257" s="121">
        <v>124236.36</v>
      </c>
      <c r="N257" s="122">
        <v>150326</v>
      </c>
      <c r="O257" s="122">
        <v>150326</v>
      </c>
      <c r="P257" s="120" t="s">
        <v>571</v>
      </c>
      <c r="Q257" s="120" t="s">
        <v>34</v>
      </c>
      <c r="R257" s="123">
        <v>45691</v>
      </c>
      <c r="S257" s="123">
        <v>45748</v>
      </c>
      <c r="T257" s="123">
        <v>46022</v>
      </c>
      <c r="U257" s="73" t="s">
        <v>584</v>
      </c>
      <c r="V257" s="73" t="s">
        <v>34</v>
      </c>
      <c r="W257" s="41"/>
      <c r="X257" s="41"/>
      <c r="Y257" s="73" t="s">
        <v>34</v>
      </c>
      <c r="Z257" s="139"/>
      <c r="AA257" s="41"/>
      <c r="AB257" s="41"/>
    </row>
    <row r="258" spans="1:28" s="57" customFormat="1" ht="30" x14ac:dyDescent="0.25">
      <c r="A258" s="42" t="s">
        <v>11</v>
      </c>
      <c r="B258" s="42" t="s">
        <v>545</v>
      </c>
      <c r="C258" s="183" t="s">
        <v>585</v>
      </c>
      <c r="D258" s="75">
        <v>15810000</v>
      </c>
      <c r="E258" s="42"/>
      <c r="F258" s="42"/>
      <c r="G258" s="42"/>
      <c r="H258" s="42"/>
      <c r="I258" s="42"/>
      <c r="J258" s="120" t="s">
        <v>19</v>
      </c>
      <c r="K258" s="120" t="s">
        <v>34</v>
      </c>
      <c r="L258" s="120" t="s">
        <v>34</v>
      </c>
      <c r="M258" s="126">
        <v>17545</v>
      </c>
      <c r="N258" s="126">
        <v>18246.8</v>
      </c>
      <c r="O258" s="126">
        <v>36844.5</v>
      </c>
      <c r="P258" s="105" t="s">
        <v>586</v>
      </c>
      <c r="Q258" s="120" t="s">
        <v>34</v>
      </c>
      <c r="R258" s="123">
        <v>45691</v>
      </c>
      <c r="S258" s="123">
        <v>45717</v>
      </c>
      <c r="T258" s="123">
        <v>46022</v>
      </c>
      <c r="U258" s="73" t="s">
        <v>587</v>
      </c>
      <c r="V258" s="73" t="s">
        <v>34</v>
      </c>
      <c r="W258" s="41"/>
      <c r="X258" s="41"/>
      <c r="Y258" s="73" t="s">
        <v>34</v>
      </c>
      <c r="Z258" s="139"/>
      <c r="AA258" s="41"/>
      <c r="AB258" s="41"/>
    </row>
    <row r="259" spans="1:28" s="57" customFormat="1" ht="45" x14ac:dyDescent="0.25">
      <c r="A259" s="42" t="s">
        <v>11</v>
      </c>
      <c r="B259" s="42" t="s">
        <v>558</v>
      </c>
      <c r="C259" s="162" t="s">
        <v>588</v>
      </c>
      <c r="D259" s="73" t="s">
        <v>560</v>
      </c>
      <c r="E259" s="42"/>
      <c r="F259" s="42"/>
      <c r="G259" s="42"/>
      <c r="H259" s="42"/>
      <c r="I259" s="42"/>
      <c r="J259" s="43" t="s">
        <v>19</v>
      </c>
      <c r="K259" s="43" t="s">
        <v>70</v>
      </c>
      <c r="L259" s="43" t="s">
        <v>34</v>
      </c>
      <c r="M259" s="77">
        <v>214780.16</v>
      </c>
      <c r="N259" s="77">
        <v>259884</v>
      </c>
      <c r="O259" s="127">
        <v>259884</v>
      </c>
      <c r="P259" s="24" t="s">
        <v>589</v>
      </c>
      <c r="Q259" s="43" t="s">
        <v>34</v>
      </c>
      <c r="R259" s="115">
        <v>45698</v>
      </c>
      <c r="S259" s="115">
        <v>45717</v>
      </c>
      <c r="T259" s="115">
        <v>46022</v>
      </c>
      <c r="U259" s="56" t="s">
        <v>590</v>
      </c>
      <c r="V259" s="73" t="s">
        <v>34</v>
      </c>
      <c r="W259" s="41"/>
      <c r="X259" s="41"/>
      <c r="Y259" s="73" t="s">
        <v>34</v>
      </c>
      <c r="Z259" s="139"/>
      <c r="AA259" s="41"/>
      <c r="AB259" s="41"/>
    </row>
    <row r="260" spans="1:28" s="57" customFormat="1" ht="45" x14ac:dyDescent="0.25">
      <c r="A260" s="42" t="s">
        <v>11</v>
      </c>
      <c r="B260" s="42" t="s">
        <v>591</v>
      </c>
      <c r="C260" s="162" t="s">
        <v>592</v>
      </c>
      <c r="D260" s="76" t="s">
        <v>593</v>
      </c>
      <c r="E260" s="42"/>
      <c r="F260" s="42"/>
      <c r="G260" s="42"/>
      <c r="H260" s="42"/>
      <c r="I260" s="42"/>
      <c r="J260" s="43" t="s">
        <v>20</v>
      </c>
      <c r="K260" s="43" t="s">
        <v>34</v>
      </c>
      <c r="L260" s="43" t="s">
        <v>34</v>
      </c>
      <c r="M260" s="77">
        <v>58882.64</v>
      </c>
      <c r="N260" s="77">
        <v>71248</v>
      </c>
      <c r="O260" s="127">
        <v>117765.28</v>
      </c>
      <c r="P260" s="24" t="s">
        <v>548</v>
      </c>
      <c r="Q260" s="43" t="s">
        <v>70</v>
      </c>
      <c r="R260" s="115">
        <v>45964</v>
      </c>
      <c r="S260" s="115">
        <v>46023</v>
      </c>
      <c r="T260" s="115">
        <v>46387</v>
      </c>
      <c r="U260" s="146" t="s">
        <v>594</v>
      </c>
      <c r="V260" s="73" t="s">
        <v>34</v>
      </c>
      <c r="W260" s="41"/>
      <c r="X260" s="41"/>
      <c r="Y260" s="73" t="s">
        <v>34</v>
      </c>
      <c r="Z260" s="139"/>
      <c r="AA260" s="41"/>
      <c r="AB260" s="41"/>
    </row>
    <row r="261" spans="1:28" s="57" customFormat="1" x14ac:dyDescent="0.25">
      <c r="A261" s="42" t="s">
        <v>11</v>
      </c>
      <c r="B261" s="74" t="s">
        <v>569</v>
      </c>
      <c r="C261" s="162" t="s">
        <v>595</v>
      </c>
      <c r="D261" s="41" t="s">
        <v>197</v>
      </c>
      <c r="E261" s="42"/>
      <c r="F261" s="42"/>
      <c r="G261" s="42"/>
      <c r="H261" s="42"/>
      <c r="I261" s="42"/>
      <c r="J261" s="43" t="s">
        <v>20</v>
      </c>
      <c r="K261" s="43" t="s">
        <v>70</v>
      </c>
      <c r="L261" s="43" t="s">
        <v>34</v>
      </c>
      <c r="M261" s="77">
        <v>865384.61</v>
      </c>
      <c r="N261" s="77">
        <v>900000</v>
      </c>
      <c r="O261" s="127">
        <v>900000</v>
      </c>
      <c r="P261" s="43" t="s">
        <v>553</v>
      </c>
      <c r="Q261" s="43" t="s">
        <v>70</v>
      </c>
      <c r="R261" s="115">
        <v>45748</v>
      </c>
      <c r="S261" s="115">
        <v>45778</v>
      </c>
      <c r="T261" s="115">
        <v>46022</v>
      </c>
      <c r="U261" s="56" t="s">
        <v>415</v>
      </c>
      <c r="V261" s="73" t="s">
        <v>34</v>
      </c>
      <c r="W261" s="41"/>
      <c r="X261" s="41"/>
      <c r="Y261" s="73" t="s">
        <v>34</v>
      </c>
      <c r="Z261" s="139"/>
      <c r="AA261" s="41"/>
      <c r="AB261" s="41"/>
    </row>
    <row r="262" spans="1:28" s="57" customFormat="1" ht="30" x14ac:dyDescent="0.25">
      <c r="A262" s="42" t="s">
        <v>11</v>
      </c>
      <c r="B262" s="42" t="s">
        <v>596</v>
      </c>
      <c r="C262" s="162" t="s">
        <v>597</v>
      </c>
      <c r="D262" s="76" t="s">
        <v>598</v>
      </c>
      <c r="E262" s="42"/>
      <c r="F262" s="42"/>
      <c r="G262" s="42"/>
      <c r="H262" s="42"/>
      <c r="I262" s="42"/>
      <c r="J262" s="43" t="s">
        <v>19</v>
      </c>
      <c r="K262" s="43" t="s">
        <v>34</v>
      </c>
      <c r="L262" s="43" t="s">
        <v>34</v>
      </c>
      <c r="M262" s="77">
        <v>15950.41</v>
      </c>
      <c r="N262" s="77">
        <v>19300</v>
      </c>
      <c r="O262" s="127">
        <v>31900.82</v>
      </c>
      <c r="P262" s="71" t="s">
        <v>586</v>
      </c>
      <c r="Q262" s="43" t="s">
        <v>70</v>
      </c>
      <c r="R262" s="115">
        <v>45964</v>
      </c>
      <c r="S262" s="115">
        <v>46023</v>
      </c>
      <c r="T262" s="115">
        <v>46387</v>
      </c>
      <c r="U262" s="56" t="s">
        <v>599</v>
      </c>
      <c r="V262" s="73" t="s">
        <v>34</v>
      </c>
      <c r="W262" s="41"/>
      <c r="X262" s="41"/>
      <c r="Y262" s="73" t="s">
        <v>34</v>
      </c>
      <c r="Z262" s="139"/>
      <c r="AA262" s="41"/>
      <c r="AB262" s="41"/>
    </row>
    <row r="263" spans="1:28" s="57" customFormat="1" ht="30" x14ac:dyDescent="0.25">
      <c r="A263" s="42" t="s">
        <v>11</v>
      </c>
      <c r="B263" s="74" t="s">
        <v>600</v>
      </c>
      <c r="C263" s="81" t="s">
        <v>601</v>
      </c>
      <c r="D263" s="75">
        <v>50421000</v>
      </c>
      <c r="E263" s="42"/>
      <c r="F263" s="42"/>
      <c r="G263" s="42"/>
      <c r="H263" s="42"/>
      <c r="I263" s="42"/>
      <c r="J263" s="43" t="s">
        <v>19</v>
      </c>
      <c r="K263" s="43" t="s">
        <v>34</v>
      </c>
      <c r="L263" s="43" t="s">
        <v>34</v>
      </c>
      <c r="M263" s="77">
        <v>17547.72</v>
      </c>
      <c r="N263" s="77">
        <v>21232.74</v>
      </c>
      <c r="O263" s="127">
        <v>35095.440000000002</v>
      </c>
      <c r="P263" s="43" t="s">
        <v>553</v>
      </c>
      <c r="Q263" s="43" t="s">
        <v>34</v>
      </c>
      <c r="R263" s="115">
        <v>45945</v>
      </c>
      <c r="S263" s="115">
        <v>46023</v>
      </c>
      <c r="T263" s="115">
        <v>46387</v>
      </c>
      <c r="U263" s="56" t="s">
        <v>602</v>
      </c>
      <c r="V263" s="73" t="s">
        <v>34</v>
      </c>
      <c r="W263" s="41"/>
      <c r="X263" s="41"/>
      <c r="Y263" s="73" t="s">
        <v>34</v>
      </c>
      <c r="Z263" s="139"/>
      <c r="AA263" s="41"/>
      <c r="AB263" s="41"/>
    </row>
    <row r="264" spans="1:28" s="57" customFormat="1" ht="30" x14ac:dyDescent="0.25">
      <c r="A264" s="42" t="s">
        <v>11</v>
      </c>
      <c r="B264" s="74" t="s">
        <v>562</v>
      </c>
      <c r="C264" s="87" t="s">
        <v>603</v>
      </c>
      <c r="D264" s="73" t="s">
        <v>407</v>
      </c>
      <c r="E264" s="42"/>
      <c r="F264" s="42"/>
      <c r="G264" s="42"/>
      <c r="H264" s="42"/>
      <c r="I264" s="42"/>
      <c r="J264" s="43" t="s">
        <v>19</v>
      </c>
      <c r="K264" s="43" t="s">
        <v>34</v>
      </c>
      <c r="L264" s="43" t="s">
        <v>34</v>
      </c>
      <c r="M264" s="77">
        <v>37531.519999999997</v>
      </c>
      <c r="N264" s="77">
        <v>45413.14</v>
      </c>
      <c r="O264" s="127">
        <v>82569.34</v>
      </c>
      <c r="P264" s="43" t="s">
        <v>553</v>
      </c>
      <c r="Q264" s="43" t="s">
        <v>34</v>
      </c>
      <c r="R264" s="115">
        <v>45964</v>
      </c>
      <c r="S264" s="115">
        <v>46023</v>
      </c>
      <c r="T264" s="115">
        <v>46387</v>
      </c>
      <c r="U264" s="56" t="s">
        <v>604</v>
      </c>
      <c r="V264" s="73" t="s">
        <v>34</v>
      </c>
      <c r="W264" s="41"/>
      <c r="X264" s="41"/>
      <c r="Y264" s="73" t="s">
        <v>34</v>
      </c>
      <c r="Z264" s="139"/>
      <c r="AA264" s="41"/>
      <c r="AB264" s="41"/>
    </row>
    <row r="265" spans="1:28" s="57" customFormat="1" x14ac:dyDescent="0.25">
      <c r="A265" s="42" t="s">
        <v>11</v>
      </c>
      <c r="B265" s="42" t="s">
        <v>605</v>
      </c>
      <c r="C265" s="158" t="s">
        <v>606</v>
      </c>
      <c r="D265" s="41" t="s">
        <v>607</v>
      </c>
      <c r="E265" s="42"/>
      <c r="F265" s="42"/>
      <c r="G265" s="42"/>
      <c r="H265" s="42"/>
      <c r="I265" s="42"/>
      <c r="J265" s="43" t="s">
        <v>19</v>
      </c>
      <c r="K265" s="43" t="s">
        <v>34</v>
      </c>
      <c r="L265" s="43" t="s">
        <v>34</v>
      </c>
      <c r="M265" s="77">
        <v>127500</v>
      </c>
      <c r="N265" s="77" t="s">
        <v>608</v>
      </c>
      <c r="O265" s="77">
        <v>127500</v>
      </c>
      <c r="P265" s="43" t="s">
        <v>553</v>
      </c>
      <c r="Q265" s="43" t="s">
        <v>34</v>
      </c>
      <c r="R265" s="115">
        <v>45713</v>
      </c>
      <c r="S265" s="115">
        <v>45717</v>
      </c>
      <c r="T265" s="115">
        <v>46022</v>
      </c>
      <c r="U265" s="56" t="s">
        <v>37</v>
      </c>
      <c r="V265" s="73" t="s">
        <v>34</v>
      </c>
      <c r="W265" s="41"/>
      <c r="X265" s="41"/>
      <c r="Y265" s="73" t="s">
        <v>34</v>
      </c>
      <c r="Z265" s="139"/>
      <c r="AA265" s="41"/>
      <c r="AB265" s="41"/>
    </row>
    <row r="266" spans="1:28" s="57" customFormat="1" x14ac:dyDescent="0.25">
      <c r="A266" s="42" t="s">
        <v>11</v>
      </c>
      <c r="B266" s="42" t="s">
        <v>605</v>
      </c>
      <c r="C266" s="158" t="s">
        <v>609</v>
      </c>
      <c r="D266" s="41" t="s">
        <v>607</v>
      </c>
      <c r="E266" s="42"/>
      <c r="F266" s="42"/>
      <c r="G266" s="42"/>
      <c r="H266" s="42"/>
      <c r="I266" s="42"/>
      <c r="J266" s="43" t="s">
        <v>19</v>
      </c>
      <c r="K266" s="43" t="s">
        <v>34</v>
      </c>
      <c r="L266" s="43" t="s">
        <v>34</v>
      </c>
      <c r="M266" s="77">
        <v>135000</v>
      </c>
      <c r="N266" s="77" t="s">
        <v>608</v>
      </c>
      <c r="O266" s="77">
        <v>135000</v>
      </c>
      <c r="P266" s="43" t="s">
        <v>553</v>
      </c>
      <c r="Q266" s="43" t="s">
        <v>34</v>
      </c>
      <c r="R266" s="115">
        <v>45713</v>
      </c>
      <c r="S266" s="115">
        <v>45717</v>
      </c>
      <c r="T266" s="115">
        <v>46022</v>
      </c>
      <c r="U266" s="56" t="s">
        <v>37</v>
      </c>
      <c r="V266" s="73" t="s">
        <v>34</v>
      </c>
      <c r="W266" s="41"/>
      <c r="X266" s="41"/>
      <c r="Y266" s="73" t="s">
        <v>34</v>
      </c>
      <c r="Z266" s="139"/>
      <c r="AA266" s="41"/>
      <c r="AB266" s="41"/>
    </row>
    <row r="267" spans="1:28" s="57" customFormat="1" x14ac:dyDescent="0.25">
      <c r="A267" s="42" t="s">
        <v>11</v>
      </c>
      <c r="B267" s="42" t="s">
        <v>605</v>
      </c>
      <c r="C267" s="158" t="s">
        <v>610</v>
      </c>
      <c r="D267" s="41" t="s">
        <v>607</v>
      </c>
      <c r="E267" s="42"/>
      <c r="F267" s="42"/>
      <c r="G267" s="42"/>
      <c r="H267" s="42"/>
      <c r="I267" s="42"/>
      <c r="J267" s="43" t="s">
        <v>19</v>
      </c>
      <c r="K267" s="43" t="s">
        <v>34</v>
      </c>
      <c r="L267" s="43" t="s">
        <v>34</v>
      </c>
      <c r="M267" s="77">
        <v>120000</v>
      </c>
      <c r="N267" s="77" t="s">
        <v>608</v>
      </c>
      <c r="O267" s="77">
        <v>120000</v>
      </c>
      <c r="P267" s="43" t="s">
        <v>553</v>
      </c>
      <c r="Q267" s="43" t="s">
        <v>34</v>
      </c>
      <c r="R267" s="115">
        <v>45713</v>
      </c>
      <c r="S267" s="115">
        <v>45717</v>
      </c>
      <c r="T267" s="115">
        <v>46022</v>
      </c>
      <c r="U267" s="56" t="s">
        <v>37</v>
      </c>
      <c r="V267" s="73" t="s">
        <v>34</v>
      </c>
      <c r="W267" s="41"/>
      <c r="X267" s="41"/>
      <c r="Y267" s="73" t="s">
        <v>34</v>
      </c>
      <c r="Z267" s="139"/>
      <c r="AA267" s="41"/>
      <c r="AB267" s="41"/>
    </row>
    <row r="268" spans="1:28" s="57" customFormat="1" x14ac:dyDescent="0.25">
      <c r="A268" s="42" t="s">
        <v>11</v>
      </c>
      <c r="B268" s="42" t="s">
        <v>611</v>
      </c>
      <c r="C268" s="48" t="s">
        <v>612</v>
      </c>
      <c r="D268" s="41">
        <v>45300000</v>
      </c>
      <c r="E268" s="42"/>
      <c r="F268" s="42"/>
      <c r="G268" s="42"/>
      <c r="H268" s="42"/>
      <c r="I268" s="42"/>
      <c r="J268" s="43" t="s">
        <v>18</v>
      </c>
      <c r="K268" s="43" t="s">
        <v>70</v>
      </c>
      <c r="L268" s="43" t="s">
        <v>34</v>
      </c>
      <c r="M268" s="77">
        <v>896206.02</v>
      </c>
      <c r="N268" s="77">
        <v>1084409.28</v>
      </c>
      <c r="O268" s="77">
        <v>1084409.28</v>
      </c>
      <c r="P268" s="43" t="s">
        <v>548</v>
      </c>
      <c r="Q268" s="43" t="s">
        <v>34</v>
      </c>
      <c r="R268" s="41"/>
      <c r="S268" s="41"/>
      <c r="T268" s="41"/>
      <c r="U268" s="41" t="s">
        <v>587</v>
      </c>
      <c r="V268" s="73" t="s">
        <v>34</v>
      </c>
      <c r="W268" s="41"/>
      <c r="X268" s="41"/>
      <c r="Y268" s="73" t="s">
        <v>34</v>
      </c>
      <c r="Z268" s="139"/>
      <c r="AA268" s="41"/>
      <c r="AB268" s="41"/>
    </row>
    <row r="269" spans="1:28" s="57" customFormat="1" ht="30" x14ac:dyDescent="0.25">
      <c r="A269" s="42" t="s">
        <v>11</v>
      </c>
      <c r="B269" s="42" t="s">
        <v>611</v>
      </c>
      <c r="C269" s="48" t="s">
        <v>613</v>
      </c>
      <c r="D269" s="41" t="s">
        <v>614</v>
      </c>
      <c r="E269" s="42"/>
      <c r="F269" s="42"/>
      <c r="G269" s="42"/>
      <c r="H269" s="42"/>
      <c r="I269" s="42"/>
      <c r="J269" s="43" t="s">
        <v>18</v>
      </c>
      <c r="K269" s="43" t="s">
        <v>34</v>
      </c>
      <c r="L269" s="43" t="s">
        <v>34</v>
      </c>
      <c r="M269" s="128">
        <v>1806853.5</v>
      </c>
      <c r="N269" s="77">
        <v>2186292.7400000002</v>
      </c>
      <c r="O269" s="77">
        <v>2186292.7400000002</v>
      </c>
      <c r="P269" s="43" t="s">
        <v>548</v>
      </c>
      <c r="Q269" s="26" t="s">
        <v>70</v>
      </c>
      <c r="R269" s="41"/>
      <c r="S269" s="41"/>
      <c r="T269" s="41"/>
      <c r="U269" s="41" t="s">
        <v>615</v>
      </c>
      <c r="V269" s="73" t="s">
        <v>34</v>
      </c>
      <c r="W269" s="41"/>
      <c r="X269" s="41"/>
      <c r="Y269" s="73" t="s">
        <v>34</v>
      </c>
      <c r="Z269" s="139"/>
      <c r="AA269" s="41"/>
      <c r="AB269" s="41"/>
    </row>
    <row r="270" spans="1:28" s="57" customFormat="1" ht="30" x14ac:dyDescent="0.25">
      <c r="A270" s="42" t="s">
        <v>11</v>
      </c>
      <c r="B270" s="42" t="s">
        <v>611</v>
      </c>
      <c r="C270" s="48" t="s">
        <v>616</v>
      </c>
      <c r="D270" s="41" t="s">
        <v>617</v>
      </c>
      <c r="E270" s="42"/>
      <c r="F270" s="42"/>
      <c r="G270" s="42"/>
      <c r="H270" s="42"/>
      <c r="I270" s="42"/>
      <c r="J270" s="26" t="s">
        <v>618</v>
      </c>
      <c r="K270" s="43" t="s">
        <v>34</v>
      </c>
      <c r="L270" s="43" t="s">
        <v>34</v>
      </c>
      <c r="M270" s="77">
        <v>90342.67</v>
      </c>
      <c r="N270" s="77">
        <v>109314.64</v>
      </c>
      <c r="O270" s="77">
        <v>109314.64</v>
      </c>
      <c r="P270" s="43" t="s">
        <v>548</v>
      </c>
      <c r="Q270" s="43" t="s">
        <v>70</v>
      </c>
      <c r="R270" s="41"/>
      <c r="S270" s="41"/>
      <c r="T270" s="41"/>
      <c r="U270" s="47" t="s">
        <v>619</v>
      </c>
      <c r="V270" s="73" t="s">
        <v>34</v>
      </c>
      <c r="W270" s="41"/>
      <c r="X270" s="41"/>
      <c r="Y270" s="73" t="s">
        <v>34</v>
      </c>
      <c r="Z270" s="139"/>
      <c r="AA270" s="41"/>
      <c r="AB270" s="41"/>
    </row>
    <row r="271" spans="1:28" s="57" customFormat="1" x14ac:dyDescent="0.25">
      <c r="A271" s="42" t="s">
        <v>11</v>
      </c>
      <c r="B271" s="42" t="s">
        <v>611</v>
      </c>
      <c r="C271" s="48" t="s">
        <v>620</v>
      </c>
      <c r="D271" s="41">
        <v>33191000</v>
      </c>
      <c r="E271" s="42"/>
      <c r="F271" s="42"/>
      <c r="G271" s="42"/>
      <c r="H271" s="42"/>
      <c r="I271" s="42"/>
      <c r="J271" s="26" t="s">
        <v>20</v>
      </c>
      <c r="K271" s="43" t="s">
        <v>70</v>
      </c>
      <c r="L271" s="43" t="s">
        <v>34</v>
      </c>
      <c r="M271" s="77">
        <v>647715.27</v>
      </c>
      <c r="N271" s="77">
        <v>783735.48</v>
      </c>
      <c r="O271" s="77">
        <v>783735.48</v>
      </c>
      <c r="P271" s="43" t="s">
        <v>548</v>
      </c>
      <c r="Q271" s="26" t="s">
        <v>34</v>
      </c>
      <c r="R271" s="41"/>
      <c r="S271" s="41"/>
      <c r="T271" s="41"/>
      <c r="U271" s="41" t="s">
        <v>408</v>
      </c>
      <c r="V271" s="73" t="s">
        <v>34</v>
      </c>
      <c r="W271" s="41"/>
      <c r="X271" s="41"/>
      <c r="Y271" s="73" t="s">
        <v>34</v>
      </c>
      <c r="Z271" s="139"/>
      <c r="AA271" s="41"/>
      <c r="AB271" s="41"/>
    </row>
    <row r="272" spans="1:28" s="57" customFormat="1" x14ac:dyDescent="0.25">
      <c r="A272" s="42" t="s">
        <v>11</v>
      </c>
      <c r="B272" s="42" t="s">
        <v>611</v>
      </c>
      <c r="C272" s="48" t="s">
        <v>621</v>
      </c>
      <c r="D272" s="76" t="s">
        <v>622</v>
      </c>
      <c r="E272" s="42"/>
      <c r="F272" s="42"/>
      <c r="G272" s="42"/>
      <c r="H272" s="42"/>
      <c r="I272" s="42"/>
      <c r="J272" s="26" t="s">
        <v>18</v>
      </c>
      <c r="K272" s="43" t="s">
        <v>34</v>
      </c>
      <c r="L272" s="43" t="s">
        <v>34</v>
      </c>
      <c r="M272" s="77">
        <v>748369.72</v>
      </c>
      <c r="N272" s="77">
        <v>905527.37</v>
      </c>
      <c r="O272" s="77">
        <v>905527.37</v>
      </c>
      <c r="P272" s="43" t="s">
        <v>548</v>
      </c>
      <c r="Q272" s="26"/>
      <c r="R272" s="41"/>
      <c r="S272" s="41"/>
      <c r="T272" s="41"/>
      <c r="U272" s="41" t="s">
        <v>408</v>
      </c>
      <c r="V272" s="73" t="s">
        <v>34</v>
      </c>
      <c r="W272" s="41"/>
      <c r="X272" s="41"/>
      <c r="Y272" s="73" t="s">
        <v>34</v>
      </c>
      <c r="Z272" s="139"/>
      <c r="AA272" s="41"/>
      <c r="AB272" s="41"/>
    </row>
    <row r="273" spans="1:181" s="57" customFormat="1" x14ac:dyDescent="0.25">
      <c r="A273" s="42" t="s">
        <v>11</v>
      </c>
      <c r="B273" s="42" t="s">
        <v>611</v>
      </c>
      <c r="C273" s="48" t="s">
        <v>623</v>
      </c>
      <c r="D273" s="41">
        <v>42933000</v>
      </c>
      <c r="E273" s="42"/>
      <c r="F273" s="42"/>
      <c r="G273" s="42"/>
      <c r="H273" s="42"/>
      <c r="I273" s="42"/>
      <c r="J273" s="26" t="s">
        <v>20</v>
      </c>
      <c r="K273" s="43" t="s">
        <v>34</v>
      </c>
      <c r="L273" s="43" t="s">
        <v>34</v>
      </c>
      <c r="M273" s="77">
        <v>756305.36</v>
      </c>
      <c r="N273" s="77">
        <v>915129.49</v>
      </c>
      <c r="O273" s="77">
        <v>915129.49</v>
      </c>
      <c r="P273" s="43" t="s">
        <v>548</v>
      </c>
      <c r="Q273" s="43" t="s">
        <v>34</v>
      </c>
      <c r="R273" s="41"/>
      <c r="S273" s="41"/>
      <c r="T273" s="41"/>
      <c r="U273" s="41" t="s">
        <v>415</v>
      </c>
      <c r="V273" s="73" t="s">
        <v>34</v>
      </c>
      <c r="W273" s="41"/>
      <c r="X273" s="41"/>
      <c r="Y273" s="73" t="s">
        <v>34</v>
      </c>
      <c r="Z273" s="139"/>
      <c r="AA273" s="41"/>
      <c r="AB273" s="41"/>
    </row>
    <row r="274" spans="1:181" s="57" customFormat="1" ht="30" x14ac:dyDescent="0.25">
      <c r="A274" s="42" t="s">
        <v>11</v>
      </c>
      <c r="B274" s="42" t="s">
        <v>611</v>
      </c>
      <c r="C274" s="48" t="s">
        <v>624</v>
      </c>
      <c r="D274" s="41" t="s">
        <v>625</v>
      </c>
      <c r="E274" s="42"/>
      <c r="F274" s="42"/>
      <c r="G274" s="42"/>
      <c r="H274" s="42"/>
      <c r="I274" s="42"/>
      <c r="J274" s="43" t="s">
        <v>618</v>
      </c>
      <c r="K274" s="43" t="s">
        <v>34</v>
      </c>
      <c r="L274" s="43" t="s">
        <v>34</v>
      </c>
      <c r="M274" s="128">
        <v>30000</v>
      </c>
      <c r="N274" s="128">
        <v>36300</v>
      </c>
      <c r="O274" s="128">
        <v>36300</v>
      </c>
      <c r="P274" s="43" t="s">
        <v>548</v>
      </c>
      <c r="Q274" s="43" t="s">
        <v>34</v>
      </c>
      <c r="R274" s="41"/>
      <c r="S274" s="41"/>
      <c r="T274" s="41"/>
      <c r="U274" s="41" t="s">
        <v>415</v>
      </c>
      <c r="V274" s="73" t="s">
        <v>34</v>
      </c>
      <c r="W274" s="41"/>
      <c r="X274" s="41"/>
      <c r="Y274" s="73" t="s">
        <v>34</v>
      </c>
      <c r="Z274" s="139"/>
      <c r="AA274" s="41"/>
      <c r="AB274" s="41"/>
    </row>
    <row r="275" spans="1:181" s="57" customFormat="1" ht="30" x14ac:dyDescent="0.25">
      <c r="A275" s="42" t="s">
        <v>11</v>
      </c>
      <c r="B275" s="42" t="s">
        <v>611</v>
      </c>
      <c r="C275" s="48" t="s">
        <v>626</v>
      </c>
      <c r="D275" s="76" t="s">
        <v>627</v>
      </c>
      <c r="E275" s="42"/>
      <c r="F275" s="42"/>
      <c r="G275" s="42"/>
      <c r="H275" s="42"/>
      <c r="I275" s="42"/>
      <c r="J275" s="43" t="s">
        <v>18</v>
      </c>
      <c r="K275" s="43" t="s">
        <v>34</v>
      </c>
      <c r="L275" s="43" t="s">
        <v>34</v>
      </c>
      <c r="M275" s="77">
        <v>430851.89</v>
      </c>
      <c r="N275" s="77">
        <v>521330.79</v>
      </c>
      <c r="O275" s="77">
        <v>521330.79</v>
      </c>
      <c r="P275" s="43" t="s">
        <v>548</v>
      </c>
      <c r="Q275" s="43" t="s">
        <v>34</v>
      </c>
      <c r="R275" s="41"/>
      <c r="S275" s="41"/>
      <c r="T275" s="41"/>
      <c r="U275" s="41" t="s">
        <v>415</v>
      </c>
      <c r="V275" s="73" t="s">
        <v>34</v>
      </c>
      <c r="W275" s="41"/>
      <c r="X275" s="41"/>
      <c r="Y275" s="73" t="s">
        <v>34</v>
      </c>
      <c r="Z275" s="139"/>
      <c r="AA275" s="41"/>
      <c r="AB275" s="41"/>
    </row>
    <row r="276" spans="1:181" s="57" customFormat="1" x14ac:dyDescent="0.25">
      <c r="A276" s="42" t="s">
        <v>11</v>
      </c>
      <c r="B276" s="42" t="s">
        <v>611</v>
      </c>
      <c r="C276" s="48" t="s">
        <v>628</v>
      </c>
      <c r="D276" s="76" t="s">
        <v>629</v>
      </c>
      <c r="E276" s="42"/>
      <c r="F276" s="42"/>
      <c r="G276" s="42"/>
      <c r="H276" s="42"/>
      <c r="I276" s="42"/>
      <c r="J276" s="43" t="s">
        <v>19</v>
      </c>
      <c r="K276" s="43" t="s">
        <v>70</v>
      </c>
      <c r="L276" s="43" t="s">
        <v>34</v>
      </c>
      <c r="M276" s="128">
        <v>1100000</v>
      </c>
      <c r="N276" s="128">
        <v>1331000</v>
      </c>
      <c r="O276" s="128">
        <v>1331000</v>
      </c>
      <c r="P276" s="43" t="s">
        <v>548</v>
      </c>
      <c r="Q276" s="43" t="s">
        <v>34</v>
      </c>
      <c r="R276" s="41"/>
      <c r="S276" s="41"/>
      <c r="T276" s="41"/>
      <c r="U276" s="41" t="s">
        <v>630</v>
      </c>
      <c r="V276" s="73" t="s">
        <v>34</v>
      </c>
      <c r="W276" s="41"/>
      <c r="X276" s="41"/>
      <c r="Y276" s="73" t="s">
        <v>34</v>
      </c>
      <c r="Z276" s="139"/>
      <c r="AA276" s="41"/>
      <c r="AB276" s="41"/>
    </row>
    <row r="277" spans="1:181" s="57" customFormat="1" ht="45" x14ac:dyDescent="0.25">
      <c r="A277" s="42" t="s">
        <v>11</v>
      </c>
      <c r="B277" s="42" t="s">
        <v>611</v>
      </c>
      <c r="C277" s="48" t="s">
        <v>631</v>
      </c>
      <c r="D277" s="76" t="s">
        <v>632</v>
      </c>
      <c r="E277" s="42"/>
      <c r="F277" s="42"/>
      <c r="G277" s="42"/>
      <c r="H277" s="42"/>
      <c r="I277" s="42"/>
      <c r="J277" s="43" t="s">
        <v>19</v>
      </c>
      <c r="K277" s="43" t="s">
        <v>70</v>
      </c>
      <c r="L277" s="43" t="s">
        <v>34</v>
      </c>
      <c r="M277" s="77">
        <v>750000</v>
      </c>
      <c r="N277" s="77">
        <v>907500</v>
      </c>
      <c r="O277" s="77">
        <v>907500</v>
      </c>
      <c r="P277" s="71" t="s">
        <v>633</v>
      </c>
      <c r="Q277" s="43" t="s">
        <v>34</v>
      </c>
      <c r="R277" s="41"/>
      <c r="S277" s="41"/>
      <c r="T277" s="41"/>
      <c r="U277" s="41" t="s">
        <v>630</v>
      </c>
      <c r="V277" s="73" t="s">
        <v>34</v>
      </c>
      <c r="W277" s="41"/>
      <c r="X277" s="41"/>
      <c r="Y277" s="73" t="s">
        <v>34</v>
      </c>
      <c r="Z277" s="139"/>
      <c r="AA277" s="41"/>
      <c r="AB277" s="41"/>
    </row>
    <row r="278" spans="1:181" s="57" customFormat="1" ht="45" x14ac:dyDescent="0.25">
      <c r="A278" s="42" t="s">
        <v>11</v>
      </c>
      <c r="B278" s="42" t="s">
        <v>611</v>
      </c>
      <c r="C278" s="48" t="s">
        <v>634</v>
      </c>
      <c r="D278" s="76" t="s">
        <v>632</v>
      </c>
      <c r="E278" s="42"/>
      <c r="F278" s="42"/>
      <c r="G278" s="42"/>
      <c r="H278" s="42"/>
      <c r="I278" s="42"/>
      <c r="J278" s="43" t="s">
        <v>19</v>
      </c>
      <c r="K278" s="43" t="s">
        <v>70</v>
      </c>
      <c r="L278" s="43" t="s">
        <v>34</v>
      </c>
      <c r="M278" s="77">
        <v>425000</v>
      </c>
      <c r="N278" s="77">
        <v>514250</v>
      </c>
      <c r="O278" s="77">
        <v>514250</v>
      </c>
      <c r="P278" s="71" t="s">
        <v>633</v>
      </c>
      <c r="Q278" s="43" t="s">
        <v>34</v>
      </c>
      <c r="R278" s="41"/>
      <c r="S278" s="41"/>
      <c r="T278" s="41"/>
      <c r="U278" s="41" t="s">
        <v>630</v>
      </c>
      <c r="V278" s="73" t="s">
        <v>34</v>
      </c>
      <c r="W278" s="41"/>
      <c r="X278" s="41"/>
      <c r="Y278" s="73" t="s">
        <v>34</v>
      </c>
      <c r="Z278" s="139"/>
      <c r="AA278" s="41"/>
      <c r="AB278" s="41"/>
    </row>
    <row r="279" spans="1:181" s="57" customFormat="1" ht="30" x14ac:dyDescent="0.25">
      <c r="A279" s="42" t="s">
        <v>11</v>
      </c>
      <c r="B279" s="42" t="s">
        <v>611</v>
      </c>
      <c r="C279" s="48" t="s">
        <v>635</v>
      </c>
      <c r="D279" s="76" t="s">
        <v>636</v>
      </c>
      <c r="E279" s="42"/>
      <c r="F279" s="42"/>
      <c r="G279" s="42"/>
      <c r="H279" s="42"/>
      <c r="I279" s="42"/>
      <c r="J279" s="26" t="s">
        <v>18</v>
      </c>
      <c r="K279" s="43" t="s">
        <v>34</v>
      </c>
      <c r="L279" s="43" t="s">
        <v>34</v>
      </c>
      <c r="M279" s="77">
        <v>454545.45</v>
      </c>
      <c r="N279" s="77">
        <v>550000</v>
      </c>
      <c r="O279" s="77">
        <v>550000</v>
      </c>
      <c r="P279" s="43" t="s">
        <v>548</v>
      </c>
      <c r="Q279" s="43" t="s">
        <v>34</v>
      </c>
      <c r="R279" s="41"/>
      <c r="S279" s="41"/>
      <c r="T279" s="41"/>
      <c r="U279" s="41" t="s">
        <v>630</v>
      </c>
      <c r="V279" s="73" t="s">
        <v>34</v>
      </c>
      <c r="W279" s="41"/>
      <c r="X279" s="41"/>
      <c r="Y279" s="73" t="s">
        <v>34</v>
      </c>
      <c r="Z279" s="139"/>
      <c r="AA279" s="41"/>
      <c r="AB279" s="41"/>
    </row>
    <row r="280" spans="1:181" s="57" customFormat="1" ht="30" x14ac:dyDescent="0.25">
      <c r="A280" s="42" t="s">
        <v>11</v>
      </c>
      <c r="B280" s="42" t="s">
        <v>611</v>
      </c>
      <c r="C280" s="48" t="s">
        <v>637</v>
      </c>
      <c r="D280" s="76" t="s">
        <v>636</v>
      </c>
      <c r="E280" s="42"/>
      <c r="F280" s="42"/>
      <c r="G280" s="42"/>
      <c r="H280" s="42"/>
      <c r="I280" s="42"/>
      <c r="J280" s="26" t="s">
        <v>18</v>
      </c>
      <c r="K280" s="43" t="s">
        <v>34</v>
      </c>
      <c r="L280" s="43" t="s">
        <v>34</v>
      </c>
      <c r="M280" s="77">
        <v>40000</v>
      </c>
      <c r="N280" s="77">
        <v>48400</v>
      </c>
      <c r="O280" s="77">
        <v>48400</v>
      </c>
      <c r="P280" s="43" t="s">
        <v>548</v>
      </c>
      <c r="Q280" s="43" t="s">
        <v>34</v>
      </c>
      <c r="R280" s="41"/>
      <c r="S280" s="41"/>
      <c r="T280" s="41"/>
      <c r="U280" s="41" t="s">
        <v>630</v>
      </c>
      <c r="V280" s="73" t="s">
        <v>34</v>
      </c>
      <c r="W280" s="41"/>
      <c r="X280" s="41"/>
      <c r="Y280" s="73" t="s">
        <v>34</v>
      </c>
      <c r="Z280" s="139"/>
      <c r="AA280" s="41"/>
      <c r="AB280" s="41"/>
    </row>
    <row r="281" spans="1:181" s="57" customFormat="1" x14ac:dyDescent="0.25">
      <c r="A281" s="42" t="s">
        <v>11</v>
      </c>
      <c r="B281" s="42" t="s">
        <v>611</v>
      </c>
      <c r="C281" s="48" t="s">
        <v>638</v>
      </c>
      <c r="D281" s="76" t="s">
        <v>636</v>
      </c>
      <c r="E281" s="42"/>
      <c r="F281" s="42"/>
      <c r="G281" s="42"/>
      <c r="H281" s="42"/>
      <c r="I281" s="42"/>
      <c r="J281" s="26" t="s">
        <v>18</v>
      </c>
      <c r="K281" s="43" t="s">
        <v>34</v>
      </c>
      <c r="L281" s="43" t="s">
        <v>34</v>
      </c>
      <c r="M281" s="77">
        <v>40000</v>
      </c>
      <c r="N281" s="77">
        <v>48400</v>
      </c>
      <c r="O281" s="77">
        <v>48400</v>
      </c>
      <c r="P281" s="43" t="s">
        <v>548</v>
      </c>
      <c r="Q281" s="43" t="s">
        <v>34</v>
      </c>
      <c r="R281" s="41"/>
      <c r="S281" s="41"/>
      <c r="T281" s="41"/>
      <c r="U281" s="41" t="s">
        <v>630</v>
      </c>
      <c r="V281" s="73" t="s">
        <v>34</v>
      </c>
      <c r="W281" s="41"/>
      <c r="X281" s="41"/>
      <c r="Y281" s="73" t="s">
        <v>34</v>
      </c>
      <c r="Z281" s="139"/>
      <c r="AA281" s="41"/>
      <c r="AB281" s="41"/>
    </row>
    <row r="282" spans="1:181" s="57" customFormat="1" ht="30" x14ac:dyDescent="0.25">
      <c r="A282" s="42" t="s">
        <v>11</v>
      </c>
      <c r="B282" s="42" t="s">
        <v>611</v>
      </c>
      <c r="C282" s="48" t="s">
        <v>639</v>
      </c>
      <c r="D282" s="76" t="s">
        <v>636</v>
      </c>
      <c r="E282" s="42"/>
      <c r="F282" s="42"/>
      <c r="G282" s="42"/>
      <c r="H282" s="42"/>
      <c r="I282" s="42"/>
      <c r="J282" s="26" t="s">
        <v>18</v>
      </c>
      <c r="K282" s="43" t="s">
        <v>34</v>
      </c>
      <c r="L282" s="43" t="s">
        <v>34</v>
      </c>
      <c r="M282" s="77">
        <v>40000</v>
      </c>
      <c r="N282" s="77">
        <v>48400</v>
      </c>
      <c r="O282" s="77">
        <v>48400</v>
      </c>
      <c r="P282" s="43" t="s">
        <v>548</v>
      </c>
      <c r="Q282" s="43" t="s">
        <v>34</v>
      </c>
      <c r="R282" s="41"/>
      <c r="S282" s="41"/>
      <c r="T282" s="41"/>
      <c r="U282" s="41" t="s">
        <v>630</v>
      </c>
      <c r="V282" s="73" t="s">
        <v>34</v>
      </c>
      <c r="W282" s="41"/>
      <c r="X282" s="41"/>
      <c r="Y282" s="73" t="s">
        <v>34</v>
      </c>
      <c r="Z282" s="139"/>
      <c r="AA282" s="41"/>
      <c r="AB282" s="41"/>
    </row>
    <row r="283" spans="1:181" s="57" customFormat="1" ht="30" x14ac:dyDescent="0.25">
      <c r="A283" s="42" t="s">
        <v>11</v>
      </c>
      <c r="B283" s="42" t="s">
        <v>611</v>
      </c>
      <c r="C283" s="48" t="s">
        <v>640</v>
      </c>
      <c r="D283" s="76" t="s">
        <v>636</v>
      </c>
      <c r="E283" s="42"/>
      <c r="F283" s="42"/>
      <c r="G283" s="42"/>
      <c r="H283" s="42"/>
      <c r="I283" s="42"/>
      <c r="J283" s="26" t="s">
        <v>18</v>
      </c>
      <c r="K283" s="43" t="s">
        <v>34</v>
      </c>
      <c r="L283" s="43" t="s">
        <v>34</v>
      </c>
      <c r="M283" s="77">
        <v>40000</v>
      </c>
      <c r="N283" s="77">
        <v>48400</v>
      </c>
      <c r="O283" s="77">
        <v>48400</v>
      </c>
      <c r="P283" s="43" t="s">
        <v>548</v>
      </c>
      <c r="Q283" s="43" t="s">
        <v>34</v>
      </c>
      <c r="R283" s="41"/>
      <c r="S283" s="41"/>
      <c r="T283" s="41"/>
      <c r="U283" s="41" t="s">
        <v>630</v>
      </c>
      <c r="V283" s="73" t="s">
        <v>34</v>
      </c>
      <c r="W283" s="41"/>
      <c r="X283" s="41"/>
      <c r="Y283" s="73" t="s">
        <v>34</v>
      </c>
      <c r="Z283" s="139"/>
      <c r="AA283" s="41"/>
      <c r="AB283" s="41"/>
    </row>
    <row r="284" spans="1:181" s="57" customFormat="1" ht="30" x14ac:dyDescent="0.25">
      <c r="A284" s="42" t="s">
        <v>11</v>
      </c>
      <c r="B284" s="42" t="s">
        <v>611</v>
      </c>
      <c r="C284" s="158" t="s">
        <v>641</v>
      </c>
      <c r="D284" s="76" t="s">
        <v>642</v>
      </c>
      <c r="E284" s="42"/>
      <c r="F284" s="42"/>
      <c r="G284" s="42"/>
      <c r="H284" s="42"/>
      <c r="I284" s="42"/>
      <c r="J284" s="26" t="s">
        <v>19</v>
      </c>
      <c r="K284" s="26" t="s">
        <v>34</v>
      </c>
      <c r="L284" s="43" t="s">
        <v>34</v>
      </c>
      <c r="M284" s="77">
        <v>262600</v>
      </c>
      <c r="N284" s="77">
        <v>317746</v>
      </c>
      <c r="O284" s="77">
        <v>317746</v>
      </c>
      <c r="P284" s="43" t="s">
        <v>548</v>
      </c>
      <c r="Q284" s="43" t="s">
        <v>34</v>
      </c>
      <c r="R284" s="41"/>
      <c r="S284" s="41"/>
      <c r="T284" s="41"/>
      <c r="U284" s="56" t="s">
        <v>643</v>
      </c>
      <c r="V284" s="41"/>
      <c r="W284" s="41"/>
      <c r="X284" s="41"/>
      <c r="Y284" s="73" t="s">
        <v>34</v>
      </c>
      <c r="Z284" s="139"/>
      <c r="AA284" s="41"/>
      <c r="AB284" s="41"/>
    </row>
    <row r="285" spans="1:181" s="57" customFormat="1" x14ac:dyDescent="0.25">
      <c r="A285" s="42" t="s">
        <v>11</v>
      </c>
      <c r="B285" s="42" t="s">
        <v>611</v>
      </c>
      <c r="C285" s="48" t="s">
        <v>644</v>
      </c>
      <c r="D285" s="41">
        <v>33192120</v>
      </c>
      <c r="E285" s="42"/>
      <c r="F285" s="42"/>
      <c r="G285" s="42"/>
      <c r="H285" s="42"/>
      <c r="I285" s="42"/>
      <c r="J285" s="26" t="s">
        <v>20</v>
      </c>
      <c r="K285" s="43" t="s">
        <v>70</v>
      </c>
      <c r="L285" s="43" t="s">
        <v>34</v>
      </c>
      <c r="M285" s="77">
        <v>404958.68</v>
      </c>
      <c r="N285" s="77">
        <v>490000</v>
      </c>
      <c r="O285" s="77">
        <v>490000</v>
      </c>
      <c r="P285" s="43" t="s">
        <v>548</v>
      </c>
      <c r="Q285" s="43" t="s">
        <v>34</v>
      </c>
      <c r="R285" s="41"/>
      <c r="S285" s="41"/>
      <c r="T285" s="41"/>
      <c r="U285" s="56" t="s">
        <v>643</v>
      </c>
      <c r="V285" s="73" t="s">
        <v>34</v>
      </c>
      <c r="W285" s="41"/>
      <c r="X285" s="41"/>
      <c r="Y285" s="73" t="s">
        <v>34</v>
      </c>
      <c r="Z285" s="139"/>
      <c r="AA285" s="41"/>
      <c r="AB285" s="41"/>
    </row>
    <row r="286" spans="1:181" s="57" customFormat="1" x14ac:dyDescent="0.25">
      <c r="A286" s="42" t="s">
        <v>11</v>
      </c>
      <c r="B286" s="42" t="s">
        <v>611</v>
      </c>
      <c r="C286" s="48" t="s">
        <v>645</v>
      </c>
      <c r="D286" s="41" t="s">
        <v>646</v>
      </c>
      <c r="E286" s="42"/>
      <c r="F286" s="42"/>
      <c r="G286" s="42"/>
      <c r="H286" s="42"/>
      <c r="I286" s="42"/>
      <c r="J286" s="26" t="s">
        <v>20</v>
      </c>
      <c r="K286" s="43" t="s">
        <v>70</v>
      </c>
      <c r="L286" s="43" t="s">
        <v>34</v>
      </c>
      <c r="M286" s="77">
        <v>214784.3</v>
      </c>
      <c r="N286" s="77">
        <v>259889</v>
      </c>
      <c r="O286" s="77">
        <v>259889</v>
      </c>
      <c r="P286" s="43" t="s">
        <v>548</v>
      </c>
      <c r="Q286" s="43" t="s">
        <v>34</v>
      </c>
      <c r="R286" s="41"/>
      <c r="S286" s="41"/>
      <c r="T286" s="41"/>
      <c r="U286" s="56" t="s">
        <v>643</v>
      </c>
      <c r="V286" s="73" t="s">
        <v>34</v>
      </c>
      <c r="W286" s="41"/>
      <c r="X286" s="41"/>
      <c r="Y286" s="73" t="s">
        <v>34</v>
      </c>
      <c r="Z286" s="139"/>
      <c r="AA286" s="41"/>
      <c r="AB286" s="41"/>
    </row>
    <row r="287" spans="1:181" s="57" customFormat="1" x14ac:dyDescent="0.25">
      <c r="A287" s="42" t="s">
        <v>11</v>
      </c>
      <c r="B287" s="42" t="s">
        <v>611</v>
      </c>
      <c r="C287" s="48" t="s">
        <v>647</v>
      </c>
      <c r="D287" s="76" t="s">
        <v>648</v>
      </c>
      <c r="E287" s="42"/>
      <c r="F287" s="42"/>
      <c r="G287" s="42"/>
      <c r="H287" s="42"/>
      <c r="I287" s="42"/>
      <c r="J287" s="43" t="s">
        <v>18</v>
      </c>
      <c r="K287" s="43" t="s">
        <v>34</v>
      </c>
      <c r="L287" s="43" t="s">
        <v>34</v>
      </c>
      <c r="M287" s="77">
        <v>110000</v>
      </c>
      <c r="N287" s="77">
        <v>133100</v>
      </c>
      <c r="O287" s="77">
        <v>133100</v>
      </c>
      <c r="P287" s="43" t="s">
        <v>548</v>
      </c>
      <c r="Q287" s="43" t="s">
        <v>34</v>
      </c>
      <c r="R287" s="41"/>
      <c r="S287" s="41"/>
      <c r="T287" s="41"/>
      <c r="U287" s="56" t="s">
        <v>649</v>
      </c>
      <c r="V287" s="164" t="s">
        <v>34</v>
      </c>
      <c r="W287" s="41"/>
      <c r="X287" s="41"/>
      <c r="Y287" s="73" t="s">
        <v>34</v>
      </c>
      <c r="Z287" s="139"/>
      <c r="AA287" s="41"/>
      <c r="AB287" s="41"/>
    </row>
    <row r="288" spans="1:181" s="57" customFormat="1" ht="30" x14ac:dyDescent="0.25">
      <c r="A288" s="42" t="s">
        <v>11</v>
      </c>
      <c r="B288" s="42" t="s">
        <v>611</v>
      </c>
      <c r="C288" s="158" t="s">
        <v>650</v>
      </c>
      <c r="D288" s="76" t="s">
        <v>651</v>
      </c>
      <c r="E288" s="42"/>
      <c r="F288" s="42"/>
      <c r="G288" s="42"/>
      <c r="H288" s="42"/>
      <c r="I288" s="42"/>
      <c r="J288" s="26" t="s">
        <v>652</v>
      </c>
      <c r="K288" s="26" t="s">
        <v>34</v>
      </c>
      <c r="L288" s="43" t="s">
        <v>34</v>
      </c>
      <c r="M288" s="127">
        <v>41700</v>
      </c>
      <c r="N288" s="127">
        <v>50457</v>
      </c>
      <c r="O288" s="127">
        <v>50457</v>
      </c>
      <c r="P288" s="105" t="s">
        <v>586</v>
      </c>
      <c r="Q288" s="26" t="s">
        <v>34</v>
      </c>
      <c r="R288" s="41"/>
      <c r="S288" s="41"/>
      <c r="T288" s="41"/>
      <c r="U288" s="41" t="s">
        <v>653</v>
      </c>
      <c r="V288" s="41" t="s">
        <v>34</v>
      </c>
      <c r="W288" s="41"/>
      <c r="X288" s="41"/>
      <c r="Y288" s="73" t="s">
        <v>34</v>
      </c>
      <c r="Z288" s="139"/>
      <c r="AA288" s="41"/>
      <c r="AB288" s="41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4"/>
      <c r="AT288" s="194"/>
      <c r="AU288" s="194"/>
      <c r="AV288" s="194"/>
      <c r="AW288" s="194"/>
      <c r="AX288" s="194"/>
      <c r="AY288" s="194"/>
      <c r="AZ288" s="194"/>
      <c r="BA288" s="194"/>
      <c r="BB288" s="194"/>
      <c r="BC288" s="194"/>
      <c r="BD288" s="194"/>
      <c r="BE288" s="194"/>
      <c r="BF288" s="194"/>
      <c r="BG288" s="194"/>
      <c r="BH288" s="194"/>
      <c r="BI288" s="194"/>
      <c r="BJ288" s="194"/>
      <c r="BK288" s="194"/>
      <c r="BL288" s="194"/>
      <c r="BM288" s="194"/>
      <c r="BN288" s="194"/>
      <c r="BO288" s="194"/>
      <c r="BP288" s="194"/>
      <c r="BQ288" s="194"/>
      <c r="BR288" s="194"/>
      <c r="BS288" s="194"/>
      <c r="BT288" s="194"/>
      <c r="BU288" s="194"/>
      <c r="BV288" s="194"/>
      <c r="BW288" s="194"/>
      <c r="BX288" s="194"/>
      <c r="BY288" s="194"/>
      <c r="BZ288" s="194"/>
      <c r="CA288" s="194"/>
      <c r="CB288" s="194"/>
      <c r="CC288" s="194"/>
      <c r="CD288" s="194"/>
      <c r="CE288" s="194"/>
      <c r="CF288" s="194"/>
      <c r="CG288" s="194"/>
      <c r="CH288" s="194"/>
      <c r="CI288" s="194"/>
      <c r="CJ288" s="194"/>
      <c r="CK288" s="194"/>
      <c r="CL288" s="194"/>
      <c r="CM288" s="194"/>
      <c r="CN288" s="194"/>
      <c r="CO288" s="194"/>
      <c r="CP288" s="194"/>
      <c r="CQ288" s="194"/>
      <c r="CR288" s="194"/>
      <c r="CS288" s="194"/>
      <c r="CT288" s="194"/>
      <c r="CU288" s="194"/>
      <c r="CV288" s="194"/>
      <c r="CW288" s="194"/>
      <c r="CX288" s="194"/>
      <c r="CY288" s="194"/>
      <c r="CZ288" s="194"/>
      <c r="DA288" s="194"/>
      <c r="DB288" s="194"/>
      <c r="DC288" s="194"/>
      <c r="DD288" s="194"/>
      <c r="DE288" s="194"/>
      <c r="DF288" s="194"/>
      <c r="DG288" s="194"/>
      <c r="DH288" s="194"/>
      <c r="DI288" s="194"/>
      <c r="DJ288" s="194"/>
      <c r="DK288" s="194"/>
      <c r="DL288" s="194"/>
      <c r="DM288" s="194"/>
      <c r="DN288" s="194"/>
      <c r="DO288" s="194"/>
      <c r="DP288" s="194"/>
      <c r="DQ288" s="194"/>
      <c r="DR288" s="194"/>
      <c r="DS288" s="194"/>
      <c r="DT288" s="194"/>
      <c r="DU288" s="194"/>
      <c r="DV288" s="194"/>
      <c r="DW288" s="194"/>
      <c r="DX288" s="194"/>
      <c r="DY288" s="194"/>
      <c r="DZ288" s="194"/>
      <c r="EA288" s="194"/>
      <c r="EB288" s="194"/>
      <c r="EC288" s="194"/>
      <c r="ED288" s="194"/>
      <c r="EE288" s="194"/>
      <c r="EF288" s="194"/>
      <c r="EG288" s="194"/>
      <c r="EH288" s="194"/>
      <c r="EI288" s="194"/>
      <c r="EJ288" s="194"/>
      <c r="EK288" s="194"/>
      <c r="EL288" s="194"/>
      <c r="EM288" s="194"/>
      <c r="EN288" s="194"/>
      <c r="EO288" s="194"/>
      <c r="EP288" s="194"/>
      <c r="EQ288" s="194"/>
      <c r="ER288" s="194"/>
      <c r="ES288" s="194"/>
      <c r="ET288" s="194"/>
      <c r="EU288" s="194"/>
      <c r="EV288" s="194"/>
      <c r="EW288" s="194"/>
      <c r="EX288" s="194"/>
      <c r="EY288" s="194"/>
      <c r="EZ288" s="194"/>
      <c r="FA288" s="194"/>
      <c r="FB288" s="194"/>
      <c r="FC288" s="194"/>
      <c r="FD288" s="194"/>
      <c r="FE288" s="194"/>
      <c r="FF288" s="194"/>
      <c r="FG288" s="194"/>
      <c r="FH288" s="194"/>
      <c r="FI288" s="194"/>
      <c r="FJ288" s="194"/>
      <c r="FK288" s="194"/>
      <c r="FL288" s="194"/>
      <c r="FM288" s="194"/>
      <c r="FN288" s="194"/>
      <c r="FO288" s="194"/>
      <c r="FP288" s="194"/>
      <c r="FQ288" s="194"/>
      <c r="FR288" s="194"/>
      <c r="FS288" s="194"/>
      <c r="FT288" s="194"/>
      <c r="FU288" s="194"/>
      <c r="FV288" s="194"/>
      <c r="FW288" s="194"/>
      <c r="FX288" s="194"/>
      <c r="FY288" s="194"/>
    </row>
    <row r="289" spans="1:28" s="57" customFormat="1" ht="75" x14ac:dyDescent="0.25">
      <c r="A289" s="72" t="s">
        <v>12</v>
      </c>
      <c r="B289" s="42" t="s">
        <v>12</v>
      </c>
      <c r="C289" s="72" t="s">
        <v>423</v>
      </c>
      <c r="D289" s="41" t="s">
        <v>424</v>
      </c>
      <c r="E289" s="41"/>
      <c r="F289" s="42"/>
      <c r="G289" s="42"/>
      <c r="H289" s="42"/>
      <c r="I289" s="42"/>
      <c r="J289" s="47" t="s">
        <v>15</v>
      </c>
      <c r="K289" s="41" t="s">
        <v>70</v>
      </c>
      <c r="L289" s="41" t="s">
        <v>70</v>
      </c>
      <c r="M289" s="144">
        <v>0</v>
      </c>
      <c r="N289" s="145">
        <v>0</v>
      </c>
      <c r="O289" s="144">
        <v>300000</v>
      </c>
      <c r="P289" s="56" t="s">
        <v>372</v>
      </c>
      <c r="Q289" s="41" t="s">
        <v>34</v>
      </c>
      <c r="R289" s="115">
        <v>45809</v>
      </c>
      <c r="S289" s="115">
        <v>46082</v>
      </c>
      <c r="T289" s="41" t="s">
        <v>425</v>
      </c>
      <c r="U289" s="41" t="s">
        <v>426</v>
      </c>
      <c r="V289" s="41" t="s">
        <v>34</v>
      </c>
      <c r="W289" s="56" t="s">
        <v>34</v>
      </c>
      <c r="X289" s="146" t="s">
        <v>427</v>
      </c>
      <c r="Y289" s="41" t="s">
        <v>34</v>
      </c>
      <c r="Z289" s="139"/>
      <c r="AA289" s="41"/>
      <c r="AB289" s="41"/>
    </row>
    <row r="290" spans="1:28" s="57" customFormat="1" ht="75" x14ac:dyDescent="0.25">
      <c r="A290" s="72" t="s">
        <v>12</v>
      </c>
      <c r="B290" s="42" t="s">
        <v>12</v>
      </c>
      <c r="C290" s="72" t="s">
        <v>428</v>
      </c>
      <c r="D290" s="41" t="s">
        <v>429</v>
      </c>
      <c r="E290" s="41" t="s">
        <v>430</v>
      </c>
      <c r="F290" s="41" t="s">
        <v>430</v>
      </c>
      <c r="G290" s="42"/>
      <c r="H290" s="42"/>
      <c r="I290" s="42"/>
      <c r="J290" s="41" t="s">
        <v>20</v>
      </c>
      <c r="K290" s="41" t="s">
        <v>70</v>
      </c>
      <c r="L290" s="41" t="s">
        <v>70</v>
      </c>
      <c r="M290" s="144">
        <v>275000</v>
      </c>
      <c r="N290" s="145">
        <v>332750</v>
      </c>
      <c r="O290" s="144">
        <v>660000</v>
      </c>
      <c r="P290" s="56" t="s">
        <v>372</v>
      </c>
      <c r="Q290" s="41" t="s">
        <v>34</v>
      </c>
      <c r="R290" s="115"/>
      <c r="S290" s="115">
        <v>45292</v>
      </c>
      <c r="T290" s="47" t="s">
        <v>1037</v>
      </c>
      <c r="U290" s="41" t="s">
        <v>431</v>
      </c>
      <c r="V290" s="41" t="s">
        <v>34</v>
      </c>
      <c r="W290" s="41" t="s">
        <v>34</v>
      </c>
      <c r="X290" s="47" t="s">
        <v>432</v>
      </c>
      <c r="Y290" s="41" t="s">
        <v>34</v>
      </c>
      <c r="Z290" s="139"/>
      <c r="AA290" s="41"/>
      <c r="AB290" s="41"/>
    </row>
    <row r="291" spans="1:28" s="57" customFormat="1" ht="60" x14ac:dyDescent="0.25">
      <c r="A291" s="72" t="s">
        <v>12</v>
      </c>
      <c r="B291" s="42" t="s">
        <v>12</v>
      </c>
      <c r="C291" s="72" t="s">
        <v>433</v>
      </c>
      <c r="D291" s="41" t="s">
        <v>434</v>
      </c>
      <c r="E291" s="41"/>
      <c r="F291" s="42"/>
      <c r="G291" s="42"/>
      <c r="H291" s="42"/>
      <c r="I291" s="42"/>
      <c r="J291" s="41" t="s">
        <v>20</v>
      </c>
      <c r="K291" s="41" t="s">
        <v>70</v>
      </c>
      <c r="L291" s="41" t="s">
        <v>34</v>
      </c>
      <c r="M291" s="144">
        <v>698880.00000000012</v>
      </c>
      <c r="N291" s="145">
        <v>845644.80000000005</v>
      </c>
      <c r="O291" s="144">
        <v>1397760</v>
      </c>
      <c r="P291" s="56" t="s">
        <v>151</v>
      </c>
      <c r="Q291" s="41" t="s">
        <v>34</v>
      </c>
      <c r="R291" s="56"/>
      <c r="S291" s="115">
        <v>45292</v>
      </c>
      <c r="T291" s="47" t="s">
        <v>1038</v>
      </c>
      <c r="U291" s="41" t="s">
        <v>435</v>
      </c>
      <c r="V291" s="41" t="s">
        <v>34</v>
      </c>
      <c r="W291" s="41" t="s">
        <v>34</v>
      </c>
      <c r="X291" s="47" t="s">
        <v>436</v>
      </c>
      <c r="Y291" s="41" t="s">
        <v>34</v>
      </c>
      <c r="Z291" s="139"/>
      <c r="AA291" s="41"/>
      <c r="AB291" s="41"/>
    </row>
    <row r="292" spans="1:28" s="57" customFormat="1" ht="75" x14ac:dyDescent="0.25">
      <c r="A292" s="72" t="s">
        <v>12</v>
      </c>
      <c r="B292" s="42" t="s">
        <v>12</v>
      </c>
      <c r="C292" s="72" t="s">
        <v>437</v>
      </c>
      <c r="D292" s="41" t="s">
        <v>191</v>
      </c>
      <c r="E292" s="41"/>
      <c r="F292" s="42"/>
      <c r="G292" s="42"/>
      <c r="H292" s="42"/>
      <c r="I292" s="42"/>
      <c r="J292" s="41" t="s">
        <v>20</v>
      </c>
      <c r="K292" s="41" t="s">
        <v>70</v>
      </c>
      <c r="L292" s="41" t="s">
        <v>70</v>
      </c>
      <c r="M292" s="144">
        <v>438701.2</v>
      </c>
      <c r="N292" s="145">
        <v>456249.25</v>
      </c>
      <c r="O292" s="144">
        <v>1052882.8799999999</v>
      </c>
      <c r="P292" s="56" t="s">
        <v>151</v>
      </c>
      <c r="Q292" s="56" t="s">
        <v>70</v>
      </c>
      <c r="R292" s="56"/>
      <c r="S292" s="115">
        <v>45292</v>
      </c>
      <c r="T292" s="47" t="s">
        <v>438</v>
      </c>
      <c r="U292" s="47" t="s">
        <v>439</v>
      </c>
      <c r="V292" s="41" t="s">
        <v>34</v>
      </c>
      <c r="W292" s="41" t="s">
        <v>34</v>
      </c>
      <c r="X292" s="47" t="s">
        <v>432</v>
      </c>
      <c r="Y292" s="41" t="s">
        <v>34</v>
      </c>
      <c r="Z292" s="139"/>
      <c r="AA292" s="41"/>
      <c r="AB292" s="41"/>
    </row>
    <row r="293" spans="1:28" s="57" customFormat="1" ht="75" x14ac:dyDescent="0.25">
      <c r="A293" s="72" t="s">
        <v>12</v>
      </c>
      <c r="B293" s="42" t="s">
        <v>12</v>
      </c>
      <c r="C293" s="72" t="s">
        <v>440</v>
      </c>
      <c r="D293" s="41" t="s">
        <v>441</v>
      </c>
      <c r="E293" s="41"/>
      <c r="F293" s="41" t="s">
        <v>430</v>
      </c>
      <c r="G293" s="42"/>
      <c r="H293" s="42"/>
      <c r="I293" s="42"/>
      <c r="J293" s="41" t="s">
        <v>19</v>
      </c>
      <c r="K293" s="41" t="s">
        <v>70</v>
      </c>
      <c r="L293" s="41" t="s">
        <v>70</v>
      </c>
      <c r="M293" s="144">
        <v>192810.64462809919</v>
      </c>
      <c r="N293" s="145">
        <v>233300.88</v>
      </c>
      <c r="O293" s="144">
        <v>358621.32</v>
      </c>
      <c r="P293" s="56" t="s">
        <v>372</v>
      </c>
      <c r="Q293" s="41" t="s">
        <v>34</v>
      </c>
      <c r="R293" s="115">
        <v>45149</v>
      </c>
      <c r="S293" s="115">
        <v>45292</v>
      </c>
      <c r="T293" s="47" t="s">
        <v>442</v>
      </c>
      <c r="U293" s="41" t="s">
        <v>443</v>
      </c>
      <c r="V293" s="41" t="s">
        <v>34</v>
      </c>
      <c r="W293" s="41" t="s">
        <v>34</v>
      </c>
      <c r="X293" s="47" t="s">
        <v>427</v>
      </c>
      <c r="Y293" s="41" t="s">
        <v>34</v>
      </c>
      <c r="Z293" s="139"/>
      <c r="AA293" s="41"/>
      <c r="AB293" s="41"/>
    </row>
    <row r="294" spans="1:28" s="57" customFormat="1" ht="45" x14ac:dyDescent="0.25">
      <c r="A294" s="72" t="s">
        <v>12</v>
      </c>
      <c r="B294" s="42" t="s">
        <v>12</v>
      </c>
      <c r="C294" s="72" t="s">
        <v>444</v>
      </c>
      <c r="D294" s="41" t="s">
        <v>445</v>
      </c>
      <c r="E294" s="41"/>
      <c r="F294" s="42"/>
      <c r="G294" s="42"/>
      <c r="H294" s="42"/>
      <c r="I294" s="42"/>
      <c r="J294" s="41" t="s">
        <v>19</v>
      </c>
      <c r="K294" s="41" t="s">
        <v>34</v>
      </c>
      <c r="L294" s="41" t="s">
        <v>70</v>
      </c>
      <c r="M294" s="144">
        <v>20374.396694214876</v>
      </c>
      <c r="N294" s="145">
        <v>24653.02</v>
      </c>
      <c r="O294" s="144"/>
      <c r="P294" s="56" t="s">
        <v>151</v>
      </c>
      <c r="Q294" s="56" t="s">
        <v>34</v>
      </c>
      <c r="R294" s="56"/>
      <c r="S294" s="115">
        <v>45660</v>
      </c>
      <c r="T294" s="47" t="s">
        <v>446</v>
      </c>
      <c r="U294" s="41" t="s">
        <v>435</v>
      </c>
      <c r="V294" s="41" t="s">
        <v>34</v>
      </c>
      <c r="W294" s="41" t="s">
        <v>34</v>
      </c>
      <c r="X294" s="47" t="s">
        <v>427</v>
      </c>
      <c r="Y294" s="41" t="s">
        <v>34</v>
      </c>
      <c r="Z294" s="139"/>
      <c r="AA294" s="41"/>
      <c r="AB294" s="41"/>
    </row>
    <row r="295" spans="1:28" s="57" customFormat="1" ht="45" x14ac:dyDescent="0.25">
      <c r="A295" s="72" t="s">
        <v>12</v>
      </c>
      <c r="B295" s="42" t="s">
        <v>12</v>
      </c>
      <c r="C295" s="72" t="s">
        <v>447</v>
      </c>
      <c r="D295" s="41">
        <v>33191000</v>
      </c>
      <c r="E295" s="41"/>
      <c r="F295" s="41" t="s">
        <v>430</v>
      </c>
      <c r="G295" s="42"/>
      <c r="H295" s="42"/>
      <c r="I295" s="42"/>
      <c r="J295" s="41" t="s">
        <v>20</v>
      </c>
      <c r="K295" s="41" t="s">
        <v>34</v>
      </c>
      <c r="L295" s="41" t="s">
        <v>34</v>
      </c>
      <c r="M295" s="144">
        <v>62576.657500000008</v>
      </c>
      <c r="N295" s="145">
        <v>68009.48000000001</v>
      </c>
      <c r="O295" s="144"/>
      <c r="P295" s="56" t="s">
        <v>448</v>
      </c>
      <c r="Q295" s="56" t="s">
        <v>70</v>
      </c>
      <c r="R295" s="116"/>
      <c r="S295" s="116">
        <v>45717</v>
      </c>
      <c r="T295" s="41" t="s">
        <v>449</v>
      </c>
      <c r="U295" s="41" t="s">
        <v>426</v>
      </c>
      <c r="V295" s="41" t="s">
        <v>34</v>
      </c>
      <c r="W295" s="56" t="s">
        <v>70</v>
      </c>
      <c r="X295" s="146" t="s">
        <v>450</v>
      </c>
      <c r="Y295" s="41" t="s">
        <v>34</v>
      </c>
      <c r="Z295" s="139"/>
      <c r="AA295" s="41"/>
      <c r="AB295" s="41"/>
    </row>
    <row r="296" spans="1:28" s="57" customFormat="1" ht="45" x14ac:dyDescent="0.25">
      <c r="A296" s="72" t="s">
        <v>12</v>
      </c>
      <c r="B296" s="42" t="s">
        <v>12</v>
      </c>
      <c r="C296" s="72" t="s">
        <v>451</v>
      </c>
      <c r="D296" s="47" t="s">
        <v>452</v>
      </c>
      <c r="E296" s="41"/>
      <c r="F296" s="41" t="s">
        <v>430</v>
      </c>
      <c r="G296" s="42"/>
      <c r="H296" s="42"/>
      <c r="I296" s="42"/>
      <c r="J296" s="41" t="s">
        <v>20</v>
      </c>
      <c r="K296" s="41" t="s">
        <v>34</v>
      </c>
      <c r="L296" s="41" t="s">
        <v>34</v>
      </c>
      <c r="M296" s="144">
        <v>21490</v>
      </c>
      <c r="N296" s="145">
        <v>23639</v>
      </c>
      <c r="O296" s="144"/>
      <c r="P296" s="56" t="s">
        <v>448</v>
      </c>
      <c r="Q296" s="41" t="s">
        <v>70</v>
      </c>
      <c r="R296" s="116"/>
      <c r="S296" s="116">
        <v>45658</v>
      </c>
      <c r="T296" s="41" t="s">
        <v>453</v>
      </c>
      <c r="U296" s="41" t="s">
        <v>426</v>
      </c>
      <c r="V296" s="41" t="s">
        <v>34</v>
      </c>
      <c r="W296" s="56" t="s">
        <v>70</v>
      </c>
      <c r="X296" s="146" t="s">
        <v>450</v>
      </c>
      <c r="Y296" s="41" t="s">
        <v>34</v>
      </c>
      <c r="Z296" s="139"/>
      <c r="AA296" s="41"/>
      <c r="AB296" s="41"/>
    </row>
    <row r="297" spans="1:28" s="57" customFormat="1" ht="30" x14ac:dyDescent="0.25">
      <c r="A297" s="72" t="s">
        <v>12</v>
      </c>
      <c r="B297" s="42" t="s">
        <v>12</v>
      </c>
      <c r="C297" s="72" t="s">
        <v>454</v>
      </c>
      <c r="D297" s="41" t="s">
        <v>455</v>
      </c>
      <c r="E297" s="41"/>
      <c r="F297" s="41" t="s">
        <v>430</v>
      </c>
      <c r="G297" s="42"/>
      <c r="H297" s="42"/>
      <c r="I297" s="42"/>
      <c r="J297" s="41" t="s">
        <v>20</v>
      </c>
      <c r="K297" s="41" t="s">
        <v>34</v>
      </c>
      <c r="L297" s="41" t="s">
        <v>34</v>
      </c>
      <c r="M297" s="144">
        <v>39532.19</v>
      </c>
      <c r="N297" s="145">
        <v>43485.41</v>
      </c>
      <c r="O297" s="144"/>
      <c r="P297" s="56"/>
      <c r="Q297" s="41"/>
      <c r="R297" s="115"/>
      <c r="S297" s="116">
        <v>45658</v>
      </c>
      <c r="T297" s="41" t="s">
        <v>453</v>
      </c>
      <c r="U297" s="41"/>
      <c r="V297" s="41" t="s">
        <v>34</v>
      </c>
      <c r="W297" s="56" t="s">
        <v>70</v>
      </c>
      <c r="X297" s="146" t="s">
        <v>450</v>
      </c>
      <c r="Y297" s="41"/>
      <c r="Z297" s="139"/>
      <c r="AA297" s="41"/>
      <c r="AB297" s="41"/>
    </row>
    <row r="298" spans="1:28" s="57" customFormat="1" ht="30" x14ac:dyDescent="0.25">
      <c r="A298" s="72" t="s">
        <v>12</v>
      </c>
      <c r="B298" s="42" t="s">
        <v>12</v>
      </c>
      <c r="C298" s="72" t="s">
        <v>456</v>
      </c>
      <c r="D298" s="41" t="s">
        <v>457</v>
      </c>
      <c r="E298" s="41"/>
      <c r="F298" s="41" t="s">
        <v>430</v>
      </c>
      <c r="G298" s="42"/>
      <c r="H298" s="42"/>
      <c r="I298" s="42"/>
      <c r="J298" s="41" t="s">
        <v>20</v>
      </c>
      <c r="K298" s="41" t="s">
        <v>34</v>
      </c>
      <c r="L298" s="41" t="s">
        <v>34</v>
      </c>
      <c r="M298" s="144">
        <v>28696.47</v>
      </c>
      <c r="N298" s="145">
        <v>29844.33</v>
      </c>
      <c r="O298" s="144"/>
      <c r="P298" s="56" t="s">
        <v>448</v>
      </c>
      <c r="Q298" s="56" t="s">
        <v>70</v>
      </c>
      <c r="R298" s="116"/>
      <c r="S298" s="116">
        <v>45663</v>
      </c>
      <c r="T298" s="41" t="s">
        <v>458</v>
      </c>
      <c r="U298" s="41" t="s">
        <v>426</v>
      </c>
      <c r="V298" s="41" t="s">
        <v>34</v>
      </c>
      <c r="W298" s="56" t="s">
        <v>70</v>
      </c>
      <c r="X298" s="146" t="s">
        <v>450</v>
      </c>
      <c r="Y298" s="41" t="s">
        <v>34</v>
      </c>
      <c r="Z298" s="139"/>
      <c r="AA298" s="41"/>
      <c r="AB298" s="41"/>
    </row>
    <row r="299" spans="1:28" s="57" customFormat="1" ht="30" x14ac:dyDescent="0.25">
      <c r="A299" s="72" t="s">
        <v>12</v>
      </c>
      <c r="B299" s="42" t="s">
        <v>12</v>
      </c>
      <c r="C299" s="72" t="s">
        <v>459</v>
      </c>
      <c r="D299" s="41" t="s">
        <v>457</v>
      </c>
      <c r="E299" s="41"/>
      <c r="F299" s="41" t="s">
        <v>430</v>
      </c>
      <c r="G299" s="42"/>
      <c r="H299" s="42"/>
      <c r="I299" s="42"/>
      <c r="J299" s="41" t="s">
        <v>20</v>
      </c>
      <c r="K299" s="41" t="s">
        <v>34</v>
      </c>
      <c r="L299" s="41" t="s">
        <v>34</v>
      </c>
      <c r="M299" s="144">
        <v>20048.46</v>
      </c>
      <c r="N299" s="145">
        <v>20850.400000000001</v>
      </c>
      <c r="O299" s="144"/>
      <c r="P299" s="56"/>
      <c r="Q299" s="56"/>
      <c r="R299" s="115"/>
      <c r="S299" s="116">
        <v>45661</v>
      </c>
      <c r="T299" s="41" t="s">
        <v>460</v>
      </c>
      <c r="U299" s="41"/>
      <c r="V299" s="41" t="s">
        <v>34</v>
      </c>
      <c r="W299" s="56" t="s">
        <v>70</v>
      </c>
      <c r="X299" s="146" t="s">
        <v>450</v>
      </c>
      <c r="Y299" s="41"/>
      <c r="Z299" s="139"/>
      <c r="AA299" s="41"/>
      <c r="AB299" s="41"/>
    </row>
    <row r="300" spans="1:28" s="57" customFormat="1" ht="30" x14ac:dyDescent="0.25">
      <c r="A300" s="72" t="s">
        <v>12</v>
      </c>
      <c r="B300" s="42" t="s">
        <v>12</v>
      </c>
      <c r="C300" s="72" t="s">
        <v>461</v>
      </c>
      <c r="D300" s="41" t="s">
        <v>462</v>
      </c>
      <c r="E300" s="41"/>
      <c r="F300" s="41" t="s">
        <v>430</v>
      </c>
      <c r="G300" s="42"/>
      <c r="H300" s="42"/>
      <c r="I300" s="42"/>
      <c r="J300" s="41" t="s">
        <v>20</v>
      </c>
      <c r="K300" s="41" t="s">
        <v>34</v>
      </c>
      <c r="L300" s="41" t="s">
        <v>34</v>
      </c>
      <c r="M300" s="144">
        <v>26818.57</v>
      </c>
      <c r="N300" s="145">
        <v>27891.3128</v>
      </c>
      <c r="O300" s="144"/>
      <c r="P300" s="56" t="s">
        <v>463</v>
      </c>
      <c r="Q300" s="56" t="s">
        <v>34</v>
      </c>
      <c r="R300" s="116"/>
      <c r="S300" s="116">
        <v>45717</v>
      </c>
      <c r="T300" s="41" t="s">
        <v>464</v>
      </c>
      <c r="U300" s="41" t="s">
        <v>465</v>
      </c>
      <c r="V300" s="41" t="s">
        <v>34</v>
      </c>
      <c r="W300" s="56" t="s">
        <v>70</v>
      </c>
      <c r="X300" s="146" t="s">
        <v>450</v>
      </c>
      <c r="Y300" s="41" t="s">
        <v>34</v>
      </c>
      <c r="Z300" s="139"/>
      <c r="AA300" s="41"/>
      <c r="AB300" s="41"/>
    </row>
    <row r="301" spans="1:28" s="57" customFormat="1" ht="30" x14ac:dyDescent="0.25">
      <c r="A301" s="72" t="s">
        <v>12</v>
      </c>
      <c r="B301" s="42" t="s">
        <v>12</v>
      </c>
      <c r="C301" s="72" t="s">
        <v>466</v>
      </c>
      <c r="D301" s="41" t="s">
        <v>457</v>
      </c>
      <c r="E301" s="41"/>
      <c r="F301" s="41" t="s">
        <v>430</v>
      </c>
      <c r="G301" s="42"/>
      <c r="H301" s="42"/>
      <c r="I301" s="42"/>
      <c r="J301" s="41" t="s">
        <v>20</v>
      </c>
      <c r="K301" s="41" t="s">
        <v>34</v>
      </c>
      <c r="L301" s="41" t="s">
        <v>34</v>
      </c>
      <c r="M301" s="144">
        <v>32019.56</v>
      </c>
      <c r="N301" s="145">
        <v>35102.46</v>
      </c>
      <c r="O301" s="144"/>
      <c r="P301" s="56" t="s">
        <v>463</v>
      </c>
      <c r="Q301" s="56"/>
      <c r="R301" s="115"/>
      <c r="S301" s="116">
        <v>45690</v>
      </c>
      <c r="T301" s="41" t="s">
        <v>467</v>
      </c>
      <c r="U301" s="41"/>
      <c r="V301" s="41" t="s">
        <v>34</v>
      </c>
      <c r="W301" s="56" t="s">
        <v>70</v>
      </c>
      <c r="X301" s="146" t="s">
        <v>450</v>
      </c>
      <c r="Y301" s="41"/>
      <c r="Z301" s="139"/>
      <c r="AA301" s="41"/>
      <c r="AB301" s="41"/>
    </row>
    <row r="302" spans="1:28" s="57" customFormat="1" ht="30" x14ac:dyDescent="0.25">
      <c r="A302" s="72" t="s">
        <v>12</v>
      </c>
      <c r="B302" s="42" t="s">
        <v>12</v>
      </c>
      <c r="C302" s="72" t="s">
        <v>468</v>
      </c>
      <c r="D302" s="41" t="s">
        <v>469</v>
      </c>
      <c r="E302" s="41"/>
      <c r="F302" s="41" t="s">
        <v>430</v>
      </c>
      <c r="G302" s="42"/>
      <c r="H302" s="42"/>
      <c r="I302" s="42"/>
      <c r="J302" s="41" t="s">
        <v>20</v>
      </c>
      <c r="K302" s="41" t="s">
        <v>34</v>
      </c>
      <c r="L302" s="41" t="s">
        <v>34</v>
      </c>
      <c r="M302" s="144">
        <v>61718.02</v>
      </c>
      <c r="N302" s="145">
        <v>67328.28</v>
      </c>
      <c r="O302" s="144"/>
      <c r="P302" s="56" t="s">
        <v>448</v>
      </c>
      <c r="Q302" s="56" t="s">
        <v>34</v>
      </c>
      <c r="R302" s="115"/>
      <c r="S302" s="116">
        <v>45658</v>
      </c>
      <c r="T302" s="41" t="s">
        <v>453</v>
      </c>
      <c r="U302" s="41" t="s">
        <v>465</v>
      </c>
      <c r="V302" s="41" t="s">
        <v>34</v>
      </c>
      <c r="W302" s="56" t="s">
        <v>70</v>
      </c>
      <c r="X302" s="146" t="s">
        <v>450</v>
      </c>
      <c r="Y302" s="41" t="s">
        <v>34</v>
      </c>
      <c r="Z302" s="139"/>
      <c r="AA302" s="41"/>
      <c r="AB302" s="41"/>
    </row>
    <row r="303" spans="1:28" s="57" customFormat="1" ht="30" x14ac:dyDescent="0.25">
      <c r="A303" s="72" t="s">
        <v>12</v>
      </c>
      <c r="B303" s="42" t="s">
        <v>12</v>
      </c>
      <c r="C303" s="72" t="s">
        <v>470</v>
      </c>
      <c r="D303" s="41" t="s">
        <v>471</v>
      </c>
      <c r="E303" s="41"/>
      <c r="F303" s="42"/>
      <c r="G303" s="42"/>
      <c r="H303" s="42"/>
      <c r="I303" s="42"/>
      <c r="J303" s="41" t="s">
        <v>20</v>
      </c>
      <c r="K303" s="41" t="s">
        <v>70</v>
      </c>
      <c r="L303" s="41" t="s">
        <v>70</v>
      </c>
      <c r="M303" s="144">
        <v>1012347</v>
      </c>
      <c r="N303" s="145">
        <v>1097819</v>
      </c>
      <c r="O303" s="144">
        <v>1849693</v>
      </c>
      <c r="P303" s="56" t="s">
        <v>372</v>
      </c>
      <c r="Q303" s="56" t="s">
        <v>70</v>
      </c>
      <c r="R303" s="115">
        <v>45901</v>
      </c>
      <c r="S303" s="115">
        <v>46055</v>
      </c>
      <c r="T303" s="41" t="s">
        <v>472</v>
      </c>
      <c r="U303" s="41" t="s">
        <v>465</v>
      </c>
      <c r="V303" s="41" t="s">
        <v>34</v>
      </c>
      <c r="W303" s="56" t="s">
        <v>70</v>
      </c>
      <c r="X303" s="146" t="s">
        <v>450</v>
      </c>
      <c r="Y303" s="41" t="s">
        <v>34</v>
      </c>
      <c r="Z303" s="139"/>
      <c r="AA303" s="41"/>
      <c r="AB303" s="41"/>
    </row>
    <row r="304" spans="1:28" s="57" customFormat="1" ht="45" x14ac:dyDescent="0.25">
      <c r="A304" s="72" t="s">
        <v>12</v>
      </c>
      <c r="B304" s="42" t="s">
        <v>12</v>
      </c>
      <c r="C304" s="72" t="s">
        <v>473</v>
      </c>
      <c r="D304" s="41" t="s">
        <v>142</v>
      </c>
      <c r="E304" s="41"/>
      <c r="F304" s="42"/>
      <c r="G304" s="42"/>
      <c r="H304" s="42"/>
      <c r="I304" s="42"/>
      <c r="J304" s="41" t="s">
        <v>20</v>
      </c>
      <c r="K304" s="56" t="s">
        <v>70</v>
      </c>
      <c r="L304" s="41" t="s">
        <v>34</v>
      </c>
      <c r="M304" s="144">
        <v>1978225.78</v>
      </c>
      <c r="N304" s="145">
        <v>2393653.2400000002</v>
      </c>
      <c r="O304" s="144">
        <v>1978225.78</v>
      </c>
      <c r="P304" s="56" t="s">
        <v>151</v>
      </c>
      <c r="Q304" s="56" t="s">
        <v>34</v>
      </c>
      <c r="R304" s="56"/>
      <c r="S304" s="116">
        <v>45705</v>
      </c>
      <c r="T304" s="41" t="s">
        <v>474</v>
      </c>
      <c r="U304" s="41" t="s">
        <v>435</v>
      </c>
      <c r="V304" s="41" t="s">
        <v>34</v>
      </c>
      <c r="W304" s="41" t="s">
        <v>34</v>
      </c>
      <c r="X304" s="47" t="s">
        <v>475</v>
      </c>
      <c r="Y304" s="41" t="s">
        <v>34</v>
      </c>
      <c r="Z304" s="139"/>
      <c r="AA304" s="41"/>
      <c r="AB304" s="41"/>
    </row>
    <row r="305" spans="1:181" s="57" customFormat="1" ht="30" x14ac:dyDescent="0.25">
      <c r="A305" s="72" t="s">
        <v>12</v>
      </c>
      <c r="B305" s="42" t="s">
        <v>12</v>
      </c>
      <c r="C305" s="72" t="s">
        <v>476</v>
      </c>
      <c r="D305" s="41" t="s">
        <v>445</v>
      </c>
      <c r="E305" s="41"/>
      <c r="F305" s="42"/>
      <c r="G305" s="42"/>
      <c r="H305" s="42"/>
      <c r="I305" s="42"/>
      <c r="J305" s="41" t="s">
        <v>19</v>
      </c>
      <c r="K305" s="56" t="s">
        <v>70</v>
      </c>
      <c r="L305" s="41" t="s">
        <v>34</v>
      </c>
      <c r="M305" s="144">
        <v>254864.79338842977</v>
      </c>
      <c r="N305" s="145">
        <v>308386.40000000002</v>
      </c>
      <c r="O305" s="144">
        <v>308386.40000000002</v>
      </c>
      <c r="P305" s="56" t="s">
        <v>151</v>
      </c>
      <c r="Q305" s="56" t="s">
        <v>34</v>
      </c>
      <c r="R305" s="56"/>
      <c r="S305" s="116">
        <v>45748</v>
      </c>
      <c r="T305" s="56" t="s">
        <v>474</v>
      </c>
      <c r="U305" s="41" t="s">
        <v>426</v>
      </c>
      <c r="V305" s="41" t="s">
        <v>34</v>
      </c>
      <c r="W305" s="41" t="s">
        <v>34</v>
      </c>
      <c r="X305" s="47" t="s">
        <v>427</v>
      </c>
      <c r="Y305" s="41" t="s">
        <v>34</v>
      </c>
      <c r="Z305" s="139"/>
      <c r="AA305" s="41"/>
      <c r="AB305" s="41"/>
    </row>
    <row r="306" spans="1:181" s="57" customFormat="1" ht="30" x14ac:dyDescent="0.25">
      <c r="A306" s="72" t="s">
        <v>12</v>
      </c>
      <c r="B306" s="42" t="s">
        <v>12</v>
      </c>
      <c r="C306" s="72" t="s">
        <v>477</v>
      </c>
      <c r="D306" s="41" t="s">
        <v>445</v>
      </c>
      <c r="E306" s="41"/>
      <c r="F306" s="42"/>
      <c r="G306" s="42"/>
      <c r="H306" s="42"/>
      <c r="I306" s="42"/>
      <c r="J306" s="41" t="s">
        <v>19</v>
      </c>
      <c r="K306" s="56" t="s">
        <v>70</v>
      </c>
      <c r="L306" s="41" t="s">
        <v>34</v>
      </c>
      <c r="M306" s="144">
        <v>295683.80165289261</v>
      </c>
      <c r="N306" s="145">
        <v>357777.4</v>
      </c>
      <c r="O306" s="144">
        <v>355777.4</v>
      </c>
      <c r="P306" s="56" t="s">
        <v>151</v>
      </c>
      <c r="Q306" s="56" t="s">
        <v>34</v>
      </c>
      <c r="R306" s="56"/>
      <c r="S306" s="116">
        <v>45748</v>
      </c>
      <c r="T306" s="56" t="s">
        <v>474</v>
      </c>
      <c r="U306" s="47" t="s">
        <v>478</v>
      </c>
      <c r="V306" s="41" t="s">
        <v>34</v>
      </c>
      <c r="W306" s="41" t="s">
        <v>34</v>
      </c>
      <c r="X306" s="47" t="s">
        <v>427</v>
      </c>
      <c r="Y306" s="41" t="s">
        <v>34</v>
      </c>
      <c r="Z306" s="139"/>
      <c r="AA306" s="41"/>
      <c r="AB306" s="41"/>
    </row>
    <row r="307" spans="1:181" s="57" customFormat="1" ht="45" x14ac:dyDescent="0.25">
      <c r="A307" s="72" t="s">
        <v>12</v>
      </c>
      <c r="B307" s="42" t="s">
        <v>12</v>
      </c>
      <c r="C307" s="72" t="s">
        <v>479</v>
      </c>
      <c r="D307" s="41" t="s">
        <v>407</v>
      </c>
      <c r="E307" s="41"/>
      <c r="F307" s="41" t="s">
        <v>430</v>
      </c>
      <c r="G307" s="42"/>
      <c r="H307" s="42"/>
      <c r="I307" s="42"/>
      <c r="J307" s="56" t="s">
        <v>19</v>
      </c>
      <c r="K307" s="56" t="s">
        <v>34</v>
      </c>
      <c r="L307" s="56" t="s">
        <v>70</v>
      </c>
      <c r="M307" s="144">
        <v>88400</v>
      </c>
      <c r="N307" s="145">
        <v>106964</v>
      </c>
      <c r="O307" s="144">
        <v>176800</v>
      </c>
      <c r="P307" s="56" t="s">
        <v>372</v>
      </c>
      <c r="Q307" s="56" t="s">
        <v>70</v>
      </c>
      <c r="R307" s="56"/>
      <c r="S307" s="116">
        <v>45778</v>
      </c>
      <c r="T307" s="56" t="s">
        <v>480</v>
      </c>
      <c r="U307" s="56" t="s">
        <v>481</v>
      </c>
      <c r="V307" s="56" t="s">
        <v>34</v>
      </c>
      <c r="W307" s="56" t="s">
        <v>34</v>
      </c>
      <c r="X307" s="146" t="s">
        <v>482</v>
      </c>
      <c r="Y307" s="41" t="s">
        <v>34</v>
      </c>
      <c r="Z307" s="139"/>
      <c r="AA307" s="56"/>
      <c r="AB307" s="56"/>
    </row>
    <row r="308" spans="1:181" s="57" customFormat="1" ht="45" x14ac:dyDescent="0.25">
      <c r="A308" s="72" t="s">
        <v>12</v>
      </c>
      <c r="B308" s="42" t="s">
        <v>12</v>
      </c>
      <c r="C308" s="72" t="s">
        <v>483</v>
      </c>
      <c r="D308" s="41" t="s">
        <v>484</v>
      </c>
      <c r="E308" s="41"/>
      <c r="F308" s="41" t="s">
        <v>430</v>
      </c>
      <c r="G308" s="42"/>
      <c r="H308" s="42"/>
      <c r="I308" s="42"/>
      <c r="J308" s="56" t="s">
        <v>19</v>
      </c>
      <c r="K308" s="56" t="s">
        <v>34</v>
      </c>
      <c r="L308" s="56" t="s">
        <v>70</v>
      </c>
      <c r="M308" s="144">
        <v>65289.26</v>
      </c>
      <c r="N308" s="145">
        <v>79000.0046</v>
      </c>
      <c r="O308" s="144">
        <v>130578.52</v>
      </c>
      <c r="P308" s="56" t="s">
        <v>448</v>
      </c>
      <c r="Q308" s="56" t="s">
        <v>34</v>
      </c>
      <c r="R308" s="116">
        <v>45120</v>
      </c>
      <c r="S308" s="116">
        <v>45383</v>
      </c>
      <c r="T308" s="56" t="s">
        <v>485</v>
      </c>
      <c r="U308" s="56" t="s">
        <v>435</v>
      </c>
      <c r="V308" s="56" t="s">
        <v>34</v>
      </c>
      <c r="W308" s="56" t="s">
        <v>34</v>
      </c>
      <c r="X308" s="146" t="s">
        <v>482</v>
      </c>
      <c r="Y308" s="41" t="s">
        <v>34</v>
      </c>
      <c r="Z308" s="139"/>
      <c r="AA308" s="56"/>
      <c r="AB308" s="56"/>
    </row>
    <row r="309" spans="1:181" s="57" customFormat="1" ht="45" x14ac:dyDescent="0.25">
      <c r="A309" s="72" t="s">
        <v>12</v>
      </c>
      <c r="B309" s="42" t="s">
        <v>12</v>
      </c>
      <c r="C309" s="72" t="s">
        <v>486</v>
      </c>
      <c r="D309" s="41">
        <v>5000000000</v>
      </c>
      <c r="E309" s="41"/>
      <c r="F309" s="41" t="s">
        <v>430</v>
      </c>
      <c r="G309" s="42"/>
      <c r="H309" s="42"/>
      <c r="I309" s="42"/>
      <c r="J309" s="56" t="s">
        <v>19</v>
      </c>
      <c r="K309" s="56" t="s">
        <v>70</v>
      </c>
      <c r="L309" s="56" t="s">
        <v>70</v>
      </c>
      <c r="M309" s="144">
        <v>1198347.1074380165</v>
      </c>
      <c r="N309" s="145">
        <v>1450000</v>
      </c>
      <c r="O309" s="144">
        <v>1997245.1790633609</v>
      </c>
      <c r="P309" s="56" t="s">
        <v>372</v>
      </c>
      <c r="Q309" s="56" t="s">
        <v>34</v>
      </c>
      <c r="R309" s="116">
        <v>45901</v>
      </c>
      <c r="S309" s="116">
        <v>46023</v>
      </c>
      <c r="T309" s="56" t="s">
        <v>376</v>
      </c>
      <c r="U309" s="56"/>
      <c r="V309" s="56" t="s">
        <v>34</v>
      </c>
      <c r="W309" s="56" t="s">
        <v>34</v>
      </c>
      <c r="X309" s="146" t="s">
        <v>482</v>
      </c>
      <c r="Y309" s="41" t="s">
        <v>34</v>
      </c>
      <c r="Z309" s="139"/>
      <c r="AA309" s="56"/>
      <c r="AB309" s="56"/>
    </row>
    <row r="310" spans="1:181" s="57" customFormat="1" ht="45" x14ac:dyDescent="0.25">
      <c r="A310" s="72" t="s">
        <v>12</v>
      </c>
      <c r="B310" s="42" t="s">
        <v>12</v>
      </c>
      <c r="C310" s="72" t="s">
        <v>487</v>
      </c>
      <c r="D310" s="41" t="s">
        <v>286</v>
      </c>
      <c r="E310" s="41"/>
      <c r="F310" s="41" t="s">
        <v>430</v>
      </c>
      <c r="G310" s="42"/>
      <c r="H310" s="42"/>
      <c r="I310" s="42"/>
      <c r="J310" s="56" t="s">
        <v>19</v>
      </c>
      <c r="K310" s="56" t="s">
        <v>70</v>
      </c>
      <c r="L310" s="56" t="s">
        <v>70</v>
      </c>
      <c r="M310" s="144">
        <v>120000</v>
      </c>
      <c r="N310" s="145">
        <v>145200</v>
      </c>
      <c r="O310" s="144">
        <v>200000</v>
      </c>
      <c r="P310" s="56" t="s">
        <v>372</v>
      </c>
      <c r="Q310" s="56" t="s">
        <v>34</v>
      </c>
      <c r="R310" s="116">
        <v>45778</v>
      </c>
      <c r="S310" s="116">
        <v>45839</v>
      </c>
      <c r="T310" s="56" t="s">
        <v>376</v>
      </c>
      <c r="U310" s="56"/>
      <c r="V310" s="56" t="s">
        <v>34</v>
      </c>
      <c r="W310" s="56" t="s">
        <v>34</v>
      </c>
      <c r="X310" s="146" t="s">
        <v>482</v>
      </c>
      <c r="Y310" s="41" t="s">
        <v>34</v>
      </c>
      <c r="Z310" s="139"/>
      <c r="AA310" s="56"/>
      <c r="AB310" s="56"/>
    </row>
    <row r="311" spans="1:181" s="57" customFormat="1" ht="45" x14ac:dyDescent="0.25">
      <c r="A311" s="72" t="s">
        <v>12</v>
      </c>
      <c r="B311" s="42" t="s">
        <v>12</v>
      </c>
      <c r="C311" s="72" t="s">
        <v>488</v>
      </c>
      <c r="D311" s="41" t="s">
        <v>286</v>
      </c>
      <c r="E311" s="41"/>
      <c r="F311" s="41" t="s">
        <v>430</v>
      </c>
      <c r="G311" s="42"/>
      <c r="H311" s="42"/>
      <c r="I311" s="42"/>
      <c r="J311" s="56" t="s">
        <v>19</v>
      </c>
      <c r="K311" s="56" t="s">
        <v>70</v>
      </c>
      <c r="L311" s="56" t="s">
        <v>70</v>
      </c>
      <c r="M311" s="144">
        <v>223140.49586776859</v>
      </c>
      <c r="N311" s="145">
        <v>270000</v>
      </c>
      <c r="O311" s="144">
        <v>297520.66115702479</v>
      </c>
      <c r="P311" s="56" t="s">
        <v>372</v>
      </c>
      <c r="Q311" s="56" t="s">
        <v>34</v>
      </c>
      <c r="R311" s="116">
        <v>45352</v>
      </c>
      <c r="S311" s="116">
        <v>45444</v>
      </c>
      <c r="T311" s="56" t="s">
        <v>489</v>
      </c>
      <c r="U311" s="56" t="s">
        <v>435</v>
      </c>
      <c r="V311" s="41" t="s">
        <v>34</v>
      </c>
      <c r="W311" s="41" t="s">
        <v>34</v>
      </c>
      <c r="X311" s="47" t="s">
        <v>482</v>
      </c>
      <c r="Y311" s="41" t="s">
        <v>34</v>
      </c>
      <c r="Z311" s="139"/>
      <c r="AA311" s="41"/>
      <c r="AB311" s="41"/>
    </row>
    <row r="312" spans="1:181" s="57" customFormat="1" ht="45" x14ac:dyDescent="0.25">
      <c r="A312" s="72" t="s">
        <v>12</v>
      </c>
      <c r="B312" s="42" t="s">
        <v>12</v>
      </c>
      <c r="C312" s="72" t="s">
        <v>490</v>
      </c>
      <c r="D312" s="41" t="s">
        <v>286</v>
      </c>
      <c r="E312" s="41" t="s">
        <v>430</v>
      </c>
      <c r="F312" s="41" t="s">
        <v>430</v>
      </c>
      <c r="G312" s="42"/>
      <c r="H312" s="42"/>
      <c r="I312" s="42"/>
      <c r="J312" s="56" t="s">
        <v>19</v>
      </c>
      <c r="K312" s="56" t="s">
        <v>70</v>
      </c>
      <c r="L312" s="56" t="s">
        <v>70</v>
      </c>
      <c r="M312" s="144">
        <v>396694.21487603307</v>
      </c>
      <c r="N312" s="145">
        <v>480000</v>
      </c>
      <c r="O312" s="144">
        <v>528925.61983471073</v>
      </c>
      <c r="P312" s="56" t="s">
        <v>372</v>
      </c>
      <c r="Q312" s="56" t="s">
        <v>70</v>
      </c>
      <c r="R312" s="116">
        <v>45413</v>
      </c>
      <c r="S312" s="116">
        <v>45444</v>
      </c>
      <c r="T312" s="56" t="s">
        <v>489</v>
      </c>
      <c r="U312" s="56" t="s">
        <v>491</v>
      </c>
      <c r="V312" s="41" t="s">
        <v>34</v>
      </c>
      <c r="W312" s="41" t="s">
        <v>34</v>
      </c>
      <c r="X312" s="47" t="s">
        <v>482</v>
      </c>
      <c r="Y312" s="41" t="s">
        <v>34</v>
      </c>
      <c r="Z312" s="139"/>
      <c r="AA312" s="41"/>
      <c r="AB312" s="41"/>
    </row>
    <row r="313" spans="1:181" s="57" customFormat="1" ht="45" x14ac:dyDescent="0.25">
      <c r="A313" s="72" t="s">
        <v>12</v>
      </c>
      <c r="B313" s="42" t="s">
        <v>12</v>
      </c>
      <c r="C313" s="72" t="s">
        <v>492</v>
      </c>
      <c r="D313" s="41" t="s">
        <v>493</v>
      </c>
      <c r="E313" s="41"/>
      <c r="F313" s="42"/>
      <c r="G313" s="42"/>
      <c r="H313" s="42"/>
      <c r="I313" s="42"/>
      <c r="J313" s="56" t="s">
        <v>19</v>
      </c>
      <c r="K313" s="56" t="s">
        <v>70</v>
      </c>
      <c r="L313" s="56" t="s">
        <v>70</v>
      </c>
      <c r="M313" s="144">
        <v>148760.3305785124</v>
      </c>
      <c r="N313" s="145">
        <v>180000</v>
      </c>
      <c r="O313" s="144">
        <v>198347.10743801654</v>
      </c>
      <c r="P313" s="56" t="s">
        <v>372</v>
      </c>
      <c r="Q313" s="56" t="s">
        <v>34</v>
      </c>
      <c r="R313" s="116">
        <v>45444</v>
      </c>
      <c r="S313" s="116">
        <v>45444</v>
      </c>
      <c r="T313" s="56" t="s">
        <v>489</v>
      </c>
      <c r="U313" s="56" t="s">
        <v>426</v>
      </c>
      <c r="V313" s="41" t="s">
        <v>34</v>
      </c>
      <c r="W313" s="41" t="s">
        <v>34</v>
      </c>
      <c r="X313" s="47" t="s">
        <v>482</v>
      </c>
      <c r="Y313" s="41" t="s">
        <v>34</v>
      </c>
      <c r="Z313" s="139"/>
      <c r="AA313" s="41"/>
      <c r="AB313" s="41"/>
    </row>
    <row r="314" spans="1:181" s="57" customFormat="1" ht="60" x14ac:dyDescent="0.25">
      <c r="A314" s="72" t="s">
        <v>12</v>
      </c>
      <c r="B314" s="42" t="s">
        <v>12</v>
      </c>
      <c r="C314" s="72" t="s">
        <v>494</v>
      </c>
      <c r="D314" s="41">
        <v>5000000000</v>
      </c>
      <c r="E314" s="41"/>
      <c r="F314" s="42"/>
      <c r="G314" s="42"/>
      <c r="H314" s="42"/>
      <c r="I314" s="42"/>
      <c r="J314" s="56" t="s">
        <v>19</v>
      </c>
      <c r="K314" s="56" t="s">
        <v>70</v>
      </c>
      <c r="L314" s="56" t="s">
        <v>70</v>
      </c>
      <c r="M314" s="144">
        <v>300000</v>
      </c>
      <c r="N314" s="145">
        <v>363000</v>
      </c>
      <c r="O314" s="144">
        <v>500000</v>
      </c>
      <c r="P314" s="56" t="s">
        <v>367</v>
      </c>
      <c r="Q314" s="56" t="s">
        <v>34</v>
      </c>
      <c r="R314" s="116">
        <v>45717</v>
      </c>
      <c r="S314" s="116">
        <v>45413</v>
      </c>
      <c r="T314" s="56" t="s">
        <v>495</v>
      </c>
      <c r="U314" s="56" t="s">
        <v>496</v>
      </c>
      <c r="V314" s="41" t="s">
        <v>34</v>
      </c>
      <c r="W314" s="41" t="s">
        <v>34</v>
      </c>
      <c r="X314" s="47" t="s">
        <v>482</v>
      </c>
      <c r="Y314" s="41" t="s">
        <v>34</v>
      </c>
      <c r="Z314" s="139"/>
      <c r="AA314" s="41"/>
      <c r="AB314" s="41"/>
    </row>
    <row r="315" spans="1:181" s="196" customFormat="1" ht="45" x14ac:dyDescent="0.25">
      <c r="A315" s="72" t="s">
        <v>12</v>
      </c>
      <c r="B315" s="42" t="s">
        <v>12</v>
      </c>
      <c r="C315" s="72" t="s">
        <v>497</v>
      </c>
      <c r="D315" s="41" t="s">
        <v>407</v>
      </c>
      <c r="E315" s="41"/>
      <c r="F315" s="42"/>
      <c r="G315" s="42"/>
      <c r="H315" s="42"/>
      <c r="I315" s="42"/>
      <c r="J315" s="56" t="s">
        <v>19</v>
      </c>
      <c r="K315" s="56" t="s">
        <v>70</v>
      </c>
      <c r="L315" s="56" t="s">
        <v>70</v>
      </c>
      <c r="M315" s="144">
        <v>120000</v>
      </c>
      <c r="N315" s="145">
        <v>145200</v>
      </c>
      <c r="O315" s="144">
        <v>160000</v>
      </c>
      <c r="P315" s="56" t="s">
        <v>448</v>
      </c>
      <c r="Q315" s="56" t="s">
        <v>70</v>
      </c>
      <c r="R315" s="116">
        <v>45901</v>
      </c>
      <c r="S315" s="116">
        <v>46023</v>
      </c>
      <c r="T315" s="56" t="s">
        <v>498</v>
      </c>
      <c r="U315" s="56" t="s">
        <v>499</v>
      </c>
      <c r="V315" s="41" t="s">
        <v>34</v>
      </c>
      <c r="W315" s="41" t="s">
        <v>34</v>
      </c>
      <c r="X315" s="47" t="s">
        <v>482</v>
      </c>
      <c r="Y315" s="41" t="s">
        <v>34</v>
      </c>
      <c r="Z315" s="139"/>
      <c r="AA315" s="41"/>
      <c r="AB315" s="41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</row>
    <row r="316" spans="1:181" s="196" customFormat="1" ht="45" x14ac:dyDescent="0.25">
      <c r="A316" s="72" t="s">
        <v>12</v>
      </c>
      <c r="B316" s="42" t="s">
        <v>12</v>
      </c>
      <c r="C316" s="72" t="s">
        <v>500</v>
      </c>
      <c r="D316" s="41">
        <v>50421200</v>
      </c>
      <c r="E316" s="41"/>
      <c r="F316" s="42"/>
      <c r="G316" s="42"/>
      <c r="H316" s="42"/>
      <c r="I316" s="42"/>
      <c r="J316" s="56" t="s">
        <v>19</v>
      </c>
      <c r="K316" s="56" t="s">
        <v>70</v>
      </c>
      <c r="L316" s="56" t="s">
        <v>70</v>
      </c>
      <c r="M316" s="144">
        <v>255000</v>
      </c>
      <c r="N316" s="145">
        <v>308550</v>
      </c>
      <c r="O316" s="144">
        <v>340000</v>
      </c>
      <c r="P316" s="56" t="s">
        <v>372</v>
      </c>
      <c r="Q316" s="56" t="s">
        <v>70</v>
      </c>
      <c r="R316" s="116">
        <v>45901</v>
      </c>
      <c r="S316" s="116">
        <v>46023</v>
      </c>
      <c r="T316" s="56" t="s">
        <v>498</v>
      </c>
      <c r="U316" s="56" t="s">
        <v>443</v>
      </c>
      <c r="V316" s="41" t="s">
        <v>34</v>
      </c>
      <c r="W316" s="41" t="s">
        <v>34</v>
      </c>
      <c r="X316" s="47" t="s">
        <v>482</v>
      </c>
      <c r="Y316" s="41" t="s">
        <v>34</v>
      </c>
      <c r="Z316" s="139"/>
      <c r="AA316" s="41"/>
      <c r="AB316" s="41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</row>
    <row r="317" spans="1:181" s="196" customFormat="1" ht="75" x14ac:dyDescent="0.25">
      <c r="A317" s="72" t="s">
        <v>12</v>
      </c>
      <c r="B317" s="42" t="s">
        <v>12</v>
      </c>
      <c r="C317" s="72" t="s">
        <v>503</v>
      </c>
      <c r="D317" s="41" t="s">
        <v>504</v>
      </c>
      <c r="E317" s="41"/>
      <c r="F317" s="42"/>
      <c r="G317" s="42"/>
      <c r="H317" s="42"/>
      <c r="I317" s="42"/>
      <c r="J317" s="41" t="s">
        <v>19</v>
      </c>
      <c r="K317" s="41" t="s">
        <v>34</v>
      </c>
      <c r="L317" s="41" t="s">
        <v>70</v>
      </c>
      <c r="M317" s="144">
        <v>142892.56198347107</v>
      </c>
      <c r="N317" s="145">
        <v>172900</v>
      </c>
      <c r="O317" s="144">
        <v>200049.58677685951</v>
      </c>
      <c r="P317" s="56" t="s">
        <v>367</v>
      </c>
      <c r="Q317" s="56" t="s">
        <v>34</v>
      </c>
      <c r="R317" s="116" t="s">
        <v>505</v>
      </c>
      <c r="S317" s="116">
        <v>45778</v>
      </c>
      <c r="T317" s="56" t="s">
        <v>506</v>
      </c>
      <c r="U317" s="41" t="s">
        <v>507</v>
      </c>
      <c r="V317" s="41" t="s">
        <v>34</v>
      </c>
      <c r="W317" s="56" t="s">
        <v>34</v>
      </c>
      <c r="X317" s="146" t="s">
        <v>432</v>
      </c>
      <c r="Y317" s="41" t="s">
        <v>34</v>
      </c>
      <c r="Z317" s="139"/>
      <c r="AA317" s="41"/>
      <c r="AB317" s="41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</row>
    <row r="318" spans="1:181" s="196" customFormat="1" ht="75" x14ac:dyDescent="0.25">
      <c r="A318" s="72" t="s">
        <v>12</v>
      </c>
      <c r="B318" s="42" t="s">
        <v>12</v>
      </c>
      <c r="C318" s="72" t="s">
        <v>508</v>
      </c>
      <c r="D318" s="41" t="s">
        <v>509</v>
      </c>
      <c r="E318" s="41"/>
      <c r="F318" s="42"/>
      <c r="G318" s="42"/>
      <c r="H318" s="42"/>
      <c r="I318" s="42"/>
      <c r="J318" s="41" t="s">
        <v>20</v>
      </c>
      <c r="K318" s="41" t="s">
        <v>34</v>
      </c>
      <c r="L318" s="41" t="s">
        <v>70</v>
      </c>
      <c r="M318" s="144">
        <v>64462.809917355371</v>
      </c>
      <c r="N318" s="145">
        <v>78000</v>
      </c>
      <c r="O318" s="144">
        <v>64462.809917355371</v>
      </c>
      <c r="P318" s="56" t="s">
        <v>448</v>
      </c>
      <c r="Q318" s="41" t="s">
        <v>34</v>
      </c>
      <c r="R318" s="115">
        <v>45366</v>
      </c>
      <c r="S318" s="115">
        <v>45444</v>
      </c>
      <c r="T318" s="41" t="s">
        <v>510</v>
      </c>
      <c r="U318" s="41" t="s">
        <v>511</v>
      </c>
      <c r="V318" s="41" t="s">
        <v>34</v>
      </c>
      <c r="W318" s="41" t="s">
        <v>34</v>
      </c>
      <c r="X318" s="47" t="s">
        <v>432</v>
      </c>
      <c r="Y318" s="41" t="s">
        <v>34</v>
      </c>
      <c r="Z318" s="139"/>
      <c r="AA318" s="41"/>
      <c r="AB318" s="41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</row>
    <row r="319" spans="1:181" s="196" customFormat="1" ht="75" x14ac:dyDescent="0.25">
      <c r="A319" s="72" t="s">
        <v>12</v>
      </c>
      <c r="B319" s="42" t="s">
        <v>12</v>
      </c>
      <c r="C319" s="72" t="s">
        <v>512</v>
      </c>
      <c r="D319" s="41" t="s">
        <v>366</v>
      </c>
      <c r="E319" s="41"/>
      <c r="F319" s="42"/>
      <c r="G319" s="42"/>
      <c r="H319" s="42"/>
      <c r="I319" s="42"/>
      <c r="J319" s="41" t="s">
        <v>20</v>
      </c>
      <c r="K319" s="41" t="s">
        <v>70</v>
      </c>
      <c r="L319" s="41" t="s">
        <v>70</v>
      </c>
      <c r="M319" s="144">
        <v>200000</v>
      </c>
      <c r="N319" s="145">
        <v>242000</v>
      </c>
      <c r="O319" s="144">
        <v>400000</v>
      </c>
      <c r="P319" s="56" t="s">
        <v>367</v>
      </c>
      <c r="Q319" s="41" t="s">
        <v>34</v>
      </c>
      <c r="R319" s="115">
        <v>45717</v>
      </c>
      <c r="S319" s="115">
        <v>45383</v>
      </c>
      <c r="T319" s="41" t="s">
        <v>501</v>
      </c>
      <c r="U319" s="41" t="s">
        <v>513</v>
      </c>
      <c r="V319" s="41" t="s">
        <v>34</v>
      </c>
      <c r="W319" s="41" t="s">
        <v>34</v>
      </c>
      <c r="X319" s="47" t="s">
        <v>432</v>
      </c>
      <c r="Y319" s="41" t="s">
        <v>34</v>
      </c>
      <c r="Z319" s="139"/>
      <c r="AA319" s="41"/>
      <c r="AB319" s="41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</row>
    <row r="320" spans="1:181" s="50" customFormat="1" ht="45" x14ac:dyDescent="0.25">
      <c r="A320" s="72" t="s">
        <v>12</v>
      </c>
      <c r="B320" s="42" t="s">
        <v>12</v>
      </c>
      <c r="C320" s="72" t="s">
        <v>514</v>
      </c>
      <c r="D320" s="41" t="s">
        <v>413</v>
      </c>
      <c r="E320" s="41" t="s">
        <v>430</v>
      </c>
      <c r="F320" s="42"/>
      <c r="G320" s="42"/>
      <c r="H320" s="42"/>
      <c r="I320" s="42"/>
      <c r="J320" s="41" t="s">
        <v>19</v>
      </c>
      <c r="K320" s="41" t="s">
        <v>70</v>
      </c>
      <c r="L320" s="41" t="s">
        <v>70</v>
      </c>
      <c r="M320" s="144">
        <v>1176000</v>
      </c>
      <c r="N320" s="145">
        <v>1422960</v>
      </c>
      <c r="O320" s="144">
        <v>2704800</v>
      </c>
      <c r="P320" s="56" t="s">
        <v>372</v>
      </c>
      <c r="Q320" s="56" t="s">
        <v>34</v>
      </c>
      <c r="R320" s="116">
        <v>45444</v>
      </c>
      <c r="S320" s="116">
        <v>45717</v>
      </c>
      <c r="T320" s="56" t="s">
        <v>501</v>
      </c>
      <c r="U320" s="41" t="s">
        <v>435</v>
      </c>
      <c r="V320" s="41" t="s">
        <v>34</v>
      </c>
      <c r="W320" s="41" t="s">
        <v>34</v>
      </c>
      <c r="X320" s="47" t="s">
        <v>482</v>
      </c>
      <c r="Y320" s="41" t="s">
        <v>34</v>
      </c>
      <c r="Z320" s="139"/>
      <c r="AA320" s="41"/>
      <c r="AB320" s="41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</row>
    <row r="321" spans="1:181" s="57" customFormat="1" ht="60" x14ac:dyDescent="0.25">
      <c r="A321" s="72" t="s">
        <v>12</v>
      </c>
      <c r="B321" s="42" t="s">
        <v>12</v>
      </c>
      <c r="C321" s="72" t="s">
        <v>515</v>
      </c>
      <c r="D321" s="41" t="s">
        <v>197</v>
      </c>
      <c r="E321" s="41"/>
      <c r="F321" s="41" t="s">
        <v>430</v>
      </c>
      <c r="G321" s="42"/>
      <c r="H321" s="42"/>
      <c r="I321" s="42"/>
      <c r="J321" s="41" t="s">
        <v>20</v>
      </c>
      <c r="K321" s="41" t="s">
        <v>34</v>
      </c>
      <c r="L321" s="41" t="s">
        <v>70</v>
      </c>
      <c r="M321" s="144">
        <v>1274745.1923076923</v>
      </c>
      <c r="N321" s="145">
        <v>1325735</v>
      </c>
      <c r="O321" s="144">
        <v>1274745</v>
      </c>
      <c r="P321" s="56" t="s">
        <v>367</v>
      </c>
      <c r="Q321" s="41" t="s">
        <v>34</v>
      </c>
      <c r="R321" s="115"/>
      <c r="S321" s="115">
        <v>45778</v>
      </c>
      <c r="T321" s="41" t="s">
        <v>474</v>
      </c>
      <c r="U321" s="41" t="s">
        <v>516</v>
      </c>
      <c r="V321" s="41" t="s">
        <v>34</v>
      </c>
      <c r="W321" s="41" t="s">
        <v>34</v>
      </c>
      <c r="X321" s="47" t="s">
        <v>517</v>
      </c>
      <c r="Y321" s="41" t="s">
        <v>34</v>
      </c>
      <c r="Z321" s="139"/>
      <c r="AA321" s="41"/>
      <c r="AB321" s="41"/>
    </row>
    <row r="322" spans="1:181" s="195" customFormat="1" ht="45" x14ac:dyDescent="0.25">
      <c r="A322" s="72" t="s">
        <v>12</v>
      </c>
      <c r="B322" s="42" t="s">
        <v>12</v>
      </c>
      <c r="C322" s="72" t="s">
        <v>518</v>
      </c>
      <c r="D322" s="41" t="s">
        <v>266</v>
      </c>
      <c r="E322" s="41"/>
      <c r="F322" s="41" t="s">
        <v>430</v>
      </c>
      <c r="G322" s="42"/>
      <c r="H322" s="42"/>
      <c r="I322" s="42"/>
      <c r="J322" s="41" t="s">
        <v>19</v>
      </c>
      <c r="K322" s="41" t="s">
        <v>34</v>
      </c>
      <c r="L322" s="41" t="s">
        <v>34</v>
      </c>
      <c r="M322" s="144">
        <v>142000</v>
      </c>
      <c r="N322" s="145">
        <v>171820</v>
      </c>
      <c r="O322" s="144">
        <v>142000</v>
      </c>
      <c r="P322" s="56" t="s">
        <v>448</v>
      </c>
      <c r="Q322" s="41" t="s">
        <v>34</v>
      </c>
      <c r="R322" s="115"/>
      <c r="S322" s="115">
        <v>45628</v>
      </c>
      <c r="T322" s="41" t="s">
        <v>519</v>
      </c>
      <c r="U322" s="41" t="s">
        <v>520</v>
      </c>
      <c r="V322" s="41" t="s">
        <v>34</v>
      </c>
      <c r="W322" s="41" t="s">
        <v>34</v>
      </c>
      <c r="X322" s="47" t="s">
        <v>482</v>
      </c>
      <c r="Y322" s="41" t="s">
        <v>34</v>
      </c>
      <c r="Z322" s="139"/>
      <c r="AA322" s="41"/>
      <c r="AB322" s="41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</row>
    <row r="323" spans="1:181" s="195" customFormat="1" ht="75" x14ac:dyDescent="0.25">
      <c r="A323" s="72" t="s">
        <v>12</v>
      </c>
      <c r="B323" s="42" t="s">
        <v>12</v>
      </c>
      <c r="C323" s="72" t="s">
        <v>521</v>
      </c>
      <c r="D323" s="41" t="s">
        <v>375</v>
      </c>
      <c r="E323" s="41"/>
      <c r="F323" s="42"/>
      <c r="G323" s="42"/>
      <c r="H323" s="42"/>
      <c r="I323" s="42"/>
      <c r="J323" s="41" t="s">
        <v>20</v>
      </c>
      <c r="K323" s="41" t="s">
        <v>34</v>
      </c>
      <c r="L323" s="41" t="s">
        <v>70</v>
      </c>
      <c r="M323" s="144">
        <v>133922.80991735539</v>
      </c>
      <c r="N323" s="145">
        <v>162046.6</v>
      </c>
      <c r="O323" s="144">
        <v>139949.34</v>
      </c>
      <c r="P323" s="56" t="s">
        <v>448</v>
      </c>
      <c r="Q323" s="56" t="s">
        <v>34</v>
      </c>
      <c r="R323" s="116">
        <v>45544</v>
      </c>
      <c r="S323" s="115">
        <v>45658</v>
      </c>
      <c r="T323" s="41" t="s">
        <v>522</v>
      </c>
      <c r="U323" s="41" t="s">
        <v>523</v>
      </c>
      <c r="V323" s="41" t="s">
        <v>34</v>
      </c>
      <c r="W323" s="41" t="s">
        <v>34</v>
      </c>
      <c r="X323" s="47" t="s">
        <v>432</v>
      </c>
      <c r="Y323" s="41" t="s">
        <v>34</v>
      </c>
      <c r="Z323" s="139"/>
      <c r="AA323" s="41"/>
      <c r="AB323" s="41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</row>
    <row r="324" spans="1:181" s="195" customFormat="1" ht="75" x14ac:dyDescent="0.25">
      <c r="A324" s="72" t="s">
        <v>12</v>
      </c>
      <c r="B324" s="42" t="s">
        <v>12</v>
      </c>
      <c r="C324" s="72" t="s">
        <v>524</v>
      </c>
      <c r="D324" s="47" t="s">
        <v>525</v>
      </c>
      <c r="E324" s="41"/>
      <c r="F324" s="41" t="s">
        <v>430</v>
      </c>
      <c r="G324" s="42"/>
      <c r="H324" s="42"/>
      <c r="I324" s="42"/>
      <c r="J324" s="56" t="s">
        <v>20</v>
      </c>
      <c r="K324" s="41" t="s">
        <v>34</v>
      </c>
      <c r="L324" s="41" t="s">
        <v>70</v>
      </c>
      <c r="M324" s="144">
        <v>92668.595041322318</v>
      </c>
      <c r="N324" s="145">
        <v>112129</v>
      </c>
      <c r="O324" s="144">
        <v>111668.46</v>
      </c>
      <c r="P324" s="56" t="s">
        <v>448</v>
      </c>
      <c r="Q324" s="41" t="s">
        <v>70</v>
      </c>
      <c r="R324" s="116">
        <v>45246</v>
      </c>
      <c r="S324" s="115">
        <v>45444</v>
      </c>
      <c r="T324" s="41" t="s">
        <v>510</v>
      </c>
      <c r="U324" s="41" t="s">
        <v>435</v>
      </c>
      <c r="V324" s="41" t="s">
        <v>34</v>
      </c>
      <c r="W324" s="41" t="s">
        <v>34</v>
      </c>
      <c r="X324" s="47" t="s">
        <v>432</v>
      </c>
      <c r="Y324" s="41" t="s">
        <v>34</v>
      </c>
      <c r="Z324" s="139"/>
      <c r="AA324" s="41"/>
      <c r="AB324" s="41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</row>
    <row r="325" spans="1:181" s="195" customFormat="1" ht="75" x14ac:dyDescent="0.25">
      <c r="A325" s="72" t="s">
        <v>12</v>
      </c>
      <c r="B325" s="42" t="s">
        <v>12</v>
      </c>
      <c r="C325" s="72" t="s">
        <v>526</v>
      </c>
      <c r="D325" s="41" t="s">
        <v>375</v>
      </c>
      <c r="E325" s="41"/>
      <c r="F325" s="42"/>
      <c r="G325" s="42"/>
      <c r="H325" s="42"/>
      <c r="I325" s="42"/>
      <c r="J325" s="41" t="s">
        <v>20</v>
      </c>
      <c r="K325" s="41" t="s">
        <v>34</v>
      </c>
      <c r="L325" s="41" t="s">
        <v>70</v>
      </c>
      <c r="M325" s="144">
        <v>70381.818181818191</v>
      </c>
      <c r="N325" s="145">
        <v>85162</v>
      </c>
      <c r="O325" s="144">
        <v>70381.820000000007</v>
      </c>
      <c r="P325" s="56" t="s">
        <v>448</v>
      </c>
      <c r="Q325" s="56" t="s">
        <v>34</v>
      </c>
      <c r="R325" s="115">
        <v>45352</v>
      </c>
      <c r="S325" s="115">
        <v>45444</v>
      </c>
      <c r="T325" s="41" t="s">
        <v>527</v>
      </c>
      <c r="U325" s="41" t="s">
        <v>523</v>
      </c>
      <c r="V325" s="41" t="s">
        <v>34</v>
      </c>
      <c r="W325" s="41" t="s">
        <v>34</v>
      </c>
      <c r="X325" s="47" t="s">
        <v>432</v>
      </c>
      <c r="Y325" s="41" t="s">
        <v>34</v>
      </c>
      <c r="Z325" s="139"/>
      <c r="AA325" s="41"/>
      <c r="AB325" s="41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</row>
    <row r="326" spans="1:181" s="195" customFormat="1" ht="75" x14ac:dyDescent="0.25">
      <c r="A326" s="72" t="s">
        <v>12</v>
      </c>
      <c r="B326" s="42" t="s">
        <v>12</v>
      </c>
      <c r="C326" s="72" t="s">
        <v>528</v>
      </c>
      <c r="D326" s="41" t="s">
        <v>375</v>
      </c>
      <c r="E326" s="41"/>
      <c r="F326" s="42"/>
      <c r="G326" s="42"/>
      <c r="H326" s="42"/>
      <c r="I326" s="42"/>
      <c r="J326" s="41" t="s">
        <v>20</v>
      </c>
      <c r="K326" s="41" t="s">
        <v>34</v>
      </c>
      <c r="L326" s="41" t="s">
        <v>70</v>
      </c>
      <c r="M326" s="144">
        <v>70247.933884297527</v>
      </c>
      <c r="N326" s="145">
        <v>85000</v>
      </c>
      <c r="O326" s="144">
        <v>70247.933884297527</v>
      </c>
      <c r="P326" s="56" t="s">
        <v>448</v>
      </c>
      <c r="Q326" s="41" t="s">
        <v>34</v>
      </c>
      <c r="R326" s="115">
        <v>45383</v>
      </c>
      <c r="S326" s="115">
        <v>45444</v>
      </c>
      <c r="T326" s="41" t="s">
        <v>395</v>
      </c>
      <c r="U326" s="41" t="s">
        <v>529</v>
      </c>
      <c r="V326" s="41" t="s">
        <v>34</v>
      </c>
      <c r="W326" s="41" t="s">
        <v>34</v>
      </c>
      <c r="X326" s="47" t="s">
        <v>432</v>
      </c>
      <c r="Y326" s="41" t="s">
        <v>34</v>
      </c>
      <c r="Z326" s="139"/>
      <c r="AA326" s="41"/>
      <c r="AB326" s="41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</row>
    <row r="327" spans="1:181" s="195" customFormat="1" ht="75" x14ac:dyDescent="0.25">
      <c r="A327" s="72" t="s">
        <v>12</v>
      </c>
      <c r="B327" s="42" t="s">
        <v>12</v>
      </c>
      <c r="C327" s="72" t="s">
        <v>530</v>
      </c>
      <c r="D327" s="41" t="s">
        <v>531</v>
      </c>
      <c r="E327" s="41" t="s">
        <v>430</v>
      </c>
      <c r="F327" s="41" t="s">
        <v>430</v>
      </c>
      <c r="G327" s="42"/>
      <c r="H327" s="42"/>
      <c r="I327" s="42"/>
      <c r="J327" s="41" t="s">
        <v>20</v>
      </c>
      <c r="K327" s="41" t="s">
        <v>70</v>
      </c>
      <c r="L327" s="41" t="s">
        <v>70</v>
      </c>
      <c r="M327" s="144">
        <v>423873</v>
      </c>
      <c r="N327" s="145">
        <v>459717</v>
      </c>
      <c r="O327" s="144">
        <v>1695492</v>
      </c>
      <c r="P327" s="56" t="s">
        <v>372</v>
      </c>
      <c r="Q327" s="41" t="s">
        <v>70</v>
      </c>
      <c r="R327" s="115">
        <v>45691</v>
      </c>
      <c r="S327" s="115">
        <v>45931</v>
      </c>
      <c r="T327" s="41" t="s">
        <v>532</v>
      </c>
      <c r="U327" s="47" t="s">
        <v>435</v>
      </c>
      <c r="V327" s="41" t="s">
        <v>34</v>
      </c>
      <c r="W327" s="41" t="s">
        <v>34</v>
      </c>
      <c r="X327" s="47" t="s">
        <v>432</v>
      </c>
      <c r="Y327" s="41" t="s">
        <v>34</v>
      </c>
      <c r="Z327" s="139"/>
      <c r="AA327" s="117"/>
      <c r="AB327" s="4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</row>
    <row r="328" spans="1:181" s="195" customFormat="1" ht="75" x14ac:dyDescent="0.25">
      <c r="A328" s="72" t="s">
        <v>12</v>
      </c>
      <c r="B328" s="42" t="s">
        <v>12</v>
      </c>
      <c r="C328" s="72" t="s">
        <v>533</v>
      </c>
      <c r="D328" s="41" t="s">
        <v>534</v>
      </c>
      <c r="E328" s="41"/>
      <c r="F328" s="42"/>
      <c r="G328" s="42"/>
      <c r="H328" s="42"/>
      <c r="I328" s="42"/>
      <c r="J328" s="56" t="s">
        <v>20</v>
      </c>
      <c r="K328" s="56" t="s">
        <v>70</v>
      </c>
      <c r="L328" s="56" t="s">
        <v>70</v>
      </c>
      <c r="M328" s="144">
        <v>1227272.7272727271</v>
      </c>
      <c r="N328" s="145">
        <v>1350000</v>
      </c>
      <c r="O328" s="144">
        <v>1636363.636363636</v>
      </c>
      <c r="P328" s="56" t="s">
        <v>372</v>
      </c>
      <c r="Q328" s="56" t="s">
        <v>70</v>
      </c>
      <c r="R328" s="116">
        <v>45901</v>
      </c>
      <c r="S328" s="116">
        <v>46054</v>
      </c>
      <c r="T328" s="56" t="s">
        <v>501</v>
      </c>
      <c r="U328" s="56" t="s">
        <v>535</v>
      </c>
      <c r="V328" s="56" t="s">
        <v>34</v>
      </c>
      <c r="W328" s="56" t="s">
        <v>34</v>
      </c>
      <c r="X328" s="146" t="s">
        <v>432</v>
      </c>
      <c r="Y328" s="41" t="s">
        <v>34</v>
      </c>
      <c r="Z328" s="139"/>
      <c r="AA328" s="56"/>
      <c r="AB328" s="56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</row>
    <row r="329" spans="1:181" s="195" customFormat="1" ht="75" x14ac:dyDescent="0.25">
      <c r="A329" s="72" t="s">
        <v>12</v>
      </c>
      <c r="B329" s="42" t="s">
        <v>12</v>
      </c>
      <c r="C329" s="72" t="s">
        <v>536</v>
      </c>
      <c r="D329" s="41" t="s">
        <v>537</v>
      </c>
      <c r="E329" s="41"/>
      <c r="F329" s="42"/>
      <c r="G329" s="42"/>
      <c r="H329" s="42"/>
      <c r="I329" s="42"/>
      <c r="J329" s="56" t="s">
        <v>19</v>
      </c>
      <c r="K329" s="56" t="s">
        <v>70</v>
      </c>
      <c r="L329" s="56" t="s">
        <v>70</v>
      </c>
      <c r="M329" s="144">
        <v>446000</v>
      </c>
      <c r="N329" s="144">
        <v>446000</v>
      </c>
      <c r="O329" s="144">
        <v>892000</v>
      </c>
      <c r="P329" s="56"/>
      <c r="Q329" s="56" t="s">
        <v>70</v>
      </c>
      <c r="R329" s="116">
        <v>45901</v>
      </c>
      <c r="S329" s="116">
        <v>46055</v>
      </c>
      <c r="T329" s="56" t="s">
        <v>501</v>
      </c>
      <c r="U329" s="56" t="s">
        <v>502</v>
      </c>
      <c r="V329" s="56" t="s">
        <v>34</v>
      </c>
      <c r="W329" s="56" t="s">
        <v>34</v>
      </c>
      <c r="X329" s="146" t="s">
        <v>432</v>
      </c>
      <c r="Y329" s="41" t="s">
        <v>34</v>
      </c>
      <c r="Z329" s="139"/>
      <c r="AA329" s="56"/>
      <c r="AB329" s="56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</row>
    <row r="330" spans="1:181" s="195" customFormat="1" ht="75" x14ac:dyDescent="0.25">
      <c r="A330" s="72" t="s">
        <v>12</v>
      </c>
      <c r="B330" s="42" t="s">
        <v>12</v>
      </c>
      <c r="C330" s="72" t="s">
        <v>538</v>
      </c>
      <c r="D330" s="41" t="s">
        <v>539</v>
      </c>
      <c r="E330" s="41"/>
      <c r="F330" s="42"/>
      <c r="G330" s="42"/>
      <c r="H330" s="42"/>
      <c r="I330" s="42"/>
      <c r="J330" s="56" t="s">
        <v>20</v>
      </c>
      <c r="K330" s="41" t="s">
        <v>34</v>
      </c>
      <c r="L330" s="41" t="s">
        <v>70</v>
      </c>
      <c r="M330" s="117">
        <v>28099.173553719011</v>
      </c>
      <c r="N330" s="117">
        <v>34000</v>
      </c>
      <c r="O330" s="117">
        <v>56198.347107438021</v>
      </c>
      <c r="P330" s="41"/>
      <c r="Q330" s="41" t="s">
        <v>34</v>
      </c>
      <c r="R330" s="115">
        <v>45689</v>
      </c>
      <c r="S330" s="115">
        <v>45717</v>
      </c>
      <c r="T330" s="56" t="s">
        <v>501</v>
      </c>
      <c r="U330" s="41" t="s">
        <v>540</v>
      </c>
      <c r="V330" s="56" t="s">
        <v>34</v>
      </c>
      <c r="W330" s="56" t="s">
        <v>34</v>
      </c>
      <c r="X330" s="146" t="s">
        <v>432</v>
      </c>
      <c r="Y330" s="41" t="s">
        <v>34</v>
      </c>
      <c r="Z330" s="139"/>
      <c r="AA330" s="41"/>
      <c r="AB330" s="41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</row>
    <row r="331" spans="1:181" s="195" customFormat="1" ht="75" x14ac:dyDescent="0.25">
      <c r="A331" s="72" t="s">
        <v>12</v>
      </c>
      <c r="B331" s="42" t="s">
        <v>12</v>
      </c>
      <c r="C331" s="72" t="s">
        <v>541</v>
      </c>
      <c r="D331" s="41" t="s">
        <v>542</v>
      </c>
      <c r="E331" s="41"/>
      <c r="F331" s="42"/>
      <c r="G331" s="42"/>
      <c r="H331" s="42"/>
      <c r="I331" s="42"/>
      <c r="J331" s="56" t="s">
        <v>20</v>
      </c>
      <c r="K331" s="41" t="s">
        <v>70</v>
      </c>
      <c r="L331" s="41" t="s">
        <v>70</v>
      </c>
      <c r="M331" s="117">
        <v>1546634.6153846153</v>
      </c>
      <c r="N331" s="117">
        <v>1608500</v>
      </c>
      <c r="O331" s="117">
        <v>1546634.62</v>
      </c>
      <c r="P331" s="41"/>
      <c r="Q331" s="56" t="s">
        <v>70</v>
      </c>
      <c r="R331" s="115">
        <v>45748</v>
      </c>
      <c r="S331" s="115">
        <v>45901</v>
      </c>
      <c r="T331" s="41" t="s">
        <v>474</v>
      </c>
      <c r="U331" s="41" t="s">
        <v>516</v>
      </c>
      <c r="V331" s="56" t="s">
        <v>34</v>
      </c>
      <c r="W331" s="56" t="s">
        <v>34</v>
      </c>
      <c r="X331" s="146" t="s">
        <v>432</v>
      </c>
      <c r="Y331" s="41" t="s">
        <v>34</v>
      </c>
      <c r="Z331" s="139"/>
      <c r="AA331" s="41"/>
      <c r="AB331" s="41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</row>
    <row r="332" spans="1:181" s="195" customFormat="1" x14ac:dyDescent="0.25">
      <c r="A332" s="42" t="s">
        <v>13</v>
      </c>
      <c r="B332" s="42" t="s">
        <v>5</v>
      </c>
      <c r="C332" s="129" t="s">
        <v>657</v>
      </c>
      <c r="D332" s="60">
        <v>33140000</v>
      </c>
      <c r="E332" s="42" t="s">
        <v>132</v>
      </c>
      <c r="F332" s="42" t="s">
        <v>132</v>
      </c>
      <c r="G332" s="42" t="s">
        <v>132</v>
      </c>
      <c r="H332" s="42" t="s">
        <v>132</v>
      </c>
      <c r="I332" s="42" t="s">
        <v>132</v>
      </c>
      <c r="J332" s="41" t="s">
        <v>20</v>
      </c>
      <c r="K332" s="41" t="s">
        <v>70</v>
      </c>
      <c r="L332" s="41" t="s">
        <v>70</v>
      </c>
      <c r="M332" s="41">
        <v>100000</v>
      </c>
      <c r="N332" s="41">
        <v>121000</v>
      </c>
      <c r="O332" s="41">
        <v>200000</v>
      </c>
      <c r="P332" s="41" t="s">
        <v>71</v>
      </c>
      <c r="Q332" s="41" t="s">
        <v>70</v>
      </c>
      <c r="R332" s="41" t="s">
        <v>658</v>
      </c>
      <c r="S332" s="115">
        <v>46023</v>
      </c>
      <c r="T332" s="41" t="s">
        <v>659</v>
      </c>
      <c r="U332" s="41" t="s">
        <v>660</v>
      </c>
      <c r="V332" s="41" t="s">
        <v>34</v>
      </c>
      <c r="W332" s="41" t="s">
        <v>34</v>
      </c>
      <c r="X332" s="41"/>
      <c r="Y332" s="41" t="s">
        <v>34</v>
      </c>
      <c r="Z332" s="139"/>
      <c r="AA332" s="41"/>
      <c r="AB332" s="41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</row>
    <row r="333" spans="1:181" s="195" customFormat="1" x14ac:dyDescent="0.25">
      <c r="A333" s="42" t="s">
        <v>13</v>
      </c>
      <c r="B333" s="42" t="s">
        <v>5</v>
      </c>
      <c r="C333" s="129" t="s">
        <v>661</v>
      </c>
      <c r="D333" s="60">
        <v>33100000</v>
      </c>
      <c r="E333" s="42" t="s">
        <v>132</v>
      </c>
      <c r="F333" s="42" t="s">
        <v>132</v>
      </c>
      <c r="G333" s="42" t="s">
        <v>132</v>
      </c>
      <c r="H333" s="42" t="s">
        <v>132</v>
      </c>
      <c r="I333" s="42" t="s">
        <v>132</v>
      </c>
      <c r="J333" s="41" t="s">
        <v>20</v>
      </c>
      <c r="K333" s="41" t="s">
        <v>34</v>
      </c>
      <c r="L333" s="41" t="s">
        <v>70</v>
      </c>
      <c r="M333" s="41">
        <v>36000</v>
      </c>
      <c r="N333" s="41">
        <v>43560</v>
      </c>
      <c r="O333" s="41">
        <v>72000</v>
      </c>
      <c r="P333" s="41" t="s">
        <v>71</v>
      </c>
      <c r="Q333" s="41" t="s">
        <v>34</v>
      </c>
      <c r="R333" s="41" t="s">
        <v>658</v>
      </c>
      <c r="S333" s="115">
        <v>46023</v>
      </c>
      <c r="T333" s="41" t="s">
        <v>270</v>
      </c>
      <c r="U333" s="41" t="s">
        <v>662</v>
      </c>
      <c r="V333" s="41" t="s">
        <v>34</v>
      </c>
      <c r="W333" s="41" t="s">
        <v>34</v>
      </c>
      <c r="X333" s="41"/>
      <c r="Y333" s="41" t="s">
        <v>34</v>
      </c>
      <c r="Z333" s="139"/>
      <c r="AA333" s="41"/>
      <c r="AB333" s="41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</row>
    <row r="334" spans="1:181" s="195" customFormat="1" x14ac:dyDescent="0.25">
      <c r="A334" s="42" t="s">
        <v>13</v>
      </c>
      <c r="B334" s="42" t="s">
        <v>5</v>
      </c>
      <c r="C334" s="130" t="s">
        <v>663</v>
      </c>
      <c r="D334" s="60">
        <v>33180000</v>
      </c>
      <c r="E334" s="42" t="s">
        <v>132</v>
      </c>
      <c r="F334" s="42" t="s">
        <v>132</v>
      </c>
      <c r="G334" s="42" t="s">
        <v>132</v>
      </c>
      <c r="H334" s="42" t="s">
        <v>132</v>
      </c>
      <c r="I334" s="42" t="s">
        <v>132</v>
      </c>
      <c r="J334" s="41" t="s">
        <v>20</v>
      </c>
      <c r="K334" s="41" t="s">
        <v>70</v>
      </c>
      <c r="L334" s="41" t="s">
        <v>70</v>
      </c>
      <c r="M334" s="41">
        <v>1200000</v>
      </c>
      <c r="N334" s="41">
        <v>1452000</v>
      </c>
      <c r="O334" s="41">
        <v>1200000</v>
      </c>
      <c r="P334" s="41" t="s">
        <v>71</v>
      </c>
      <c r="Q334" s="41" t="s">
        <v>70</v>
      </c>
      <c r="R334" s="41" t="s">
        <v>658</v>
      </c>
      <c r="S334" s="115">
        <v>46023</v>
      </c>
      <c r="T334" s="41" t="s">
        <v>277</v>
      </c>
      <c r="U334" s="41" t="s">
        <v>664</v>
      </c>
      <c r="V334" s="41" t="s">
        <v>34</v>
      </c>
      <c r="W334" s="41" t="s">
        <v>34</v>
      </c>
      <c r="X334" s="41"/>
      <c r="Y334" s="41" t="s">
        <v>34</v>
      </c>
      <c r="Z334" s="139"/>
      <c r="AA334" s="41"/>
      <c r="AB334" s="41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</row>
    <row r="335" spans="1:181" s="195" customFormat="1" x14ac:dyDescent="0.25">
      <c r="A335" s="42" t="s">
        <v>13</v>
      </c>
      <c r="B335" s="42" t="s">
        <v>5</v>
      </c>
      <c r="C335" s="129" t="s">
        <v>665</v>
      </c>
      <c r="D335" s="60">
        <v>33100000</v>
      </c>
      <c r="E335" s="42" t="s">
        <v>132</v>
      </c>
      <c r="F335" s="42" t="s">
        <v>132</v>
      </c>
      <c r="G335" s="42" t="s">
        <v>132</v>
      </c>
      <c r="H335" s="42" t="s">
        <v>132</v>
      </c>
      <c r="I335" s="42" t="s">
        <v>132</v>
      </c>
      <c r="J335" s="41" t="s">
        <v>20</v>
      </c>
      <c r="K335" s="41" t="s">
        <v>34</v>
      </c>
      <c r="L335" s="41" t="s">
        <v>70</v>
      </c>
      <c r="M335" s="41">
        <v>100000</v>
      </c>
      <c r="N335" s="41">
        <v>121000</v>
      </c>
      <c r="O335" s="41">
        <v>150000</v>
      </c>
      <c r="P335" s="41" t="s">
        <v>71</v>
      </c>
      <c r="Q335" s="41" t="s">
        <v>34</v>
      </c>
      <c r="R335" s="41" t="s">
        <v>658</v>
      </c>
      <c r="S335" s="115">
        <v>46023</v>
      </c>
      <c r="T335" s="41" t="s">
        <v>270</v>
      </c>
      <c r="U335" s="41" t="s">
        <v>666</v>
      </c>
      <c r="V335" s="41" t="s">
        <v>34</v>
      </c>
      <c r="W335" s="41" t="s">
        <v>34</v>
      </c>
      <c r="X335" s="41"/>
      <c r="Y335" s="41" t="s">
        <v>34</v>
      </c>
      <c r="Z335" s="139"/>
      <c r="AA335" s="41"/>
      <c r="AB335" s="41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</row>
    <row r="336" spans="1:181" s="195" customFormat="1" x14ac:dyDescent="0.25">
      <c r="A336" s="42" t="s">
        <v>13</v>
      </c>
      <c r="B336" s="42" t="s">
        <v>5</v>
      </c>
      <c r="C336" s="129" t="s">
        <v>667</v>
      </c>
      <c r="D336" s="60">
        <v>33100000</v>
      </c>
      <c r="E336" s="42" t="s">
        <v>132</v>
      </c>
      <c r="F336" s="42" t="s">
        <v>132</v>
      </c>
      <c r="G336" s="42" t="s">
        <v>132</v>
      </c>
      <c r="H336" s="42" t="s">
        <v>132</v>
      </c>
      <c r="I336" s="42" t="s">
        <v>132</v>
      </c>
      <c r="J336" s="41" t="s">
        <v>20</v>
      </c>
      <c r="K336" s="41" t="s">
        <v>34</v>
      </c>
      <c r="L336" s="41" t="s">
        <v>70</v>
      </c>
      <c r="M336" s="41">
        <v>45000</v>
      </c>
      <c r="N336" s="41">
        <v>54450</v>
      </c>
      <c r="O336" s="41">
        <v>60000</v>
      </c>
      <c r="P336" s="41" t="s">
        <v>71</v>
      </c>
      <c r="Q336" s="41" t="s">
        <v>34</v>
      </c>
      <c r="R336" s="41" t="s">
        <v>658</v>
      </c>
      <c r="S336" s="115">
        <v>46023</v>
      </c>
      <c r="T336" s="41" t="s">
        <v>270</v>
      </c>
      <c r="U336" s="41" t="s">
        <v>668</v>
      </c>
      <c r="V336" s="41" t="s">
        <v>34</v>
      </c>
      <c r="W336" s="41" t="s">
        <v>34</v>
      </c>
      <c r="X336" s="41"/>
      <c r="Y336" s="41" t="s">
        <v>34</v>
      </c>
      <c r="Z336" s="139"/>
      <c r="AA336" s="41"/>
      <c r="AB336" s="41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</row>
    <row r="337" spans="1:181" s="195" customFormat="1" x14ac:dyDescent="0.25">
      <c r="A337" s="42" t="s">
        <v>13</v>
      </c>
      <c r="B337" s="42" t="s">
        <v>5</v>
      </c>
      <c r="C337" s="129" t="s">
        <v>669</v>
      </c>
      <c r="D337" s="60">
        <v>15000000</v>
      </c>
      <c r="E337" s="42" t="s">
        <v>132</v>
      </c>
      <c r="F337" s="42" t="s">
        <v>132</v>
      </c>
      <c r="G337" s="42" t="s">
        <v>132</v>
      </c>
      <c r="H337" s="42" t="s">
        <v>132</v>
      </c>
      <c r="I337" s="42" t="s">
        <v>132</v>
      </c>
      <c r="J337" s="41" t="s">
        <v>20</v>
      </c>
      <c r="K337" s="41" t="s">
        <v>70</v>
      </c>
      <c r="L337" s="41" t="s">
        <v>34</v>
      </c>
      <c r="M337" s="41">
        <v>750000</v>
      </c>
      <c r="N337" s="41">
        <v>825000.00000000012</v>
      </c>
      <c r="O337" s="41">
        <v>750000</v>
      </c>
      <c r="P337" s="41" t="s">
        <v>71</v>
      </c>
      <c r="Q337" s="41" t="s">
        <v>70</v>
      </c>
      <c r="R337" s="41" t="s">
        <v>658</v>
      </c>
      <c r="S337" s="115">
        <v>46023</v>
      </c>
      <c r="T337" s="41" t="s">
        <v>325</v>
      </c>
      <c r="U337" s="41" t="s">
        <v>587</v>
      </c>
      <c r="V337" s="41" t="s">
        <v>34</v>
      </c>
      <c r="W337" s="41" t="s">
        <v>34</v>
      </c>
      <c r="X337" s="41"/>
      <c r="Y337" s="41" t="s">
        <v>34</v>
      </c>
      <c r="Z337" s="139"/>
      <c r="AA337" s="41"/>
      <c r="AB337" s="41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</row>
    <row r="338" spans="1:181" s="195" customFormat="1" x14ac:dyDescent="0.25">
      <c r="A338" s="42" t="s">
        <v>13</v>
      </c>
      <c r="B338" s="42" t="s">
        <v>5</v>
      </c>
      <c r="C338" s="129" t="s">
        <v>670</v>
      </c>
      <c r="D338" s="60">
        <v>55100000</v>
      </c>
      <c r="E338" s="42" t="s">
        <v>132</v>
      </c>
      <c r="F338" s="42" t="s">
        <v>132</v>
      </c>
      <c r="G338" s="42" t="s">
        <v>132</v>
      </c>
      <c r="H338" s="42" t="s">
        <v>132</v>
      </c>
      <c r="I338" s="42" t="s">
        <v>132</v>
      </c>
      <c r="J338" s="41" t="s">
        <v>19</v>
      </c>
      <c r="K338" s="41" t="s">
        <v>70</v>
      </c>
      <c r="L338" s="41" t="s">
        <v>70</v>
      </c>
      <c r="M338" s="41">
        <v>850000</v>
      </c>
      <c r="N338" s="41">
        <v>1028500</v>
      </c>
      <c r="O338" s="41">
        <v>2500000</v>
      </c>
      <c r="P338" s="41" t="s">
        <v>71</v>
      </c>
      <c r="Q338" s="41" t="s">
        <v>34</v>
      </c>
      <c r="R338" s="41" t="s">
        <v>671</v>
      </c>
      <c r="S338" s="115">
        <v>46023</v>
      </c>
      <c r="T338" s="41" t="s">
        <v>659</v>
      </c>
      <c r="U338" s="41" t="s">
        <v>672</v>
      </c>
      <c r="V338" s="41" t="s">
        <v>34</v>
      </c>
      <c r="W338" s="41" t="s">
        <v>34</v>
      </c>
      <c r="X338" s="41"/>
      <c r="Y338" s="41" t="s">
        <v>34</v>
      </c>
      <c r="Z338" s="139"/>
      <c r="AA338" s="41"/>
      <c r="AB338" s="41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</row>
    <row r="339" spans="1:181" s="195" customFormat="1" x14ac:dyDescent="0.25">
      <c r="A339" s="42" t="s">
        <v>13</v>
      </c>
      <c r="B339" s="42" t="s">
        <v>5</v>
      </c>
      <c r="C339" s="129" t="s">
        <v>673</v>
      </c>
      <c r="D339" s="60">
        <v>15000000</v>
      </c>
      <c r="E339" s="42" t="s">
        <v>132</v>
      </c>
      <c r="F339" s="42" t="s">
        <v>132</v>
      </c>
      <c r="G339" s="42" t="s">
        <v>132</v>
      </c>
      <c r="H339" s="42" t="s">
        <v>132</v>
      </c>
      <c r="I339" s="42" t="s">
        <v>132</v>
      </c>
      <c r="J339" s="41" t="s">
        <v>20</v>
      </c>
      <c r="K339" s="41" t="s">
        <v>70</v>
      </c>
      <c r="L339" s="41" t="s">
        <v>34</v>
      </c>
      <c r="M339" s="41">
        <v>800000</v>
      </c>
      <c r="N339" s="41">
        <v>880000.00000000012</v>
      </c>
      <c r="O339" s="41">
        <v>800000</v>
      </c>
      <c r="P339" s="41" t="s">
        <v>71</v>
      </c>
      <c r="Q339" s="41" t="s">
        <v>70</v>
      </c>
      <c r="R339" s="41" t="s">
        <v>658</v>
      </c>
      <c r="S339" s="115">
        <v>46023</v>
      </c>
      <c r="T339" s="41" t="s">
        <v>325</v>
      </c>
      <c r="U339" s="41" t="s">
        <v>587</v>
      </c>
      <c r="V339" s="41" t="s">
        <v>34</v>
      </c>
      <c r="W339" s="41" t="s">
        <v>34</v>
      </c>
      <c r="X339" s="41"/>
      <c r="Y339" s="41" t="s">
        <v>34</v>
      </c>
      <c r="Z339" s="139"/>
      <c r="AA339" s="41"/>
      <c r="AB339" s="41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</row>
    <row r="340" spans="1:181" s="195" customFormat="1" x14ac:dyDescent="0.25">
      <c r="A340" s="42" t="s">
        <v>13</v>
      </c>
      <c r="B340" s="42" t="s">
        <v>5</v>
      </c>
      <c r="C340" s="129" t="s">
        <v>674</v>
      </c>
      <c r="D340" s="60">
        <v>15000000</v>
      </c>
      <c r="E340" s="42" t="s">
        <v>132</v>
      </c>
      <c r="F340" s="42" t="s">
        <v>132</v>
      </c>
      <c r="G340" s="42" t="s">
        <v>132</v>
      </c>
      <c r="H340" s="42" t="s">
        <v>132</v>
      </c>
      <c r="I340" s="42" t="s">
        <v>132</v>
      </c>
      <c r="J340" s="41" t="s">
        <v>20</v>
      </c>
      <c r="K340" s="41" t="s">
        <v>70</v>
      </c>
      <c r="L340" s="41" t="s">
        <v>34</v>
      </c>
      <c r="M340" s="41">
        <v>500000</v>
      </c>
      <c r="N340" s="41">
        <v>550000</v>
      </c>
      <c r="O340" s="41">
        <v>500000</v>
      </c>
      <c r="P340" s="41" t="s">
        <v>71</v>
      </c>
      <c r="Q340" s="41" t="s">
        <v>70</v>
      </c>
      <c r="R340" s="41" t="s">
        <v>658</v>
      </c>
      <c r="S340" s="115">
        <v>46023</v>
      </c>
      <c r="T340" s="41" t="s">
        <v>325</v>
      </c>
      <c r="U340" s="41" t="s">
        <v>587</v>
      </c>
      <c r="V340" s="41" t="s">
        <v>34</v>
      </c>
      <c r="W340" s="41" t="s">
        <v>34</v>
      </c>
      <c r="X340" s="41"/>
      <c r="Y340" s="41" t="s">
        <v>34</v>
      </c>
      <c r="Z340" s="139"/>
      <c r="AA340" s="41"/>
      <c r="AB340" s="41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</row>
    <row r="341" spans="1:181" s="195" customFormat="1" x14ac:dyDescent="0.25">
      <c r="A341" s="42" t="s">
        <v>13</v>
      </c>
      <c r="B341" s="42" t="s">
        <v>5</v>
      </c>
      <c r="C341" s="129" t="s">
        <v>675</v>
      </c>
      <c r="D341" s="60">
        <v>15000000</v>
      </c>
      <c r="E341" s="42" t="s">
        <v>132</v>
      </c>
      <c r="F341" s="42" t="s">
        <v>132</v>
      </c>
      <c r="G341" s="42" t="s">
        <v>132</v>
      </c>
      <c r="H341" s="42" t="s">
        <v>132</v>
      </c>
      <c r="I341" s="42" t="s">
        <v>132</v>
      </c>
      <c r="J341" s="41" t="s">
        <v>20</v>
      </c>
      <c r="K341" s="41" t="s">
        <v>70</v>
      </c>
      <c r="L341" s="41" t="s">
        <v>34</v>
      </c>
      <c r="M341" s="41">
        <v>150000</v>
      </c>
      <c r="N341" s="41">
        <v>165000</v>
      </c>
      <c r="O341" s="41">
        <v>150000</v>
      </c>
      <c r="P341" s="41" t="s">
        <v>71</v>
      </c>
      <c r="Q341" s="41" t="s">
        <v>70</v>
      </c>
      <c r="R341" s="41" t="s">
        <v>658</v>
      </c>
      <c r="S341" s="115">
        <v>46023</v>
      </c>
      <c r="T341" s="41" t="s">
        <v>325</v>
      </c>
      <c r="U341" s="41" t="s">
        <v>587</v>
      </c>
      <c r="V341" s="41" t="s">
        <v>34</v>
      </c>
      <c r="W341" s="41" t="s">
        <v>34</v>
      </c>
      <c r="X341" s="41"/>
      <c r="Y341" s="41" t="s">
        <v>34</v>
      </c>
      <c r="Z341" s="139"/>
      <c r="AA341" s="41"/>
      <c r="AB341" s="41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</row>
    <row r="342" spans="1:181" s="195" customFormat="1" x14ac:dyDescent="0.25">
      <c r="A342" s="42" t="s">
        <v>13</v>
      </c>
      <c r="B342" s="42" t="s">
        <v>5</v>
      </c>
      <c r="C342" s="129" t="s">
        <v>676</v>
      </c>
      <c r="D342" s="60">
        <v>33140000</v>
      </c>
      <c r="E342" s="42" t="s">
        <v>132</v>
      </c>
      <c r="F342" s="42" t="s">
        <v>132</v>
      </c>
      <c r="G342" s="42" t="s">
        <v>132</v>
      </c>
      <c r="H342" s="42" t="s">
        <v>132</v>
      </c>
      <c r="I342" s="42" t="s">
        <v>132</v>
      </c>
      <c r="J342" s="41" t="s">
        <v>20</v>
      </c>
      <c r="K342" s="41" t="s">
        <v>70</v>
      </c>
      <c r="L342" s="41" t="s">
        <v>70</v>
      </c>
      <c r="M342" s="41">
        <v>300000</v>
      </c>
      <c r="N342" s="41">
        <v>363000</v>
      </c>
      <c r="O342" s="41">
        <v>700000</v>
      </c>
      <c r="P342" s="41" t="s">
        <v>71</v>
      </c>
      <c r="Q342" s="41" t="s">
        <v>70</v>
      </c>
      <c r="R342" s="41" t="s">
        <v>671</v>
      </c>
      <c r="S342" s="115">
        <v>46023</v>
      </c>
      <c r="T342" s="41" t="s">
        <v>659</v>
      </c>
      <c r="U342" s="41" t="s">
        <v>677</v>
      </c>
      <c r="V342" s="41" t="s">
        <v>34</v>
      </c>
      <c r="W342" s="41" t="s">
        <v>34</v>
      </c>
      <c r="X342" s="41"/>
      <c r="Y342" s="41" t="s">
        <v>34</v>
      </c>
      <c r="Z342" s="139"/>
      <c r="AA342" s="41"/>
      <c r="AB342" s="41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</row>
    <row r="343" spans="1:181" s="195" customFormat="1" x14ac:dyDescent="0.25">
      <c r="A343" s="42" t="s">
        <v>13</v>
      </c>
      <c r="B343" s="42" t="s">
        <v>5</v>
      </c>
      <c r="C343" s="129" t="s">
        <v>678</v>
      </c>
      <c r="D343" s="60">
        <v>33140000</v>
      </c>
      <c r="E343" s="42" t="s">
        <v>132</v>
      </c>
      <c r="F343" s="42" t="s">
        <v>132</v>
      </c>
      <c r="G343" s="42" t="s">
        <v>132</v>
      </c>
      <c r="H343" s="42" t="s">
        <v>132</v>
      </c>
      <c r="I343" s="42" t="s">
        <v>132</v>
      </c>
      <c r="J343" s="41" t="s">
        <v>20</v>
      </c>
      <c r="K343" s="41" t="s">
        <v>70</v>
      </c>
      <c r="L343" s="41" t="s">
        <v>70</v>
      </c>
      <c r="M343" s="41">
        <v>2500000</v>
      </c>
      <c r="N343" s="41">
        <v>2750000</v>
      </c>
      <c r="O343" s="41">
        <v>2850000</v>
      </c>
      <c r="P343" s="41" t="s">
        <v>71</v>
      </c>
      <c r="Q343" s="41" t="s">
        <v>70</v>
      </c>
      <c r="R343" s="41" t="s">
        <v>671</v>
      </c>
      <c r="S343" s="115">
        <v>46023</v>
      </c>
      <c r="T343" s="41" t="s">
        <v>659</v>
      </c>
      <c r="U343" s="41" t="s">
        <v>679</v>
      </c>
      <c r="V343" s="41" t="s">
        <v>34</v>
      </c>
      <c r="W343" s="41" t="s">
        <v>34</v>
      </c>
      <c r="X343" s="41"/>
      <c r="Y343" s="41" t="s">
        <v>34</v>
      </c>
      <c r="Z343" s="139"/>
      <c r="AA343" s="41"/>
      <c r="AB343" s="41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</row>
    <row r="344" spans="1:181" s="195" customFormat="1" x14ac:dyDescent="0.25">
      <c r="A344" s="42" t="s">
        <v>13</v>
      </c>
      <c r="B344" s="42" t="s">
        <v>5</v>
      </c>
      <c r="C344" s="129" t="s">
        <v>680</v>
      </c>
      <c r="D344" s="60">
        <v>15000000</v>
      </c>
      <c r="E344" s="42" t="s">
        <v>132</v>
      </c>
      <c r="F344" s="42" t="s">
        <v>132</v>
      </c>
      <c r="G344" s="42" t="s">
        <v>132</v>
      </c>
      <c r="H344" s="42" t="s">
        <v>132</v>
      </c>
      <c r="I344" s="42" t="s">
        <v>132</v>
      </c>
      <c r="J344" s="41" t="s">
        <v>20</v>
      </c>
      <c r="K344" s="41" t="s">
        <v>70</v>
      </c>
      <c r="L344" s="41" t="s">
        <v>34</v>
      </c>
      <c r="M344" s="41">
        <v>800000</v>
      </c>
      <c r="N344" s="41">
        <v>880000.00000000012</v>
      </c>
      <c r="O344" s="41">
        <v>800000</v>
      </c>
      <c r="P344" s="41" t="s">
        <v>71</v>
      </c>
      <c r="Q344" s="41" t="s">
        <v>34</v>
      </c>
      <c r="R344" s="41" t="s">
        <v>658</v>
      </c>
      <c r="S344" s="115">
        <v>46023</v>
      </c>
      <c r="T344" s="41" t="s">
        <v>325</v>
      </c>
      <c r="U344" s="41" t="s">
        <v>587</v>
      </c>
      <c r="V344" s="41" t="s">
        <v>34</v>
      </c>
      <c r="W344" s="41" t="s">
        <v>34</v>
      </c>
      <c r="X344" s="41"/>
      <c r="Y344" s="41" t="s">
        <v>34</v>
      </c>
      <c r="Z344" s="139"/>
      <c r="AA344" s="41"/>
      <c r="AB344" s="41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</row>
    <row r="345" spans="1:181" s="195" customFormat="1" x14ac:dyDescent="0.25">
      <c r="A345" s="42" t="s">
        <v>13</v>
      </c>
      <c r="B345" s="42" t="s">
        <v>5</v>
      </c>
      <c r="C345" s="129" t="s">
        <v>681</v>
      </c>
      <c r="D345" s="60">
        <v>24110000</v>
      </c>
      <c r="E345" s="42" t="s">
        <v>132</v>
      </c>
      <c r="F345" s="42" t="s">
        <v>132</v>
      </c>
      <c r="G345" s="42" t="s">
        <v>132</v>
      </c>
      <c r="H345" s="42" t="s">
        <v>132</v>
      </c>
      <c r="I345" s="42" t="s">
        <v>132</v>
      </c>
      <c r="J345" s="41" t="s">
        <v>20</v>
      </c>
      <c r="K345" s="41" t="s">
        <v>70</v>
      </c>
      <c r="L345" s="41" t="s">
        <v>70</v>
      </c>
      <c r="M345" s="41">
        <v>4000000</v>
      </c>
      <c r="N345" s="41">
        <v>4400000</v>
      </c>
      <c r="O345" s="41">
        <v>6000000</v>
      </c>
      <c r="P345" s="41" t="s">
        <v>71</v>
      </c>
      <c r="Q345" s="41" t="s">
        <v>34</v>
      </c>
      <c r="R345" s="41" t="s">
        <v>671</v>
      </c>
      <c r="S345" s="115">
        <v>46023</v>
      </c>
      <c r="T345" s="41" t="s">
        <v>270</v>
      </c>
      <c r="U345" s="41" t="s">
        <v>660</v>
      </c>
      <c r="V345" s="41" t="s">
        <v>34</v>
      </c>
      <c r="W345" s="41" t="s">
        <v>34</v>
      </c>
      <c r="X345" s="41"/>
      <c r="Y345" s="41" t="s">
        <v>34</v>
      </c>
      <c r="Z345" s="139"/>
      <c r="AA345" s="41"/>
      <c r="AB345" s="41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</row>
    <row r="346" spans="1:181" s="195" customFormat="1" x14ac:dyDescent="0.25">
      <c r="A346" s="42" t="s">
        <v>13</v>
      </c>
      <c r="B346" s="42" t="s">
        <v>5</v>
      </c>
      <c r="C346" s="129" t="s">
        <v>682</v>
      </c>
      <c r="D346" s="60">
        <v>33140000</v>
      </c>
      <c r="E346" s="42" t="s">
        <v>132</v>
      </c>
      <c r="F346" s="42" t="s">
        <v>132</v>
      </c>
      <c r="G346" s="42" t="s">
        <v>132</v>
      </c>
      <c r="H346" s="42" t="s">
        <v>132</v>
      </c>
      <c r="I346" s="42" t="s">
        <v>132</v>
      </c>
      <c r="J346" s="41" t="s">
        <v>20</v>
      </c>
      <c r="K346" s="41" t="s">
        <v>70</v>
      </c>
      <c r="L346" s="41" t="s">
        <v>70</v>
      </c>
      <c r="M346" s="41">
        <v>2500000</v>
      </c>
      <c r="N346" s="41">
        <v>2750000</v>
      </c>
      <c r="O346" s="41">
        <v>2850000</v>
      </c>
      <c r="P346" s="41" t="s">
        <v>71</v>
      </c>
      <c r="Q346" s="41" t="s">
        <v>70</v>
      </c>
      <c r="R346" s="41" t="s">
        <v>671</v>
      </c>
      <c r="S346" s="115">
        <v>46023</v>
      </c>
      <c r="T346" s="41" t="s">
        <v>659</v>
      </c>
      <c r="U346" s="41" t="s">
        <v>679</v>
      </c>
      <c r="V346" s="41" t="s">
        <v>34</v>
      </c>
      <c r="W346" s="41" t="s">
        <v>34</v>
      </c>
      <c r="X346" s="41"/>
      <c r="Y346" s="41" t="s">
        <v>34</v>
      </c>
      <c r="Z346" s="139"/>
      <c r="AA346" s="41"/>
      <c r="AB346" s="41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</row>
    <row r="347" spans="1:181" s="195" customFormat="1" x14ac:dyDescent="0.25">
      <c r="A347" s="42" t="s">
        <v>13</v>
      </c>
      <c r="B347" s="42" t="s">
        <v>5</v>
      </c>
      <c r="C347" s="129" t="s">
        <v>683</v>
      </c>
      <c r="D347" s="60">
        <v>33180000</v>
      </c>
      <c r="E347" s="42" t="s">
        <v>132</v>
      </c>
      <c r="F347" s="42" t="s">
        <v>132</v>
      </c>
      <c r="G347" s="42" t="s">
        <v>132</v>
      </c>
      <c r="H347" s="42" t="s">
        <v>132</v>
      </c>
      <c r="I347" s="42" t="s">
        <v>132</v>
      </c>
      <c r="J347" s="41" t="s">
        <v>20</v>
      </c>
      <c r="K347" s="41" t="s">
        <v>70</v>
      </c>
      <c r="L347" s="41" t="s">
        <v>70</v>
      </c>
      <c r="M347" s="41">
        <v>300000</v>
      </c>
      <c r="N347" s="41">
        <v>363000</v>
      </c>
      <c r="O347" s="41">
        <v>900000</v>
      </c>
      <c r="P347" s="41" t="s">
        <v>71</v>
      </c>
      <c r="Q347" s="41" t="s">
        <v>70</v>
      </c>
      <c r="R347" s="41" t="s">
        <v>658</v>
      </c>
      <c r="S347" s="115">
        <v>46023</v>
      </c>
      <c r="T347" s="41" t="s">
        <v>659</v>
      </c>
      <c r="U347" s="41" t="s">
        <v>664</v>
      </c>
      <c r="V347" s="41" t="s">
        <v>34</v>
      </c>
      <c r="W347" s="41" t="s">
        <v>34</v>
      </c>
      <c r="X347" s="41"/>
      <c r="Y347" s="41" t="s">
        <v>34</v>
      </c>
      <c r="Z347" s="139"/>
      <c r="AA347" s="41"/>
      <c r="AB347" s="41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</row>
    <row r="348" spans="1:181" s="195" customFormat="1" x14ac:dyDescent="0.25">
      <c r="A348" s="42" t="s">
        <v>13</v>
      </c>
      <c r="B348" s="42" t="s">
        <v>5</v>
      </c>
      <c r="C348" s="129" t="s">
        <v>684</v>
      </c>
      <c r="D348" s="60">
        <v>33140000</v>
      </c>
      <c r="E348" s="42" t="s">
        <v>132</v>
      </c>
      <c r="F348" s="42" t="s">
        <v>132</v>
      </c>
      <c r="G348" s="42" t="s">
        <v>132</v>
      </c>
      <c r="H348" s="42" t="s">
        <v>132</v>
      </c>
      <c r="I348" s="42" t="s">
        <v>132</v>
      </c>
      <c r="J348" s="41" t="s">
        <v>20</v>
      </c>
      <c r="K348" s="41" t="s">
        <v>70</v>
      </c>
      <c r="L348" s="41" t="s">
        <v>70</v>
      </c>
      <c r="M348" s="41">
        <v>200000</v>
      </c>
      <c r="N348" s="41">
        <v>242000</v>
      </c>
      <c r="O348" s="41">
        <v>300000</v>
      </c>
      <c r="P348" s="41" t="s">
        <v>71</v>
      </c>
      <c r="Q348" s="41" t="s">
        <v>70</v>
      </c>
      <c r="R348" s="41" t="s">
        <v>685</v>
      </c>
      <c r="S348" s="115">
        <v>46023</v>
      </c>
      <c r="T348" s="41" t="s">
        <v>659</v>
      </c>
      <c r="U348" s="41" t="s">
        <v>660</v>
      </c>
      <c r="V348" s="41" t="s">
        <v>34</v>
      </c>
      <c r="W348" s="41" t="s">
        <v>34</v>
      </c>
      <c r="X348" s="41"/>
      <c r="Y348" s="41" t="s">
        <v>34</v>
      </c>
      <c r="Z348" s="139"/>
      <c r="AA348" s="41"/>
      <c r="AB348" s="41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</row>
    <row r="349" spans="1:181" s="195" customFormat="1" x14ac:dyDescent="0.25">
      <c r="A349" s="42" t="s">
        <v>13</v>
      </c>
      <c r="B349" s="42" t="s">
        <v>5</v>
      </c>
      <c r="C349" s="129" t="s">
        <v>686</v>
      </c>
      <c r="D349" s="60">
        <v>33140000</v>
      </c>
      <c r="E349" s="42" t="s">
        <v>132</v>
      </c>
      <c r="F349" s="42" t="s">
        <v>132</v>
      </c>
      <c r="G349" s="42" t="s">
        <v>132</v>
      </c>
      <c r="H349" s="42" t="s">
        <v>132</v>
      </c>
      <c r="I349" s="42" t="s">
        <v>132</v>
      </c>
      <c r="J349" s="41" t="s">
        <v>20</v>
      </c>
      <c r="K349" s="41" t="s">
        <v>70</v>
      </c>
      <c r="L349" s="41" t="s">
        <v>70</v>
      </c>
      <c r="M349" s="41">
        <v>100000</v>
      </c>
      <c r="N349" s="41">
        <v>121000</v>
      </c>
      <c r="O349" s="41">
        <v>200000</v>
      </c>
      <c r="P349" s="41" t="s">
        <v>71</v>
      </c>
      <c r="Q349" s="41" t="s">
        <v>34</v>
      </c>
      <c r="R349" s="41" t="s">
        <v>685</v>
      </c>
      <c r="S349" s="115">
        <v>46023</v>
      </c>
      <c r="T349" s="41" t="s">
        <v>659</v>
      </c>
      <c r="U349" s="41" t="s">
        <v>687</v>
      </c>
      <c r="V349" s="41" t="s">
        <v>34</v>
      </c>
      <c r="W349" s="41" t="s">
        <v>34</v>
      </c>
      <c r="X349" s="41"/>
      <c r="Y349" s="41" t="s">
        <v>34</v>
      </c>
      <c r="Z349" s="139"/>
      <c r="AA349" s="41"/>
      <c r="AB349" s="41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</row>
    <row r="350" spans="1:181" s="195" customFormat="1" x14ac:dyDescent="0.25">
      <c r="A350" s="42" t="s">
        <v>13</v>
      </c>
      <c r="B350" s="42" t="s">
        <v>5</v>
      </c>
      <c r="C350" s="129" t="s">
        <v>688</v>
      </c>
      <c r="D350" s="60">
        <v>15000000</v>
      </c>
      <c r="E350" s="42" t="s">
        <v>132</v>
      </c>
      <c r="F350" s="42" t="s">
        <v>132</v>
      </c>
      <c r="G350" s="42" t="s">
        <v>132</v>
      </c>
      <c r="H350" s="42" t="s">
        <v>132</v>
      </c>
      <c r="I350" s="42" t="s">
        <v>132</v>
      </c>
      <c r="J350" s="41" t="s">
        <v>20</v>
      </c>
      <c r="K350" s="41" t="s">
        <v>70</v>
      </c>
      <c r="L350" s="41" t="s">
        <v>34</v>
      </c>
      <c r="M350" s="41">
        <v>200000</v>
      </c>
      <c r="N350" s="41">
        <v>220000.00000000003</v>
      </c>
      <c r="O350" s="41">
        <v>200000</v>
      </c>
      <c r="P350" s="41" t="s">
        <v>71</v>
      </c>
      <c r="Q350" s="41" t="s">
        <v>70</v>
      </c>
      <c r="R350" s="41" t="s">
        <v>685</v>
      </c>
      <c r="S350" s="115">
        <v>46023</v>
      </c>
      <c r="T350" s="41" t="s">
        <v>325</v>
      </c>
      <c r="U350" s="41" t="s">
        <v>587</v>
      </c>
      <c r="V350" s="41" t="s">
        <v>34</v>
      </c>
      <c r="W350" s="41" t="s">
        <v>34</v>
      </c>
      <c r="X350" s="41"/>
      <c r="Y350" s="41" t="s">
        <v>34</v>
      </c>
      <c r="Z350" s="139"/>
      <c r="AA350" s="41"/>
      <c r="AB350" s="41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</row>
    <row r="351" spans="1:181" s="195" customFormat="1" x14ac:dyDescent="0.25">
      <c r="A351" s="42" t="s">
        <v>13</v>
      </c>
      <c r="B351" s="42" t="s">
        <v>5</v>
      </c>
      <c r="C351" s="129" t="s">
        <v>689</v>
      </c>
      <c r="D351" s="60">
        <v>50420000</v>
      </c>
      <c r="E351" s="42" t="s">
        <v>132</v>
      </c>
      <c r="F351" s="42" t="s">
        <v>132</v>
      </c>
      <c r="G351" s="42" t="s">
        <v>132</v>
      </c>
      <c r="H351" s="42" t="s">
        <v>132</v>
      </c>
      <c r="I351" s="42" t="s">
        <v>132</v>
      </c>
      <c r="J351" s="41" t="s">
        <v>19</v>
      </c>
      <c r="K351" s="41" t="s">
        <v>34</v>
      </c>
      <c r="L351" s="41" t="s">
        <v>70</v>
      </c>
      <c r="M351" s="41">
        <v>150000</v>
      </c>
      <c r="N351" s="41">
        <v>181500</v>
      </c>
      <c r="O351" s="41">
        <v>300000</v>
      </c>
      <c r="P351" s="41" t="s">
        <v>71</v>
      </c>
      <c r="Q351" s="41" t="s">
        <v>34</v>
      </c>
      <c r="R351" s="56" t="s">
        <v>690</v>
      </c>
      <c r="S351" s="115">
        <v>46023</v>
      </c>
      <c r="T351" s="41" t="s">
        <v>277</v>
      </c>
      <c r="U351" s="41" t="s">
        <v>660</v>
      </c>
      <c r="V351" s="41" t="s">
        <v>34</v>
      </c>
      <c r="W351" s="41" t="s">
        <v>34</v>
      </c>
      <c r="X351" s="41"/>
      <c r="Y351" s="41" t="s">
        <v>34</v>
      </c>
      <c r="Z351" s="139"/>
      <c r="AA351" s="41"/>
      <c r="AB351" s="41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</row>
    <row r="352" spans="1:181" s="195" customFormat="1" x14ac:dyDescent="0.25">
      <c r="A352" s="42" t="s">
        <v>13</v>
      </c>
      <c r="B352" s="42" t="s">
        <v>5</v>
      </c>
      <c r="C352" s="129" t="s">
        <v>691</v>
      </c>
      <c r="D352" s="60">
        <v>50420000</v>
      </c>
      <c r="E352" s="42" t="s">
        <v>132</v>
      </c>
      <c r="F352" s="42" t="s">
        <v>132</v>
      </c>
      <c r="G352" s="42" t="s">
        <v>132</v>
      </c>
      <c r="H352" s="42" t="s">
        <v>132</v>
      </c>
      <c r="I352" s="42" t="s">
        <v>132</v>
      </c>
      <c r="J352" s="41" t="s">
        <v>19</v>
      </c>
      <c r="K352" s="41" t="s">
        <v>34</v>
      </c>
      <c r="L352" s="41" t="s">
        <v>70</v>
      </c>
      <c r="M352" s="41">
        <v>60000</v>
      </c>
      <c r="N352" s="41">
        <v>72600</v>
      </c>
      <c r="O352" s="41">
        <v>120000</v>
      </c>
      <c r="P352" s="41" t="s">
        <v>71</v>
      </c>
      <c r="Q352" s="41" t="s">
        <v>34</v>
      </c>
      <c r="R352" s="56" t="s">
        <v>671</v>
      </c>
      <c r="S352" s="115">
        <v>46023</v>
      </c>
      <c r="T352" s="41" t="s">
        <v>277</v>
      </c>
      <c r="U352" s="41" t="s">
        <v>415</v>
      </c>
      <c r="V352" s="41" t="s">
        <v>34</v>
      </c>
      <c r="W352" s="41" t="s">
        <v>34</v>
      </c>
      <c r="X352" s="41"/>
      <c r="Y352" s="41" t="s">
        <v>34</v>
      </c>
      <c r="Z352" s="139"/>
      <c r="AA352" s="41"/>
      <c r="AB352" s="41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</row>
    <row r="353" spans="1:181" s="195" customFormat="1" x14ac:dyDescent="0.25">
      <c r="A353" s="42" t="s">
        <v>13</v>
      </c>
      <c r="B353" s="42" t="s">
        <v>5</v>
      </c>
      <c r="C353" s="129" t="s">
        <v>692</v>
      </c>
      <c r="D353" s="60">
        <v>33140000</v>
      </c>
      <c r="E353" s="42" t="s">
        <v>132</v>
      </c>
      <c r="F353" s="42" t="s">
        <v>132</v>
      </c>
      <c r="G353" s="42" t="s">
        <v>132</v>
      </c>
      <c r="H353" s="42" t="s">
        <v>132</v>
      </c>
      <c r="I353" s="42" t="s">
        <v>132</v>
      </c>
      <c r="J353" s="41" t="s">
        <v>20</v>
      </c>
      <c r="K353" s="41" t="s">
        <v>70</v>
      </c>
      <c r="L353" s="41" t="s">
        <v>70</v>
      </c>
      <c r="M353" s="41">
        <v>1500000</v>
      </c>
      <c r="N353" s="41">
        <v>1815000</v>
      </c>
      <c r="O353" s="41">
        <v>3000000</v>
      </c>
      <c r="P353" s="41" t="s">
        <v>71</v>
      </c>
      <c r="Q353" s="41" t="s">
        <v>70</v>
      </c>
      <c r="R353" s="56" t="s">
        <v>658</v>
      </c>
      <c r="S353" s="115">
        <v>46023</v>
      </c>
      <c r="T353" s="41" t="s">
        <v>659</v>
      </c>
      <c r="U353" s="41" t="s">
        <v>677</v>
      </c>
      <c r="V353" s="41" t="s">
        <v>34</v>
      </c>
      <c r="W353" s="41" t="s">
        <v>34</v>
      </c>
      <c r="X353" s="41"/>
      <c r="Y353" s="41" t="s">
        <v>34</v>
      </c>
      <c r="Z353" s="139"/>
      <c r="AA353" s="41"/>
      <c r="AB353" s="41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</row>
    <row r="354" spans="1:181" s="195" customFormat="1" x14ac:dyDescent="0.25">
      <c r="A354" s="42" t="s">
        <v>13</v>
      </c>
      <c r="B354" s="42" t="s">
        <v>5</v>
      </c>
      <c r="C354" s="129" t="s">
        <v>693</v>
      </c>
      <c r="D354" s="60">
        <v>33140000</v>
      </c>
      <c r="E354" s="42" t="s">
        <v>132</v>
      </c>
      <c r="F354" s="42" t="s">
        <v>132</v>
      </c>
      <c r="G354" s="42" t="s">
        <v>132</v>
      </c>
      <c r="H354" s="42" t="s">
        <v>132</v>
      </c>
      <c r="I354" s="42" t="s">
        <v>132</v>
      </c>
      <c r="J354" s="41" t="s">
        <v>20</v>
      </c>
      <c r="K354" s="41" t="s">
        <v>70</v>
      </c>
      <c r="L354" s="41" t="s">
        <v>70</v>
      </c>
      <c r="M354" s="41">
        <v>1500000</v>
      </c>
      <c r="N354" s="41">
        <v>1815000</v>
      </c>
      <c r="O354" s="41">
        <v>3000000</v>
      </c>
      <c r="P354" s="41" t="s">
        <v>71</v>
      </c>
      <c r="Q354" s="41" t="s">
        <v>70</v>
      </c>
      <c r="R354" s="56" t="s">
        <v>658</v>
      </c>
      <c r="S354" s="115">
        <v>46023</v>
      </c>
      <c r="T354" s="41" t="s">
        <v>659</v>
      </c>
      <c r="U354" s="41" t="s">
        <v>677</v>
      </c>
      <c r="V354" s="41" t="s">
        <v>34</v>
      </c>
      <c r="W354" s="41" t="s">
        <v>34</v>
      </c>
      <c r="X354" s="41"/>
      <c r="Y354" s="41" t="s">
        <v>34</v>
      </c>
      <c r="Z354" s="139"/>
      <c r="AA354" s="41"/>
      <c r="AB354" s="41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</row>
    <row r="355" spans="1:181" s="195" customFormat="1" x14ac:dyDescent="0.25">
      <c r="A355" s="42" t="s">
        <v>13</v>
      </c>
      <c r="B355" s="42" t="s">
        <v>5</v>
      </c>
      <c r="C355" s="129" t="s">
        <v>694</v>
      </c>
      <c r="D355" s="60">
        <v>33180000</v>
      </c>
      <c r="E355" s="42" t="s">
        <v>132</v>
      </c>
      <c r="F355" s="42" t="s">
        <v>132</v>
      </c>
      <c r="G355" s="42" t="s">
        <v>132</v>
      </c>
      <c r="H355" s="42" t="s">
        <v>132</v>
      </c>
      <c r="I355" s="42" t="s">
        <v>132</v>
      </c>
      <c r="J355" s="41" t="s">
        <v>20</v>
      </c>
      <c r="K355" s="41" t="s">
        <v>70</v>
      </c>
      <c r="L355" s="41" t="s">
        <v>70</v>
      </c>
      <c r="M355" s="41">
        <v>100000</v>
      </c>
      <c r="N355" s="41">
        <v>121000</v>
      </c>
      <c r="O355" s="41">
        <v>200000</v>
      </c>
      <c r="P355" s="41" t="s">
        <v>71</v>
      </c>
      <c r="Q355" s="41" t="s">
        <v>70</v>
      </c>
      <c r="R355" s="56" t="s">
        <v>685</v>
      </c>
      <c r="S355" s="115">
        <v>46023</v>
      </c>
      <c r="T355" s="41" t="s">
        <v>659</v>
      </c>
      <c r="U355" s="41" t="s">
        <v>378</v>
      </c>
      <c r="V355" s="41" t="s">
        <v>34</v>
      </c>
      <c r="W355" s="41" t="s">
        <v>34</v>
      </c>
      <c r="X355" s="41"/>
      <c r="Y355" s="41" t="s">
        <v>34</v>
      </c>
      <c r="Z355" s="139"/>
      <c r="AA355" s="41"/>
      <c r="AB355" s="41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</row>
    <row r="356" spans="1:181" s="195" customFormat="1" x14ac:dyDescent="0.25">
      <c r="A356" s="42" t="s">
        <v>13</v>
      </c>
      <c r="B356" s="42" t="s">
        <v>5</v>
      </c>
      <c r="C356" s="129" t="s">
        <v>695</v>
      </c>
      <c r="D356" s="60">
        <v>33140000</v>
      </c>
      <c r="E356" s="42" t="s">
        <v>132</v>
      </c>
      <c r="F356" s="42" t="s">
        <v>132</v>
      </c>
      <c r="G356" s="42" t="s">
        <v>132</v>
      </c>
      <c r="H356" s="42" t="s">
        <v>132</v>
      </c>
      <c r="I356" s="42" t="s">
        <v>132</v>
      </c>
      <c r="J356" s="41" t="s">
        <v>20</v>
      </c>
      <c r="K356" s="41" t="s">
        <v>70</v>
      </c>
      <c r="L356" s="41" t="s">
        <v>70</v>
      </c>
      <c r="M356" s="41">
        <v>1500000</v>
      </c>
      <c r="N356" s="41">
        <v>1815000</v>
      </c>
      <c r="O356" s="41">
        <v>3000000</v>
      </c>
      <c r="P356" s="41" t="s">
        <v>71</v>
      </c>
      <c r="Q356" s="41" t="s">
        <v>70</v>
      </c>
      <c r="R356" s="56" t="s">
        <v>685</v>
      </c>
      <c r="S356" s="115">
        <v>46023</v>
      </c>
      <c r="T356" s="41" t="s">
        <v>659</v>
      </c>
      <c r="U356" s="41" t="s">
        <v>250</v>
      </c>
      <c r="V356" s="41" t="s">
        <v>34</v>
      </c>
      <c r="W356" s="41" t="s">
        <v>34</v>
      </c>
      <c r="X356" s="41"/>
      <c r="Y356" s="41" t="s">
        <v>34</v>
      </c>
      <c r="Z356" s="139"/>
      <c r="AA356" s="41"/>
      <c r="AB356" s="41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</row>
    <row r="357" spans="1:181" s="195" customFormat="1" x14ac:dyDescent="0.25">
      <c r="A357" s="42" t="s">
        <v>13</v>
      </c>
      <c r="B357" s="42" t="s">
        <v>5</v>
      </c>
      <c r="C357" s="129" t="s">
        <v>696</v>
      </c>
      <c r="D357" s="60">
        <v>33140000</v>
      </c>
      <c r="E357" s="42" t="s">
        <v>132</v>
      </c>
      <c r="F357" s="42" t="s">
        <v>132</v>
      </c>
      <c r="G357" s="42" t="s">
        <v>132</v>
      </c>
      <c r="H357" s="42" t="s">
        <v>132</v>
      </c>
      <c r="I357" s="42" t="s">
        <v>132</v>
      </c>
      <c r="J357" s="41" t="s">
        <v>20</v>
      </c>
      <c r="K357" s="41" t="s">
        <v>70</v>
      </c>
      <c r="L357" s="41" t="s">
        <v>70</v>
      </c>
      <c r="M357" s="41">
        <v>2900000</v>
      </c>
      <c r="N357" s="41">
        <v>3509000</v>
      </c>
      <c r="O357" s="41">
        <v>2900000</v>
      </c>
      <c r="P357" s="41" t="s">
        <v>71</v>
      </c>
      <c r="Q357" s="41" t="s">
        <v>70</v>
      </c>
      <c r="R357" s="56" t="s">
        <v>697</v>
      </c>
      <c r="S357" s="115">
        <v>46023</v>
      </c>
      <c r="T357" s="41" t="s">
        <v>659</v>
      </c>
      <c r="U357" s="41" t="s">
        <v>698</v>
      </c>
      <c r="V357" s="41" t="s">
        <v>34</v>
      </c>
      <c r="W357" s="41" t="s">
        <v>34</v>
      </c>
      <c r="X357" s="41"/>
      <c r="Y357" s="41" t="s">
        <v>34</v>
      </c>
      <c r="Z357" s="139"/>
      <c r="AA357" s="41"/>
      <c r="AB357" s="41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</row>
    <row r="358" spans="1:181" s="195" customFormat="1" x14ac:dyDescent="0.25">
      <c r="A358" s="42" t="s">
        <v>13</v>
      </c>
      <c r="B358" s="42" t="s">
        <v>5</v>
      </c>
      <c r="C358" s="181" t="s">
        <v>699</v>
      </c>
      <c r="D358" s="60">
        <v>33140000</v>
      </c>
      <c r="E358" s="42" t="s">
        <v>132</v>
      </c>
      <c r="F358" s="42" t="s">
        <v>132</v>
      </c>
      <c r="G358" s="42" t="s">
        <v>132</v>
      </c>
      <c r="H358" s="42" t="s">
        <v>132</v>
      </c>
      <c r="I358" s="42" t="s">
        <v>132</v>
      </c>
      <c r="J358" s="41" t="s">
        <v>20</v>
      </c>
      <c r="K358" s="41" t="s">
        <v>70</v>
      </c>
      <c r="L358" s="41" t="s">
        <v>70</v>
      </c>
      <c r="M358" s="41">
        <v>800000</v>
      </c>
      <c r="N358" s="41">
        <v>968000</v>
      </c>
      <c r="O358" s="41">
        <v>1600000</v>
      </c>
      <c r="P358" s="41" t="s">
        <v>71</v>
      </c>
      <c r="Q358" s="41" t="s">
        <v>70</v>
      </c>
      <c r="R358" s="56" t="s">
        <v>690</v>
      </c>
      <c r="S358" s="115">
        <v>46023</v>
      </c>
      <c r="T358" s="41" t="s">
        <v>659</v>
      </c>
      <c r="U358" s="41" t="s">
        <v>660</v>
      </c>
      <c r="V358" s="41" t="s">
        <v>34</v>
      </c>
      <c r="W358" s="41" t="s">
        <v>34</v>
      </c>
      <c r="X358" s="41"/>
      <c r="Y358" s="41" t="s">
        <v>34</v>
      </c>
      <c r="Z358" s="139"/>
      <c r="AA358" s="41"/>
      <c r="AB358" s="41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</row>
    <row r="359" spans="1:181" s="195" customFormat="1" x14ac:dyDescent="0.25">
      <c r="A359" s="42" t="s">
        <v>13</v>
      </c>
      <c r="B359" s="42" t="s">
        <v>5</v>
      </c>
      <c r="C359" s="129" t="s">
        <v>700</v>
      </c>
      <c r="D359" s="60">
        <v>33140000</v>
      </c>
      <c r="E359" s="42" t="s">
        <v>132</v>
      </c>
      <c r="F359" s="42" t="s">
        <v>132</v>
      </c>
      <c r="G359" s="42" t="s">
        <v>132</v>
      </c>
      <c r="H359" s="42" t="s">
        <v>132</v>
      </c>
      <c r="I359" s="42" t="s">
        <v>132</v>
      </c>
      <c r="J359" s="41" t="s">
        <v>20</v>
      </c>
      <c r="K359" s="41" t="s">
        <v>70</v>
      </c>
      <c r="L359" s="41" t="s">
        <v>70</v>
      </c>
      <c r="M359" s="41">
        <v>200000</v>
      </c>
      <c r="N359" s="41">
        <v>242000</v>
      </c>
      <c r="O359" s="41">
        <v>400000</v>
      </c>
      <c r="P359" s="41" t="s">
        <v>71</v>
      </c>
      <c r="Q359" s="41" t="s">
        <v>70</v>
      </c>
      <c r="R359" s="56" t="s">
        <v>671</v>
      </c>
      <c r="S359" s="115">
        <v>46023</v>
      </c>
      <c r="T359" s="41" t="s">
        <v>659</v>
      </c>
      <c r="U359" s="41" t="s">
        <v>701</v>
      </c>
      <c r="V359" s="41" t="s">
        <v>34</v>
      </c>
      <c r="W359" s="41" t="s">
        <v>34</v>
      </c>
      <c r="X359" s="41"/>
      <c r="Y359" s="41" t="s">
        <v>34</v>
      </c>
      <c r="Z359" s="139"/>
      <c r="AA359" s="41"/>
      <c r="AB359" s="41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</row>
    <row r="360" spans="1:181" s="195" customFormat="1" x14ac:dyDescent="0.25">
      <c r="A360" s="42" t="s">
        <v>13</v>
      </c>
      <c r="B360" s="42" t="s">
        <v>5</v>
      </c>
      <c r="C360" s="129" t="s">
        <v>702</v>
      </c>
      <c r="D360" s="60">
        <v>33140000</v>
      </c>
      <c r="E360" s="42" t="s">
        <v>132</v>
      </c>
      <c r="F360" s="42" t="s">
        <v>132</v>
      </c>
      <c r="G360" s="42" t="s">
        <v>132</v>
      </c>
      <c r="H360" s="42" t="s">
        <v>132</v>
      </c>
      <c r="I360" s="42" t="s">
        <v>132</v>
      </c>
      <c r="J360" s="41" t="s">
        <v>20</v>
      </c>
      <c r="K360" s="41" t="s">
        <v>70</v>
      </c>
      <c r="L360" s="41" t="s">
        <v>70</v>
      </c>
      <c r="M360" s="41">
        <v>150000</v>
      </c>
      <c r="N360" s="41">
        <v>181500</v>
      </c>
      <c r="O360" s="41">
        <v>300000</v>
      </c>
      <c r="P360" s="41" t="s">
        <v>71</v>
      </c>
      <c r="Q360" s="41" t="s">
        <v>70</v>
      </c>
      <c r="R360" s="56" t="s">
        <v>690</v>
      </c>
      <c r="S360" s="115">
        <v>46023</v>
      </c>
      <c r="T360" s="41" t="s">
        <v>659</v>
      </c>
      <c r="U360" s="41" t="s">
        <v>660</v>
      </c>
      <c r="V360" s="41" t="s">
        <v>34</v>
      </c>
      <c r="W360" s="41" t="s">
        <v>34</v>
      </c>
      <c r="X360" s="41"/>
      <c r="Y360" s="41" t="s">
        <v>34</v>
      </c>
      <c r="Z360" s="139"/>
      <c r="AA360" s="41"/>
      <c r="AB360" s="4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</row>
    <row r="361" spans="1:181" s="195" customFormat="1" x14ac:dyDescent="0.25">
      <c r="A361" s="42" t="s">
        <v>13</v>
      </c>
      <c r="B361" s="42" t="s">
        <v>5</v>
      </c>
      <c r="C361" s="181" t="s">
        <v>703</v>
      </c>
      <c r="D361" s="60">
        <v>33140000</v>
      </c>
      <c r="E361" s="42" t="s">
        <v>132</v>
      </c>
      <c r="F361" s="42" t="s">
        <v>132</v>
      </c>
      <c r="G361" s="42" t="s">
        <v>132</v>
      </c>
      <c r="H361" s="42" t="s">
        <v>132</v>
      </c>
      <c r="I361" s="42" t="s">
        <v>132</v>
      </c>
      <c r="J361" s="41" t="s">
        <v>20</v>
      </c>
      <c r="K361" s="41" t="s">
        <v>70</v>
      </c>
      <c r="L361" s="41" t="s">
        <v>70</v>
      </c>
      <c r="M361" s="41">
        <v>800000</v>
      </c>
      <c r="N361" s="41">
        <v>968000</v>
      </c>
      <c r="O361" s="41">
        <v>1600000</v>
      </c>
      <c r="P361" s="41" t="s">
        <v>71</v>
      </c>
      <c r="Q361" s="41" t="s">
        <v>70</v>
      </c>
      <c r="R361" s="56" t="s">
        <v>690</v>
      </c>
      <c r="S361" s="115">
        <v>46023</v>
      </c>
      <c r="T361" s="41" t="s">
        <v>659</v>
      </c>
      <c r="U361" s="41" t="s">
        <v>660</v>
      </c>
      <c r="V361" s="41" t="s">
        <v>34</v>
      </c>
      <c r="W361" s="41" t="s">
        <v>34</v>
      </c>
      <c r="X361" s="41"/>
      <c r="Y361" s="41" t="s">
        <v>34</v>
      </c>
      <c r="Z361" s="139"/>
      <c r="AA361" s="41"/>
      <c r="AB361" s="4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</row>
    <row r="362" spans="1:181" s="195" customFormat="1" x14ac:dyDescent="0.25">
      <c r="A362" s="42" t="s">
        <v>13</v>
      </c>
      <c r="B362" s="42" t="s">
        <v>5</v>
      </c>
      <c r="C362" s="129" t="s">
        <v>704</v>
      </c>
      <c r="D362" s="60">
        <v>15000000</v>
      </c>
      <c r="E362" s="42" t="s">
        <v>132</v>
      </c>
      <c r="F362" s="42" t="s">
        <v>132</v>
      </c>
      <c r="G362" s="42" t="s">
        <v>132</v>
      </c>
      <c r="H362" s="42" t="s">
        <v>132</v>
      </c>
      <c r="I362" s="42" t="s">
        <v>132</v>
      </c>
      <c r="J362" s="41" t="s">
        <v>20</v>
      </c>
      <c r="K362" s="41" t="s">
        <v>34</v>
      </c>
      <c r="L362" s="41" t="s">
        <v>34</v>
      </c>
      <c r="M362" s="41">
        <v>200000</v>
      </c>
      <c r="N362" s="41">
        <v>220000.00000000003</v>
      </c>
      <c r="O362" s="41">
        <v>200000</v>
      </c>
      <c r="P362" s="41" t="s">
        <v>71</v>
      </c>
      <c r="Q362" s="41" t="s">
        <v>70</v>
      </c>
      <c r="R362" s="56" t="s">
        <v>690</v>
      </c>
      <c r="S362" s="115">
        <v>46023</v>
      </c>
      <c r="T362" s="41" t="s">
        <v>325</v>
      </c>
      <c r="U362" s="41" t="s">
        <v>587</v>
      </c>
      <c r="V362" s="41" t="s">
        <v>34</v>
      </c>
      <c r="W362" s="41" t="s">
        <v>34</v>
      </c>
      <c r="X362" s="41"/>
      <c r="Y362" s="41" t="s">
        <v>34</v>
      </c>
      <c r="Z362" s="139"/>
      <c r="AA362" s="41"/>
      <c r="AB362" s="4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</row>
    <row r="363" spans="1:181" s="195" customFormat="1" x14ac:dyDescent="0.25">
      <c r="A363" s="42" t="s">
        <v>13</v>
      </c>
      <c r="B363" s="42" t="s">
        <v>5</v>
      </c>
      <c r="C363" s="129" t="s">
        <v>705</v>
      </c>
      <c r="D363" s="60">
        <v>15000000</v>
      </c>
      <c r="E363" s="42" t="s">
        <v>132</v>
      </c>
      <c r="F363" s="42" t="s">
        <v>132</v>
      </c>
      <c r="G363" s="42" t="s">
        <v>132</v>
      </c>
      <c r="H363" s="42" t="s">
        <v>132</v>
      </c>
      <c r="I363" s="42" t="s">
        <v>132</v>
      </c>
      <c r="J363" s="41" t="s">
        <v>20</v>
      </c>
      <c r="K363" s="41" t="s">
        <v>34</v>
      </c>
      <c r="L363" s="41" t="s">
        <v>34</v>
      </c>
      <c r="M363" s="41">
        <v>500000</v>
      </c>
      <c r="N363" s="41">
        <v>550000</v>
      </c>
      <c r="O363" s="41">
        <v>500000</v>
      </c>
      <c r="P363" s="41" t="s">
        <v>71</v>
      </c>
      <c r="Q363" s="41" t="s">
        <v>34</v>
      </c>
      <c r="R363" s="56" t="s">
        <v>690</v>
      </c>
      <c r="S363" s="115">
        <v>46023</v>
      </c>
      <c r="T363" s="41" t="s">
        <v>325</v>
      </c>
      <c r="U363" s="41" t="s">
        <v>587</v>
      </c>
      <c r="V363" s="41" t="s">
        <v>34</v>
      </c>
      <c r="W363" s="41" t="s">
        <v>34</v>
      </c>
      <c r="X363" s="41"/>
      <c r="Y363" s="41" t="s">
        <v>34</v>
      </c>
      <c r="Z363" s="139"/>
      <c r="AA363" s="41"/>
      <c r="AB363" s="4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</row>
    <row r="364" spans="1:181" s="195" customFormat="1" x14ac:dyDescent="0.25">
      <c r="A364" s="42" t="s">
        <v>13</v>
      </c>
      <c r="B364" s="42" t="s">
        <v>5</v>
      </c>
      <c r="C364" s="129" t="s">
        <v>706</v>
      </c>
      <c r="D364" s="60">
        <v>33140000</v>
      </c>
      <c r="E364" s="42" t="s">
        <v>132</v>
      </c>
      <c r="F364" s="42" t="s">
        <v>132</v>
      </c>
      <c r="G364" s="42" t="s">
        <v>132</v>
      </c>
      <c r="H364" s="42" t="s">
        <v>132</v>
      </c>
      <c r="I364" s="42" t="s">
        <v>132</v>
      </c>
      <c r="J364" s="41" t="s">
        <v>20</v>
      </c>
      <c r="K364" s="41" t="s">
        <v>70</v>
      </c>
      <c r="L364" s="41" t="s">
        <v>70</v>
      </c>
      <c r="M364" s="41">
        <v>40000</v>
      </c>
      <c r="N364" s="41">
        <v>48400</v>
      </c>
      <c r="O364" s="41">
        <v>80000</v>
      </c>
      <c r="P364" s="41" t="s">
        <v>71</v>
      </c>
      <c r="Q364" s="41" t="s">
        <v>34</v>
      </c>
      <c r="R364" s="56" t="s">
        <v>690</v>
      </c>
      <c r="S364" s="115">
        <v>46023</v>
      </c>
      <c r="T364" s="41" t="s">
        <v>659</v>
      </c>
      <c r="U364" s="41" t="s">
        <v>707</v>
      </c>
      <c r="V364" s="41" t="s">
        <v>34</v>
      </c>
      <c r="W364" s="41" t="s">
        <v>34</v>
      </c>
      <c r="X364" s="41"/>
      <c r="Y364" s="41" t="s">
        <v>34</v>
      </c>
      <c r="Z364" s="139"/>
      <c r="AA364" s="41"/>
      <c r="AB364" s="4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</row>
    <row r="365" spans="1:181" s="195" customFormat="1" x14ac:dyDescent="0.25">
      <c r="A365" s="42" t="s">
        <v>13</v>
      </c>
      <c r="B365" s="42" t="s">
        <v>5</v>
      </c>
      <c r="C365" s="182" t="s">
        <v>708</v>
      </c>
      <c r="D365" s="60">
        <v>33140000</v>
      </c>
      <c r="E365" s="42" t="s">
        <v>132</v>
      </c>
      <c r="F365" s="42" t="s">
        <v>132</v>
      </c>
      <c r="G365" s="42" t="s">
        <v>132</v>
      </c>
      <c r="H365" s="42" t="s">
        <v>132</v>
      </c>
      <c r="I365" s="42" t="s">
        <v>132</v>
      </c>
      <c r="J365" s="41" t="s">
        <v>20</v>
      </c>
      <c r="K365" s="41" t="s">
        <v>34</v>
      </c>
      <c r="L365" s="41" t="s">
        <v>70</v>
      </c>
      <c r="M365" s="41">
        <v>50000</v>
      </c>
      <c r="N365" s="41">
        <v>60500</v>
      </c>
      <c r="O365" s="41">
        <v>100000</v>
      </c>
      <c r="P365" s="41" t="s">
        <v>71</v>
      </c>
      <c r="Q365" s="41" t="s">
        <v>70</v>
      </c>
      <c r="R365" s="56" t="s">
        <v>690</v>
      </c>
      <c r="S365" s="115">
        <v>46023</v>
      </c>
      <c r="T365" s="41" t="s">
        <v>325</v>
      </c>
      <c r="U365" s="41" t="s">
        <v>660</v>
      </c>
      <c r="V365" s="41" t="s">
        <v>34</v>
      </c>
      <c r="W365" s="41" t="s">
        <v>34</v>
      </c>
      <c r="X365" s="41"/>
      <c r="Y365" s="41" t="s">
        <v>34</v>
      </c>
      <c r="Z365" s="139"/>
      <c r="AA365" s="41"/>
      <c r="AB365" s="4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</row>
    <row r="366" spans="1:181" s="195" customFormat="1" x14ac:dyDescent="0.25">
      <c r="A366" s="42" t="s">
        <v>13</v>
      </c>
      <c r="B366" s="42" t="s">
        <v>5</v>
      </c>
      <c r="C366" s="129" t="s">
        <v>709</v>
      </c>
      <c r="D366" s="60">
        <v>33140000</v>
      </c>
      <c r="E366" s="42" t="s">
        <v>132</v>
      </c>
      <c r="F366" s="42" t="s">
        <v>132</v>
      </c>
      <c r="G366" s="42" t="s">
        <v>132</v>
      </c>
      <c r="H366" s="42" t="s">
        <v>132</v>
      </c>
      <c r="I366" s="42" t="s">
        <v>132</v>
      </c>
      <c r="J366" s="41" t="s">
        <v>20</v>
      </c>
      <c r="K366" s="41" t="s">
        <v>70</v>
      </c>
      <c r="L366" s="41" t="s">
        <v>70</v>
      </c>
      <c r="M366" s="41">
        <v>600000</v>
      </c>
      <c r="N366" s="41">
        <v>660000</v>
      </c>
      <c r="O366" s="41">
        <v>100000</v>
      </c>
      <c r="P366" s="41" t="s">
        <v>71</v>
      </c>
      <c r="Q366" s="41" t="s">
        <v>70</v>
      </c>
      <c r="R366" s="56" t="s">
        <v>690</v>
      </c>
      <c r="S366" s="115">
        <v>46023</v>
      </c>
      <c r="T366" s="41" t="s">
        <v>659</v>
      </c>
      <c r="U366" s="41" t="s">
        <v>707</v>
      </c>
      <c r="V366" s="41" t="s">
        <v>34</v>
      </c>
      <c r="W366" s="41" t="s">
        <v>34</v>
      </c>
      <c r="X366" s="41"/>
      <c r="Y366" s="41" t="s">
        <v>34</v>
      </c>
      <c r="Z366" s="139"/>
      <c r="AA366" s="41"/>
      <c r="AB366" s="4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</row>
    <row r="367" spans="1:181" s="195" customFormat="1" x14ac:dyDescent="0.25">
      <c r="A367" s="42" t="s">
        <v>13</v>
      </c>
      <c r="B367" s="42" t="s">
        <v>5</v>
      </c>
      <c r="C367" s="129" t="s">
        <v>710</v>
      </c>
      <c r="D367" s="60">
        <v>33180000</v>
      </c>
      <c r="E367" s="42" t="s">
        <v>132</v>
      </c>
      <c r="F367" s="42" t="s">
        <v>132</v>
      </c>
      <c r="G367" s="42" t="s">
        <v>132</v>
      </c>
      <c r="H367" s="42" t="s">
        <v>132</v>
      </c>
      <c r="I367" s="42" t="s">
        <v>132</v>
      </c>
      <c r="J367" s="41" t="s">
        <v>19</v>
      </c>
      <c r="K367" s="41" t="s">
        <v>70</v>
      </c>
      <c r="L367" s="41" t="s">
        <v>70</v>
      </c>
      <c r="M367" s="41">
        <v>500000</v>
      </c>
      <c r="N367" s="41">
        <v>500000</v>
      </c>
      <c r="O367" s="41">
        <v>500000</v>
      </c>
      <c r="P367" s="41" t="s">
        <v>71</v>
      </c>
      <c r="Q367" s="41" t="s">
        <v>70</v>
      </c>
      <c r="R367" s="56" t="s">
        <v>671</v>
      </c>
      <c r="S367" s="115">
        <v>46023</v>
      </c>
      <c r="T367" s="41" t="s">
        <v>659</v>
      </c>
      <c r="U367" s="41" t="s">
        <v>711</v>
      </c>
      <c r="V367" s="41" t="s">
        <v>34</v>
      </c>
      <c r="W367" s="41" t="s">
        <v>34</v>
      </c>
      <c r="X367" s="41"/>
      <c r="Y367" s="41" t="s">
        <v>34</v>
      </c>
      <c r="Z367" s="139"/>
      <c r="AA367" s="41"/>
      <c r="AB367" s="4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</row>
    <row r="368" spans="1:181" s="195" customFormat="1" x14ac:dyDescent="0.25">
      <c r="A368" s="42" t="s">
        <v>13</v>
      </c>
      <c r="B368" s="42" t="s">
        <v>5</v>
      </c>
      <c r="C368" s="129" t="s">
        <v>712</v>
      </c>
      <c r="D368" s="60">
        <v>33180000</v>
      </c>
      <c r="E368" s="42" t="s">
        <v>132</v>
      </c>
      <c r="F368" s="42" t="s">
        <v>132</v>
      </c>
      <c r="G368" s="42" t="s">
        <v>132</v>
      </c>
      <c r="H368" s="42" t="s">
        <v>132</v>
      </c>
      <c r="I368" s="42" t="s">
        <v>132</v>
      </c>
      <c r="J368" s="41" t="s">
        <v>19</v>
      </c>
      <c r="K368" s="41" t="s">
        <v>70</v>
      </c>
      <c r="L368" s="41" t="s">
        <v>70</v>
      </c>
      <c r="M368" s="41">
        <v>500000</v>
      </c>
      <c r="N368" s="41">
        <v>605000</v>
      </c>
      <c r="O368" s="41">
        <v>500000</v>
      </c>
      <c r="P368" s="41" t="s">
        <v>71</v>
      </c>
      <c r="Q368" s="41" t="s">
        <v>70</v>
      </c>
      <c r="R368" s="56" t="s">
        <v>671</v>
      </c>
      <c r="S368" s="115">
        <v>46023</v>
      </c>
      <c r="T368" s="41" t="s">
        <v>659</v>
      </c>
      <c r="U368" s="41" t="s">
        <v>711</v>
      </c>
      <c r="V368" s="41" t="s">
        <v>34</v>
      </c>
      <c r="W368" s="41" t="s">
        <v>34</v>
      </c>
      <c r="X368" s="41"/>
      <c r="Y368" s="41" t="s">
        <v>34</v>
      </c>
      <c r="Z368" s="139"/>
      <c r="AA368" s="41"/>
      <c r="AB368" s="4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</row>
    <row r="369" spans="1:181" s="195" customFormat="1" x14ac:dyDescent="0.25">
      <c r="A369" s="42" t="s">
        <v>13</v>
      </c>
      <c r="B369" s="42" t="s">
        <v>5</v>
      </c>
      <c r="C369" s="129" t="s">
        <v>713</v>
      </c>
      <c r="D369" s="60">
        <v>33140000</v>
      </c>
      <c r="E369" s="42" t="s">
        <v>132</v>
      </c>
      <c r="F369" s="42" t="s">
        <v>132</v>
      </c>
      <c r="G369" s="42" t="s">
        <v>132</v>
      </c>
      <c r="H369" s="42" t="s">
        <v>132</v>
      </c>
      <c r="I369" s="42" t="s">
        <v>132</v>
      </c>
      <c r="J369" s="41" t="s">
        <v>20</v>
      </c>
      <c r="K369" s="41" t="s">
        <v>70</v>
      </c>
      <c r="L369" s="41" t="s">
        <v>70</v>
      </c>
      <c r="M369" s="41">
        <v>5000000</v>
      </c>
      <c r="N369" s="41">
        <v>6050000</v>
      </c>
      <c r="O369" s="41">
        <v>6500000</v>
      </c>
      <c r="P369" s="41" t="s">
        <v>71</v>
      </c>
      <c r="Q369" s="41" t="s">
        <v>70</v>
      </c>
      <c r="R369" s="56" t="s">
        <v>671</v>
      </c>
      <c r="S369" s="115">
        <v>46023</v>
      </c>
      <c r="T369" s="41" t="s">
        <v>277</v>
      </c>
      <c r="U369" s="41" t="s">
        <v>714</v>
      </c>
      <c r="V369" s="41" t="s">
        <v>34</v>
      </c>
      <c r="W369" s="41" t="s">
        <v>34</v>
      </c>
      <c r="X369" s="41"/>
      <c r="Y369" s="41" t="s">
        <v>34</v>
      </c>
      <c r="Z369" s="139"/>
      <c r="AA369" s="41"/>
      <c r="AB369" s="4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</row>
    <row r="370" spans="1:181" s="195" customFormat="1" x14ac:dyDescent="0.25">
      <c r="A370" s="42" t="s">
        <v>13</v>
      </c>
      <c r="B370" s="42" t="s">
        <v>5</v>
      </c>
      <c r="C370" s="129" t="s">
        <v>715</v>
      </c>
      <c r="D370" s="60">
        <v>15000000</v>
      </c>
      <c r="E370" s="42" t="s">
        <v>132</v>
      </c>
      <c r="F370" s="42" t="s">
        <v>132</v>
      </c>
      <c r="G370" s="42" t="s">
        <v>132</v>
      </c>
      <c r="H370" s="42" t="s">
        <v>132</v>
      </c>
      <c r="I370" s="42" t="s">
        <v>132</v>
      </c>
      <c r="J370" s="41" t="s">
        <v>20</v>
      </c>
      <c r="K370" s="41" t="s">
        <v>34</v>
      </c>
      <c r="L370" s="41" t="s">
        <v>34</v>
      </c>
      <c r="M370" s="41">
        <v>60000</v>
      </c>
      <c r="N370" s="41">
        <v>66000</v>
      </c>
      <c r="O370" s="41">
        <v>120000</v>
      </c>
      <c r="P370" s="41" t="s">
        <v>71</v>
      </c>
      <c r="Q370" s="41" t="s">
        <v>70</v>
      </c>
      <c r="R370" s="56" t="s">
        <v>690</v>
      </c>
      <c r="S370" s="115">
        <v>46023</v>
      </c>
      <c r="T370" s="41" t="s">
        <v>325</v>
      </c>
      <c r="U370" s="41" t="s">
        <v>587</v>
      </c>
      <c r="V370" s="41" t="s">
        <v>34</v>
      </c>
      <c r="W370" s="41" t="s">
        <v>34</v>
      </c>
      <c r="X370" s="41"/>
      <c r="Y370" s="41" t="s">
        <v>34</v>
      </c>
      <c r="Z370" s="139"/>
      <c r="AA370" s="41"/>
      <c r="AB370" s="4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</row>
    <row r="371" spans="1:181" s="195" customFormat="1" x14ac:dyDescent="0.25">
      <c r="A371" s="42" t="s">
        <v>13</v>
      </c>
      <c r="B371" s="42" t="s">
        <v>5</v>
      </c>
      <c r="C371" s="129" t="s">
        <v>716</v>
      </c>
      <c r="D371" s="60">
        <v>33180000</v>
      </c>
      <c r="E371" s="42" t="s">
        <v>132</v>
      </c>
      <c r="F371" s="42" t="s">
        <v>132</v>
      </c>
      <c r="G371" s="42" t="s">
        <v>132</v>
      </c>
      <c r="H371" s="42" t="s">
        <v>132</v>
      </c>
      <c r="I371" s="42" t="s">
        <v>132</v>
      </c>
      <c r="J371" s="41" t="s">
        <v>20</v>
      </c>
      <c r="K371" s="41" t="s">
        <v>70</v>
      </c>
      <c r="L371" s="41" t="s">
        <v>70</v>
      </c>
      <c r="M371" s="41">
        <v>7000000</v>
      </c>
      <c r="N371" s="41">
        <v>8470000</v>
      </c>
      <c r="O371" s="41">
        <v>7000000</v>
      </c>
      <c r="P371" s="41" t="s">
        <v>71</v>
      </c>
      <c r="Q371" s="41" t="s">
        <v>70</v>
      </c>
      <c r="R371" s="56" t="s">
        <v>671</v>
      </c>
      <c r="S371" s="115">
        <v>46023</v>
      </c>
      <c r="T371" s="41" t="s">
        <v>270</v>
      </c>
      <c r="U371" s="41" t="s">
        <v>711</v>
      </c>
      <c r="V371" s="41" t="s">
        <v>34</v>
      </c>
      <c r="W371" s="41" t="s">
        <v>34</v>
      </c>
      <c r="X371" s="41"/>
      <c r="Y371" s="41" t="s">
        <v>34</v>
      </c>
      <c r="Z371" s="139"/>
      <c r="AA371" s="41"/>
      <c r="AB371" s="4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</row>
    <row r="372" spans="1:181" s="195" customFormat="1" x14ac:dyDescent="0.25">
      <c r="A372" s="42" t="s">
        <v>13</v>
      </c>
      <c r="B372" s="42" t="s">
        <v>5</v>
      </c>
      <c r="C372" s="129" t="s">
        <v>717</v>
      </c>
      <c r="D372" s="60">
        <v>33180000</v>
      </c>
      <c r="E372" s="42" t="s">
        <v>132</v>
      </c>
      <c r="F372" s="42" t="s">
        <v>132</v>
      </c>
      <c r="G372" s="42" t="s">
        <v>132</v>
      </c>
      <c r="H372" s="42" t="s">
        <v>132</v>
      </c>
      <c r="I372" s="42" t="s">
        <v>132</v>
      </c>
      <c r="J372" s="41" t="s">
        <v>20</v>
      </c>
      <c r="K372" s="41" t="s">
        <v>70</v>
      </c>
      <c r="L372" s="41" t="s">
        <v>70</v>
      </c>
      <c r="M372" s="41">
        <v>100000</v>
      </c>
      <c r="N372" s="41">
        <v>121000</v>
      </c>
      <c r="O372" s="41">
        <v>200000</v>
      </c>
      <c r="P372" s="41" t="s">
        <v>71</v>
      </c>
      <c r="Q372" s="41" t="s">
        <v>34</v>
      </c>
      <c r="R372" s="56" t="s">
        <v>685</v>
      </c>
      <c r="S372" s="115">
        <v>46023</v>
      </c>
      <c r="T372" s="41" t="s">
        <v>277</v>
      </c>
      <c r="U372" s="41" t="s">
        <v>711</v>
      </c>
      <c r="V372" s="41" t="s">
        <v>34</v>
      </c>
      <c r="W372" s="41" t="s">
        <v>34</v>
      </c>
      <c r="X372" s="41"/>
      <c r="Y372" s="41" t="s">
        <v>34</v>
      </c>
      <c r="Z372" s="139"/>
      <c r="AA372" s="41"/>
      <c r="AB372" s="4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</row>
    <row r="373" spans="1:181" s="195" customFormat="1" x14ac:dyDescent="0.25">
      <c r="A373" s="42" t="s">
        <v>13</v>
      </c>
      <c r="B373" s="42" t="s">
        <v>5</v>
      </c>
      <c r="C373" s="129" t="s">
        <v>718</v>
      </c>
      <c r="D373" s="60">
        <v>33140000</v>
      </c>
      <c r="E373" s="42" t="s">
        <v>132</v>
      </c>
      <c r="F373" s="42" t="s">
        <v>132</v>
      </c>
      <c r="G373" s="42" t="s">
        <v>132</v>
      </c>
      <c r="H373" s="42" t="s">
        <v>132</v>
      </c>
      <c r="I373" s="42" t="s">
        <v>132</v>
      </c>
      <c r="J373" s="41" t="s">
        <v>20</v>
      </c>
      <c r="K373" s="41" t="s">
        <v>70</v>
      </c>
      <c r="L373" s="41" t="s">
        <v>70</v>
      </c>
      <c r="M373" s="41">
        <v>1200000</v>
      </c>
      <c r="N373" s="41">
        <v>1452000</v>
      </c>
      <c r="O373" s="41">
        <v>2900000</v>
      </c>
      <c r="P373" s="41" t="s">
        <v>71</v>
      </c>
      <c r="Q373" s="41" t="s">
        <v>34</v>
      </c>
      <c r="R373" s="56" t="s">
        <v>671</v>
      </c>
      <c r="S373" s="115">
        <v>46023</v>
      </c>
      <c r="T373" s="41" t="s">
        <v>277</v>
      </c>
      <c r="U373" s="41" t="s">
        <v>245</v>
      </c>
      <c r="V373" s="41" t="s">
        <v>34</v>
      </c>
      <c r="W373" s="41" t="s">
        <v>34</v>
      </c>
      <c r="X373" s="41"/>
      <c r="Y373" s="41" t="s">
        <v>34</v>
      </c>
      <c r="Z373" s="139"/>
      <c r="AA373" s="41"/>
      <c r="AB373" s="4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</row>
    <row r="374" spans="1:181" s="195" customFormat="1" x14ac:dyDescent="0.25">
      <c r="A374" s="42" t="s">
        <v>13</v>
      </c>
      <c r="B374" s="42" t="s">
        <v>5</v>
      </c>
      <c r="C374" s="129" t="s">
        <v>719</v>
      </c>
      <c r="D374" s="60">
        <v>33180000</v>
      </c>
      <c r="E374" s="42" t="s">
        <v>132</v>
      </c>
      <c r="F374" s="42" t="s">
        <v>132</v>
      </c>
      <c r="G374" s="42" t="s">
        <v>132</v>
      </c>
      <c r="H374" s="42" t="s">
        <v>132</v>
      </c>
      <c r="I374" s="42" t="s">
        <v>132</v>
      </c>
      <c r="J374" s="41" t="s">
        <v>20</v>
      </c>
      <c r="K374" s="41" t="s">
        <v>70</v>
      </c>
      <c r="L374" s="41" t="s">
        <v>70</v>
      </c>
      <c r="M374" s="41">
        <v>800000</v>
      </c>
      <c r="N374" s="41">
        <v>968000</v>
      </c>
      <c r="O374" s="41">
        <v>1500000</v>
      </c>
      <c r="P374" s="41" t="s">
        <v>71</v>
      </c>
      <c r="Q374" s="41" t="s">
        <v>34</v>
      </c>
      <c r="R374" s="56" t="s">
        <v>671</v>
      </c>
      <c r="S374" s="115">
        <v>46023</v>
      </c>
      <c r="T374" s="41" t="s">
        <v>277</v>
      </c>
      <c r="U374" s="41" t="s">
        <v>711</v>
      </c>
      <c r="V374" s="41" t="s">
        <v>34</v>
      </c>
      <c r="W374" s="41" t="s">
        <v>34</v>
      </c>
      <c r="X374" s="41"/>
      <c r="Y374" s="41" t="s">
        <v>34</v>
      </c>
      <c r="Z374" s="139"/>
      <c r="AA374" s="41"/>
      <c r="AB374" s="4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</row>
    <row r="375" spans="1:181" s="195" customFormat="1" x14ac:dyDescent="0.25">
      <c r="A375" s="42" t="s">
        <v>13</v>
      </c>
      <c r="B375" s="42" t="s">
        <v>5</v>
      </c>
      <c r="C375" s="129" t="s">
        <v>720</v>
      </c>
      <c r="D375" s="60">
        <v>33180000</v>
      </c>
      <c r="E375" s="42" t="s">
        <v>132</v>
      </c>
      <c r="F375" s="42" t="s">
        <v>132</v>
      </c>
      <c r="G375" s="42" t="s">
        <v>132</v>
      </c>
      <c r="H375" s="42" t="s">
        <v>132</v>
      </c>
      <c r="I375" s="42" t="s">
        <v>132</v>
      </c>
      <c r="J375" s="41" t="s">
        <v>20</v>
      </c>
      <c r="K375" s="41" t="s">
        <v>70</v>
      </c>
      <c r="L375" s="41" t="s">
        <v>70</v>
      </c>
      <c r="M375" s="41">
        <v>450000</v>
      </c>
      <c r="N375" s="41">
        <v>544500</v>
      </c>
      <c r="O375" s="41">
        <v>750000</v>
      </c>
      <c r="P375" s="41" t="s">
        <v>71</v>
      </c>
      <c r="Q375" s="41" t="s">
        <v>34</v>
      </c>
      <c r="R375" s="56" t="s">
        <v>671</v>
      </c>
      <c r="S375" s="115">
        <v>46023</v>
      </c>
      <c r="T375" s="41" t="s">
        <v>277</v>
      </c>
      <c r="U375" s="41" t="s">
        <v>721</v>
      </c>
      <c r="V375" s="41" t="s">
        <v>34</v>
      </c>
      <c r="W375" s="41" t="s">
        <v>34</v>
      </c>
      <c r="X375" s="41"/>
      <c r="Y375" s="41" t="s">
        <v>34</v>
      </c>
      <c r="Z375" s="139"/>
      <c r="AA375" s="41"/>
      <c r="AB375" s="4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</row>
    <row r="376" spans="1:181" s="195" customFormat="1" x14ac:dyDescent="0.25">
      <c r="A376" s="42" t="s">
        <v>13</v>
      </c>
      <c r="B376" s="42" t="s">
        <v>5</v>
      </c>
      <c r="C376" s="129" t="s">
        <v>722</v>
      </c>
      <c r="D376" s="60">
        <v>33180000</v>
      </c>
      <c r="E376" s="42" t="s">
        <v>132</v>
      </c>
      <c r="F376" s="42" t="s">
        <v>132</v>
      </c>
      <c r="G376" s="42" t="s">
        <v>132</v>
      </c>
      <c r="H376" s="42" t="s">
        <v>132</v>
      </c>
      <c r="I376" s="42" t="s">
        <v>132</v>
      </c>
      <c r="J376" s="41" t="s">
        <v>20</v>
      </c>
      <c r="K376" s="41" t="s">
        <v>70</v>
      </c>
      <c r="L376" s="41" t="s">
        <v>70</v>
      </c>
      <c r="M376" s="41">
        <v>800000</v>
      </c>
      <c r="N376" s="41">
        <v>968000</v>
      </c>
      <c r="O376" s="41">
        <v>1600000</v>
      </c>
      <c r="P376" s="41" t="s">
        <v>71</v>
      </c>
      <c r="Q376" s="41" t="s">
        <v>70</v>
      </c>
      <c r="R376" s="56" t="s">
        <v>690</v>
      </c>
      <c r="S376" s="115">
        <v>46023</v>
      </c>
      <c r="T376" s="41" t="s">
        <v>277</v>
      </c>
      <c r="U376" s="41" t="s">
        <v>723</v>
      </c>
      <c r="V376" s="41" t="s">
        <v>34</v>
      </c>
      <c r="W376" s="41" t="s">
        <v>34</v>
      </c>
      <c r="X376" s="41"/>
      <c r="Y376" s="41" t="s">
        <v>34</v>
      </c>
      <c r="Z376" s="139"/>
      <c r="AA376" s="41"/>
      <c r="AB376" s="4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</row>
    <row r="377" spans="1:181" s="195" customFormat="1" ht="135" x14ac:dyDescent="0.25">
      <c r="A377" s="31" t="s">
        <v>120</v>
      </c>
      <c r="B377" s="31" t="s">
        <v>121</v>
      </c>
      <c r="C377" s="28" t="s">
        <v>122</v>
      </c>
      <c r="D377" s="31" t="s">
        <v>123</v>
      </c>
      <c r="E377" s="31"/>
      <c r="F377" s="31"/>
      <c r="G377" s="31"/>
      <c r="H377" s="31"/>
      <c r="I377" s="31"/>
      <c r="J377" s="31" t="s">
        <v>19</v>
      </c>
      <c r="K377" s="31" t="s">
        <v>124</v>
      </c>
      <c r="L377" s="31" t="s">
        <v>124</v>
      </c>
      <c r="M377" s="62" t="s">
        <v>125</v>
      </c>
      <c r="N377" s="31" t="s">
        <v>126</v>
      </c>
      <c r="O377" s="31" t="s">
        <v>127</v>
      </c>
      <c r="P377" s="31" t="s">
        <v>128</v>
      </c>
      <c r="Q377" s="31" t="s">
        <v>70</v>
      </c>
      <c r="R377" s="31">
        <v>45778</v>
      </c>
      <c r="S377" s="31">
        <v>45992</v>
      </c>
      <c r="T377" s="31" t="s">
        <v>129</v>
      </c>
      <c r="U377" s="31" t="s">
        <v>32</v>
      </c>
      <c r="V377" s="31" t="s">
        <v>69</v>
      </c>
      <c r="W377" s="31"/>
      <c r="X377" s="31"/>
      <c r="Y377" s="31" t="s">
        <v>34</v>
      </c>
      <c r="Z377" s="31"/>
      <c r="AA377" s="31"/>
      <c r="AB377" s="31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29"/>
      <c r="EU377" s="29"/>
      <c r="EV377" s="29"/>
      <c r="EW377" s="29"/>
      <c r="EX377" s="29"/>
      <c r="EY377" s="29"/>
      <c r="EZ377" s="29"/>
      <c r="FA377" s="29"/>
      <c r="FB377" s="29"/>
      <c r="FC377" s="29"/>
      <c r="FD377" s="29"/>
      <c r="FE377" s="29"/>
      <c r="FF377" s="29"/>
      <c r="FG377" s="29"/>
      <c r="FH377" s="29"/>
      <c r="FI377" s="29"/>
      <c r="FJ377" s="29"/>
      <c r="FK377" s="29"/>
      <c r="FL377" s="29"/>
      <c r="FM377" s="29"/>
      <c r="FN377" s="29"/>
      <c r="FO377" s="29"/>
      <c r="FP377" s="29"/>
      <c r="FQ377" s="29"/>
      <c r="FR377" s="29"/>
      <c r="FS377" s="29"/>
      <c r="FT377" s="29"/>
      <c r="FU377" s="29"/>
      <c r="FV377" s="29"/>
      <c r="FW377" s="29"/>
      <c r="FX377" s="29"/>
      <c r="FY377" s="29"/>
    </row>
    <row r="378" spans="1:181" s="195" customFormat="1" ht="30" x14ac:dyDescent="0.25">
      <c r="A378" s="63" t="s">
        <v>120</v>
      </c>
      <c r="B378" s="31" t="s">
        <v>134</v>
      </c>
      <c r="C378" s="40" t="s">
        <v>135</v>
      </c>
      <c r="D378" s="31" t="s">
        <v>136</v>
      </c>
      <c r="E378" s="31"/>
      <c r="F378" s="31" t="s">
        <v>68</v>
      </c>
      <c r="G378" s="31"/>
      <c r="H378" s="31"/>
      <c r="I378" s="31"/>
      <c r="J378" s="31" t="s">
        <v>20</v>
      </c>
      <c r="K378" s="31" t="s">
        <v>69</v>
      </c>
      <c r="L378" s="31" t="s">
        <v>69</v>
      </c>
      <c r="M378" s="64">
        <f>N378/1.21</f>
        <v>2628.0991735537191</v>
      </c>
      <c r="N378" s="34">
        <v>3180</v>
      </c>
      <c r="O378" s="34">
        <f>M378</f>
        <v>2628.0991735537191</v>
      </c>
      <c r="P378" s="62" t="s">
        <v>137</v>
      </c>
      <c r="Q378" s="31" t="s">
        <v>69</v>
      </c>
      <c r="R378" s="66" t="s">
        <v>138</v>
      </c>
      <c r="S378" s="65">
        <v>45658</v>
      </c>
      <c r="T378" s="31" t="s">
        <v>90</v>
      </c>
      <c r="U378" s="31" t="s">
        <v>139</v>
      </c>
      <c r="V378" s="31" t="s">
        <v>69</v>
      </c>
      <c r="W378" s="31" t="s">
        <v>68</v>
      </c>
      <c r="X378" s="62" t="s">
        <v>74</v>
      </c>
      <c r="Y378" s="31" t="s">
        <v>69</v>
      </c>
      <c r="Z378" s="31"/>
      <c r="AA378" s="31"/>
      <c r="AB378" s="31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29"/>
      <c r="EU378" s="29"/>
      <c r="EV378" s="29"/>
      <c r="EW378" s="29"/>
      <c r="EX378" s="29"/>
      <c r="EY378" s="29"/>
      <c r="EZ378" s="29"/>
      <c r="FA378" s="29"/>
      <c r="FB378" s="29"/>
      <c r="FC378" s="29"/>
      <c r="FD378" s="29"/>
      <c r="FE378" s="29"/>
      <c r="FF378" s="29"/>
      <c r="FG378" s="29"/>
      <c r="FH378" s="29"/>
      <c r="FI378" s="29"/>
      <c r="FJ378" s="29"/>
      <c r="FK378" s="29"/>
      <c r="FL378" s="29"/>
      <c r="FM378" s="29"/>
      <c r="FN378" s="29"/>
      <c r="FO378" s="29"/>
      <c r="FP378" s="29"/>
      <c r="FQ378" s="29"/>
      <c r="FR378" s="29"/>
      <c r="FS378" s="29"/>
      <c r="FT378" s="29"/>
      <c r="FU378" s="29"/>
      <c r="FV378" s="29"/>
      <c r="FW378" s="29"/>
      <c r="FX378" s="29"/>
      <c r="FY378" s="29"/>
    </row>
    <row r="379" spans="1:181" s="195" customFormat="1" x14ac:dyDescent="0.25">
      <c r="A379" s="63" t="s">
        <v>120</v>
      </c>
      <c r="B379" s="31" t="s">
        <v>140</v>
      </c>
      <c r="C379" s="40" t="s">
        <v>141</v>
      </c>
      <c r="D379" s="31" t="s">
        <v>142</v>
      </c>
      <c r="E379" s="31"/>
      <c r="F379" s="31" t="s">
        <v>68</v>
      </c>
      <c r="G379" s="31"/>
      <c r="H379" s="31"/>
      <c r="I379" s="31"/>
      <c r="J379" s="31" t="s">
        <v>20</v>
      </c>
      <c r="K379" s="31" t="s">
        <v>69</v>
      </c>
      <c r="L379" s="31" t="s">
        <v>69</v>
      </c>
      <c r="M379" s="64">
        <f>N379/1.21</f>
        <v>99173.553719008269</v>
      </c>
      <c r="N379" s="34">
        <v>120000</v>
      </c>
      <c r="O379" s="34">
        <f>M379</f>
        <v>99173.553719008269</v>
      </c>
      <c r="P379" s="62" t="s">
        <v>137</v>
      </c>
      <c r="Q379" s="31" t="s">
        <v>69</v>
      </c>
      <c r="R379" s="66" t="s">
        <v>138</v>
      </c>
      <c r="S379" s="65">
        <v>45658</v>
      </c>
      <c r="T379" s="31" t="s">
        <v>90</v>
      </c>
      <c r="U379" s="31" t="s">
        <v>139</v>
      </c>
      <c r="V379" s="31" t="s">
        <v>69</v>
      </c>
      <c r="W379" s="31" t="s">
        <v>69</v>
      </c>
      <c r="X379" s="31"/>
      <c r="Y379" s="31" t="s">
        <v>69</v>
      </c>
      <c r="Z379" s="31"/>
      <c r="AA379" s="31"/>
      <c r="AB379" s="31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29"/>
      <c r="EU379" s="29"/>
      <c r="EV379" s="29"/>
      <c r="EW379" s="29"/>
      <c r="EX379" s="29"/>
      <c r="EY379" s="29"/>
      <c r="EZ379" s="29"/>
      <c r="FA379" s="29"/>
      <c r="FB379" s="29"/>
      <c r="FC379" s="29"/>
      <c r="FD379" s="29"/>
      <c r="FE379" s="29"/>
      <c r="FF379" s="29"/>
      <c r="FG379" s="29"/>
      <c r="FH379" s="29"/>
      <c r="FI379" s="29"/>
      <c r="FJ379" s="29"/>
      <c r="FK379" s="29"/>
      <c r="FL379" s="29"/>
      <c r="FM379" s="29"/>
      <c r="FN379" s="29"/>
      <c r="FO379" s="29"/>
      <c r="FP379" s="29"/>
      <c r="FQ379" s="29"/>
      <c r="FR379" s="29"/>
      <c r="FS379" s="29"/>
      <c r="FT379" s="29"/>
      <c r="FU379" s="29"/>
      <c r="FV379" s="29"/>
      <c r="FW379" s="29"/>
      <c r="FX379" s="29"/>
      <c r="FY379" s="29"/>
    </row>
    <row r="380" spans="1:181" s="195" customFormat="1" x14ac:dyDescent="0.25">
      <c r="A380" s="63" t="s">
        <v>120</v>
      </c>
      <c r="B380" s="31" t="s">
        <v>143</v>
      </c>
      <c r="C380" s="40" t="s">
        <v>144</v>
      </c>
      <c r="D380" s="31" t="s">
        <v>142</v>
      </c>
      <c r="E380" s="31"/>
      <c r="F380" s="31" t="s">
        <v>68</v>
      </c>
      <c r="G380" s="31"/>
      <c r="H380" s="31"/>
      <c r="I380" s="31"/>
      <c r="J380" s="31" t="s">
        <v>20</v>
      </c>
      <c r="K380" s="31" t="s">
        <v>69</v>
      </c>
      <c r="L380" s="31" t="s">
        <v>69</v>
      </c>
      <c r="M380" s="64">
        <f>N380/1.21</f>
        <v>27708.78512396694</v>
      </c>
      <c r="N380" s="34">
        <v>33527.629999999997</v>
      </c>
      <c r="O380" s="34">
        <f>M380</f>
        <v>27708.78512396694</v>
      </c>
      <c r="P380" s="62" t="s">
        <v>137</v>
      </c>
      <c r="Q380" s="31" t="s">
        <v>69</v>
      </c>
      <c r="R380" s="66" t="s">
        <v>138</v>
      </c>
      <c r="S380" s="65">
        <v>45658</v>
      </c>
      <c r="T380" s="31" t="s">
        <v>90</v>
      </c>
      <c r="U380" s="31" t="s">
        <v>145</v>
      </c>
      <c r="V380" s="31" t="s">
        <v>69</v>
      </c>
      <c r="W380" s="31" t="s">
        <v>69</v>
      </c>
      <c r="X380" s="31"/>
      <c r="Y380" s="31" t="s">
        <v>69</v>
      </c>
      <c r="Z380" s="31"/>
      <c r="AA380" s="31"/>
      <c r="AB380" s="31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29"/>
      <c r="EY380" s="29"/>
      <c r="EZ380" s="29"/>
      <c r="FA380" s="29"/>
      <c r="FB380" s="29"/>
      <c r="FC380" s="29"/>
      <c r="FD380" s="29"/>
      <c r="FE380" s="29"/>
      <c r="FF380" s="29"/>
      <c r="FG380" s="29"/>
      <c r="FH380" s="29"/>
      <c r="FI380" s="29"/>
      <c r="FJ380" s="29"/>
      <c r="FK380" s="29"/>
      <c r="FL380" s="29"/>
      <c r="FM380" s="29"/>
      <c r="FN380" s="29"/>
      <c r="FO380" s="29"/>
      <c r="FP380" s="29"/>
      <c r="FQ380" s="29"/>
      <c r="FR380" s="29"/>
      <c r="FS380" s="29"/>
      <c r="FT380" s="29"/>
      <c r="FU380" s="29"/>
      <c r="FV380" s="29"/>
      <c r="FW380" s="29"/>
      <c r="FX380" s="29"/>
      <c r="FY380" s="29"/>
    </row>
    <row r="381" spans="1:181" s="195" customFormat="1" x14ac:dyDescent="0.25">
      <c r="A381" s="63" t="s">
        <v>120</v>
      </c>
      <c r="B381" s="184" t="s">
        <v>140</v>
      </c>
      <c r="C381" s="130" t="s">
        <v>146</v>
      </c>
      <c r="D381" s="31">
        <v>641100000</v>
      </c>
      <c r="E381" s="35" t="s">
        <v>70</v>
      </c>
      <c r="F381" s="35" t="s">
        <v>68</v>
      </c>
      <c r="G381" s="35"/>
      <c r="H381" s="35"/>
      <c r="I381" s="35"/>
      <c r="J381" s="35" t="s">
        <v>19</v>
      </c>
      <c r="K381" s="35" t="s">
        <v>69</v>
      </c>
      <c r="L381" s="35" t="s">
        <v>69</v>
      </c>
      <c r="M381" s="36">
        <v>5785.12</v>
      </c>
      <c r="N381" s="37">
        <v>7000</v>
      </c>
      <c r="O381" s="37">
        <f>N381</f>
        <v>7000</v>
      </c>
      <c r="P381" s="62" t="s">
        <v>137</v>
      </c>
      <c r="Q381" s="35" t="s">
        <v>69</v>
      </c>
      <c r="R381" s="66" t="s">
        <v>138</v>
      </c>
      <c r="S381" s="38">
        <v>45976</v>
      </c>
      <c r="T381" s="38" t="s">
        <v>147</v>
      </c>
      <c r="U381" s="38" t="s">
        <v>139</v>
      </c>
      <c r="V381" s="35" t="s">
        <v>69</v>
      </c>
      <c r="W381" s="35" t="s">
        <v>69</v>
      </c>
      <c r="X381" s="35"/>
      <c r="Y381" s="35" t="s">
        <v>69</v>
      </c>
      <c r="Z381" s="35"/>
      <c r="AA381" s="35"/>
      <c r="AB381" s="35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29"/>
      <c r="EU381" s="29"/>
      <c r="EV381" s="29"/>
      <c r="EW381" s="29"/>
      <c r="EX381" s="29"/>
      <c r="EY381" s="29"/>
      <c r="EZ381" s="29"/>
      <c r="FA381" s="29"/>
      <c r="FB381" s="29"/>
      <c r="FC381" s="29"/>
      <c r="FD381" s="29"/>
      <c r="FE381" s="29"/>
      <c r="FF381" s="29"/>
      <c r="FG381" s="29"/>
      <c r="FH381" s="29"/>
      <c r="FI381" s="29"/>
      <c r="FJ381" s="29"/>
      <c r="FK381" s="29"/>
      <c r="FL381" s="29"/>
      <c r="FM381" s="29"/>
      <c r="FN381" s="29"/>
      <c r="FO381" s="29"/>
      <c r="FP381" s="29"/>
      <c r="FQ381" s="29"/>
      <c r="FR381" s="29"/>
      <c r="FS381" s="29"/>
      <c r="FT381" s="29"/>
      <c r="FU381" s="29"/>
      <c r="FV381" s="29"/>
      <c r="FW381" s="29"/>
      <c r="FX381" s="29"/>
      <c r="FY381" s="29"/>
    </row>
    <row r="382" spans="1:181" s="195" customFormat="1" ht="30" x14ac:dyDescent="0.25">
      <c r="A382" s="63" t="s">
        <v>120</v>
      </c>
      <c r="B382" s="184" t="s">
        <v>148</v>
      </c>
      <c r="C382" s="130" t="s">
        <v>149</v>
      </c>
      <c r="D382" s="31" t="s">
        <v>150</v>
      </c>
      <c r="E382" s="31"/>
      <c r="F382" s="31" t="s">
        <v>68</v>
      </c>
      <c r="G382" s="31"/>
      <c r="H382" s="31"/>
      <c r="I382" s="31"/>
      <c r="J382" s="31" t="s">
        <v>20</v>
      </c>
      <c r="K382" s="31" t="s">
        <v>69</v>
      </c>
      <c r="L382" s="31" t="s">
        <v>69</v>
      </c>
      <c r="M382" s="64">
        <f>N382/1.21</f>
        <v>4545.454545454546</v>
      </c>
      <c r="N382" s="34">
        <v>5500</v>
      </c>
      <c r="O382" s="34">
        <f>N382</f>
        <v>5500</v>
      </c>
      <c r="P382" s="62" t="s">
        <v>137</v>
      </c>
      <c r="Q382" s="31" t="s">
        <v>68</v>
      </c>
      <c r="R382" s="66" t="s">
        <v>138</v>
      </c>
      <c r="S382" s="38">
        <v>45658</v>
      </c>
      <c r="T382" s="38" t="s">
        <v>90</v>
      </c>
      <c r="U382" s="38" t="s">
        <v>139</v>
      </c>
      <c r="V382" s="31" t="s">
        <v>69</v>
      </c>
      <c r="W382" s="31" t="s">
        <v>68</v>
      </c>
      <c r="X382" s="62" t="s">
        <v>74</v>
      </c>
      <c r="Y382" s="31" t="s">
        <v>69</v>
      </c>
      <c r="Z382" s="31"/>
      <c r="AA382" s="31"/>
      <c r="AB382" s="31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29"/>
      <c r="EU382" s="29"/>
      <c r="EV382" s="29"/>
      <c r="EW382" s="29"/>
      <c r="EX382" s="29"/>
      <c r="EY382" s="29"/>
      <c r="EZ382" s="29"/>
      <c r="FA382" s="29"/>
      <c r="FB382" s="29"/>
      <c r="FC382" s="29"/>
      <c r="FD382" s="29"/>
      <c r="FE382" s="29"/>
      <c r="FF382" s="29"/>
      <c r="FG382" s="29"/>
      <c r="FH382" s="29"/>
      <c r="FI382" s="29"/>
      <c r="FJ382" s="29"/>
      <c r="FK382" s="29"/>
      <c r="FL382" s="29"/>
      <c r="FM382" s="29"/>
      <c r="FN382" s="29"/>
      <c r="FO382" s="29"/>
      <c r="FP382" s="29"/>
      <c r="FQ382" s="29"/>
      <c r="FR382" s="29"/>
      <c r="FS382" s="29"/>
      <c r="FT382" s="29"/>
      <c r="FU382" s="29"/>
      <c r="FV382" s="29"/>
      <c r="FW382" s="29"/>
      <c r="FX382" s="29"/>
      <c r="FY382" s="29"/>
    </row>
    <row r="383" spans="1:181" s="195" customFormat="1" x14ac:dyDescent="0.25">
      <c r="A383" s="63" t="s">
        <v>120</v>
      </c>
      <c r="B383" s="31" t="s">
        <v>151</v>
      </c>
      <c r="C383" s="40" t="s">
        <v>152</v>
      </c>
      <c r="D383" s="31" t="s">
        <v>153</v>
      </c>
      <c r="E383" s="63"/>
      <c r="F383" s="31"/>
      <c r="G383" s="63"/>
      <c r="H383" s="63"/>
      <c r="I383" s="63"/>
      <c r="J383" s="31" t="s">
        <v>20</v>
      </c>
      <c r="K383" s="31" t="s">
        <v>68</v>
      </c>
      <c r="L383" s="31" t="s">
        <v>70</v>
      </c>
      <c r="M383" s="64">
        <v>50896153.799999997</v>
      </c>
      <c r="N383" s="64">
        <v>52932000</v>
      </c>
      <c r="O383" s="64">
        <v>50896153.799999997</v>
      </c>
      <c r="P383" s="62" t="s">
        <v>137</v>
      </c>
      <c r="Q383" s="31" t="s">
        <v>69</v>
      </c>
      <c r="R383" s="66" t="s">
        <v>138</v>
      </c>
      <c r="S383" s="65">
        <v>46013</v>
      </c>
      <c r="T383" s="31" t="s">
        <v>90</v>
      </c>
      <c r="U383" s="31" t="s">
        <v>32</v>
      </c>
      <c r="V383" s="31" t="s">
        <v>69</v>
      </c>
      <c r="W383" s="31" t="s">
        <v>69</v>
      </c>
      <c r="X383" s="31"/>
      <c r="Y383" s="31" t="s">
        <v>69</v>
      </c>
      <c r="Z383" s="31"/>
      <c r="AA383" s="31"/>
      <c r="AB383" s="31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29"/>
      <c r="EU383" s="29"/>
      <c r="EV383" s="29"/>
      <c r="EW383" s="29"/>
      <c r="EX383" s="29"/>
      <c r="EY383" s="29"/>
      <c r="EZ383" s="29"/>
      <c r="FA383" s="29"/>
      <c r="FB383" s="29"/>
      <c r="FC383" s="29"/>
      <c r="FD383" s="29"/>
      <c r="FE383" s="29"/>
      <c r="FF383" s="29"/>
      <c r="FG383" s="29"/>
      <c r="FH383" s="29"/>
      <c r="FI383" s="29"/>
      <c r="FJ383" s="29"/>
      <c r="FK383" s="29"/>
      <c r="FL383" s="29"/>
      <c r="FM383" s="29"/>
      <c r="FN383" s="29"/>
      <c r="FO383" s="29"/>
      <c r="FP383" s="29"/>
      <c r="FQ383" s="29"/>
      <c r="FR383" s="29"/>
      <c r="FS383" s="29"/>
      <c r="FT383" s="29"/>
      <c r="FU383" s="29"/>
      <c r="FV383" s="29"/>
      <c r="FW383" s="29"/>
      <c r="FX383" s="29"/>
      <c r="FY383" s="29"/>
    </row>
    <row r="384" spans="1:181" s="195" customFormat="1" x14ac:dyDescent="0.25">
      <c r="A384" s="63" t="s">
        <v>120</v>
      </c>
      <c r="B384" s="31" t="s">
        <v>154</v>
      </c>
      <c r="C384" s="40" t="s">
        <v>155</v>
      </c>
      <c r="D384" s="31" t="s">
        <v>156</v>
      </c>
      <c r="E384" s="63"/>
      <c r="F384" s="31" t="s">
        <v>68</v>
      </c>
      <c r="G384" s="63"/>
      <c r="H384" s="63"/>
      <c r="I384" s="63"/>
      <c r="J384" s="31" t="s">
        <v>19</v>
      </c>
      <c r="K384" s="31" t="s">
        <v>68</v>
      </c>
      <c r="L384" s="31" t="s">
        <v>70</v>
      </c>
      <c r="M384" s="64">
        <v>18632783.57</v>
      </c>
      <c r="N384" s="64">
        <v>18632783.57</v>
      </c>
      <c r="O384" s="64">
        <v>18632783.57</v>
      </c>
      <c r="P384" s="31" t="s">
        <v>157</v>
      </c>
      <c r="Q384" s="31" t="s">
        <v>68</v>
      </c>
      <c r="R384" s="66" t="s">
        <v>158</v>
      </c>
      <c r="S384" s="65">
        <v>46023</v>
      </c>
      <c r="T384" s="31" t="s">
        <v>159</v>
      </c>
      <c r="U384" s="31" t="s">
        <v>32</v>
      </c>
      <c r="V384" s="31" t="s">
        <v>69</v>
      </c>
      <c r="W384" s="31" t="s">
        <v>69</v>
      </c>
      <c r="X384" s="31"/>
      <c r="Y384" s="31" t="s">
        <v>69</v>
      </c>
      <c r="Z384" s="31"/>
      <c r="AA384" s="31"/>
      <c r="AB384" s="31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29"/>
      <c r="EU384" s="29"/>
      <c r="EV384" s="29"/>
      <c r="EW384" s="29"/>
      <c r="EX384" s="29"/>
      <c r="EY384" s="29"/>
      <c r="EZ384" s="29"/>
      <c r="FA384" s="29"/>
      <c r="FB384" s="29"/>
      <c r="FC384" s="29"/>
      <c r="FD384" s="29"/>
      <c r="FE384" s="29"/>
      <c r="FF384" s="29"/>
      <c r="FG384" s="29"/>
      <c r="FH384" s="29"/>
      <c r="FI384" s="29"/>
      <c r="FJ384" s="29"/>
      <c r="FK384" s="29"/>
      <c r="FL384" s="29"/>
      <c r="FM384" s="29"/>
      <c r="FN384" s="29"/>
      <c r="FO384" s="29"/>
      <c r="FP384" s="29"/>
      <c r="FQ384" s="29"/>
      <c r="FR384" s="29"/>
      <c r="FS384" s="29"/>
      <c r="FT384" s="29"/>
      <c r="FU384" s="29"/>
      <c r="FV384" s="29"/>
      <c r="FW384" s="29"/>
      <c r="FX384" s="29"/>
      <c r="FY384" s="29"/>
    </row>
    <row r="385" spans="1:181" s="195" customFormat="1" ht="30" x14ac:dyDescent="0.25">
      <c r="A385" s="63" t="s">
        <v>120</v>
      </c>
      <c r="B385" s="31" t="s">
        <v>151</v>
      </c>
      <c r="C385" s="40" t="s">
        <v>160</v>
      </c>
      <c r="D385" s="31" t="s">
        <v>161</v>
      </c>
      <c r="E385" s="63"/>
      <c r="F385" s="31" t="s">
        <v>68</v>
      </c>
      <c r="G385" s="63"/>
      <c r="H385" s="63"/>
      <c r="I385" s="63"/>
      <c r="J385" s="31" t="s">
        <v>19</v>
      </c>
      <c r="K385" s="31" t="s">
        <v>69</v>
      </c>
      <c r="L385" s="31" t="s">
        <v>68</v>
      </c>
      <c r="M385" s="64">
        <f>N385/1.21</f>
        <v>216000</v>
      </c>
      <c r="N385" s="64">
        <v>261360</v>
      </c>
      <c r="O385" s="64">
        <v>216000</v>
      </c>
      <c r="P385" s="31" t="s">
        <v>162</v>
      </c>
      <c r="Q385" s="31" t="s">
        <v>69</v>
      </c>
      <c r="R385" s="66" t="s">
        <v>158</v>
      </c>
      <c r="S385" s="65">
        <v>45962</v>
      </c>
      <c r="T385" s="31" t="s">
        <v>159</v>
      </c>
      <c r="U385" s="31" t="s">
        <v>32</v>
      </c>
      <c r="V385" s="31" t="s">
        <v>69</v>
      </c>
      <c r="W385" s="31"/>
      <c r="X385" s="31"/>
      <c r="Y385" s="31"/>
      <c r="Z385" s="31"/>
      <c r="AA385" s="31"/>
      <c r="AB385" s="31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29"/>
      <c r="EU385" s="29"/>
      <c r="EV385" s="29"/>
      <c r="EW385" s="29"/>
      <c r="EX385" s="29"/>
      <c r="EY385" s="29"/>
      <c r="EZ385" s="29"/>
      <c r="FA385" s="29"/>
      <c r="FB385" s="29"/>
      <c r="FC385" s="29"/>
      <c r="FD385" s="29"/>
      <c r="FE385" s="29"/>
      <c r="FF385" s="29"/>
      <c r="FG385" s="29"/>
      <c r="FH385" s="29"/>
      <c r="FI385" s="29"/>
      <c r="FJ385" s="29"/>
      <c r="FK385" s="29"/>
      <c r="FL385" s="29"/>
      <c r="FM385" s="29"/>
      <c r="FN385" s="29"/>
      <c r="FO385" s="29"/>
      <c r="FP385" s="29"/>
      <c r="FQ385" s="29"/>
      <c r="FR385" s="29"/>
      <c r="FS385" s="29"/>
      <c r="FT385" s="29"/>
      <c r="FU385" s="29"/>
      <c r="FV385" s="29"/>
      <c r="FW385" s="29"/>
      <c r="FX385" s="29"/>
      <c r="FY385" s="29"/>
    </row>
    <row r="386" spans="1:181" s="195" customFormat="1" x14ac:dyDescent="0.25">
      <c r="A386" s="63" t="s">
        <v>120</v>
      </c>
      <c r="B386" s="31" t="s">
        <v>121</v>
      </c>
      <c r="C386" s="40" t="s">
        <v>163</v>
      </c>
      <c r="D386" s="62" t="s">
        <v>30</v>
      </c>
      <c r="E386" s="63"/>
      <c r="F386" s="31"/>
      <c r="G386" s="63"/>
      <c r="H386" s="63"/>
      <c r="I386" s="63"/>
      <c r="J386" s="31" t="s">
        <v>19</v>
      </c>
      <c r="K386" s="31" t="s">
        <v>132</v>
      </c>
      <c r="L386" s="31" t="s">
        <v>124</v>
      </c>
      <c r="M386" s="64">
        <f>N386/1.21</f>
        <v>95400</v>
      </c>
      <c r="N386" s="64">
        <v>115434</v>
      </c>
      <c r="O386" s="64"/>
      <c r="P386" s="31" t="s">
        <v>164</v>
      </c>
      <c r="Q386" s="31" t="s">
        <v>132</v>
      </c>
      <c r="R386" s="66">
        <v>45689</v>
      </c>
      <c r="S386" s="65">
        <v>45833</v>
      </c>
      <c r="T386" s="31" t="s">
        <v>159</v>
      </c>
      <c r="U386" s="31" t="s">
        <v>32</v>
      </c>
      <c r="V386" s="31" t="s">
        <v>132</v>
      </c>
      <c r="W386" s="31" t="s">
        <v>132</v>
      </c>
      <c r="X386" s="31"/>
      <c r="Y386" s="31"/>
      <c r="Z386" s="31"/>
      <c r="AA386" s="31"/>
      <c r="AB386" s="31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29"/>
      <c r="EU386" s="29"/>
      <c r="EV386" s="29"/>
      <c r="EW386" s="29"/>
      <c r="EX386" s="29"/>
      <c r="EY386" s="29"/>
      <c r="EZ386" s="29"/>
      <c r="FA386" s="29"/>
      <c r="FB386" s="29"/>
      <c r="FC386" s="29"/>
      <c r="FD386" s="29"/>
      <c r="FE386" s="29"/>
      <c r="FF386" s="29"/>
      <c r="FG386" s="29"/>
      <c r="FH386" s="29"/>
      <c r="FI386" s="29"/>
      <c r="FJ386" s="29"/>
      <c r="FK386" s="29"/>
      <c r="FL386" s="29"/>
      <c r="FM386" s="29"/>
      <c r="FN386" s="29"/>
      <c r="FO386" s="29"/>
      <c r="FP386" s="29"/>
      <c r="FQ386" s="29"/>
      <c r="FR386" s="29"/>
      <c r="FS386" s="29"/>
      <c r="FT386" s="29"/>
      <c r="FU386" s="29"/>
      <c r="FV386" s="29"/>
      <c r="FW386" s="29"/>
      <c r="FX386" s="29"/>
      <c r="FY386" s="29"/>
    </row>
    <row r="387" spans="1:181" s="195" customFormat="1" ht="30" x14ac:dyDescent="0.25">
      <c r="A387" s="63" t="s">
        <v>120</v>
      </c>
      <c r="B387" s="31" t="s">
        <v>121</v>
      </c>
      <c r="C387" s="40" t="s">
        <v>165</v>
      </c>
      <c r="D387" s="62" t="s">
        <v>30</v>
      </c>
      <c r="E387" s="63"/>
      <c r="F387" s="31"/>
      <c r="G387" s="63"/>
      <c r="H387" s="63"/>
      <c r="I387" s="63"/>
      <c r="J387" s="31" t="s">
        <v>19</v>
      </c>
      <c r="K387" s="31" t="s">
        <v>132</v>
      </c>
      <c r="L387" s="31" t="s">
        <v>124</v>
      </c>
      <c r="M387" s="64">
        <v>36300</v>
      </c>
      <c r="N387" s="64">
        <f>M387*1.21</f>
        <v>43923</v>
      </c>
      <c r="O387" s="64"/>
      <c r="P387" s="31" t="s">
        <v>164</v>
      </c>
      <c r="Q387" s="31" t="s">
        <v>132</v>
      </c>
      <c r="R387" s="66">
        <v>45689</v>
      </c>
      <c r="S387" s="65">
        <v>45931</v>
      </c>
      <c r="T387" s="31" t="s">
        <v>90</v>
      </c>
      <c r="U387" s="31" t="s">
        <v>32</v>
      </c>
      <c r="V387" s="31" t="s">
        <v>132</v>
      </c>
      <c r="W387" s="31" t="s">
        <v>124</v>
      </c>
      <c r="X387" s="62" t="s">
        <v>74</v>
      </c>
      <c r="Y387" s="31"/>
      <c r="Z387" s="31"/>
      <c r="AA387" s="31"/>
      <c r="AB387" s="31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29"/>
      <c r="EU387" s="29"/>
      <c r="EV387" s="29"/>
      <c r="EW387" s="29"/>
      <c r="EX387" s="29"/>
      <c r="EY387" s="29"/>
      <c r="EZ387" s="29"/>
      <c r="FA387" s="29"/>
      <c r="FB387" s="29"/>
      <c r="FC387" s="29"/>
      <c r="FD387" s="29"/>
      <c r="FE387" s="29"/>
      <c r="FF387" s="29"/>
      <c r="FG387" s="29"/>
      <c r="FH387" s="29"/>
      <c r="FI387" s="29"/>
      <c r="FJ387" s="29"/>
      <c r="FK387" s="29"/>
      <c r="FL387" s="29"/>
      <c r="FM387" s="29"/>
      <c r="FN387" s="29"/>
      <c r="FO387" s="29"/>
      <c r="FP387" s="29"/>
      <c r="FQ387" s="29"/>
      <c r="FR387" s="29"/>
      <c r="FS387" s="29"/>
      <c r="FT387" s="29"/>
      <c r="FU387" s="29"/>
      <c r="FV387" s="29"/>
      <c r="FW387" s="29"/>
      <c r="FX387" s="29"/>
      <c r="FY387" s="29"/>
    </row>
    <row r="388" spans="1:181" s="195" customFormat="1" ht="30" x14ac:dyDescent="0.25">
      <c r="A388" s="63" t="s">
        <v>120</v>
      </c>
      <c r="B388" s="31" t="s">
        <v>121</v>
      </c>
      <c r="C388" s="40" t="s">
        <v>166</v>
      </c>
      <c r="D388" s="62" t="s">
        <v>30</v>
      </c>
      <c r="E388" s="63"/>
      <c r="F388" s="31"/>
      <c r="G388" s="63"/>
      <c r="H388" s="63"/>
      <c r="I388" s="63"/>
      <c r="J388" s="31" t="s">
        <v>19</v>
      </c>
      <c r="K388" s="31" t="s">
        <v>68</v>
      </c>
      <c r="L388" s="31" t="s">
        <v>124</v>
      </c>
      <c r="M388" s="64">
        <v>140300</v>
      </c>
      <c r="N388" s="64">
        <v>169763</v>
      </c>
      <c r="O388" s="64">
        <v>140300</v>
      </c>
      <c r="P388" s="31" t="s">
        <v>71</v>
      </c>
      <c r="Q388" s="31" t="s">
        <v>132</v>
      </c>
      <c r="R388" s="66">
        <v>45809</v>
      </c>
      <c r="S388" s="65">
        <v>46113</v>
      </c>
      <c r="T388" s="31" t="s">
        <v>159</v>
      </c>
      <c r="U388" s="31" t="s">
        <v>32</v>
      </c>
      <c r="V388" s="31" t="s">
        <v>132</v>
      </c>
      <c r="W388" s="31" t="s">
        <v>124</v>
      </c>
      <c r="X388" s="62" t="s">
        <v>74</v>
      </c>
      <c r="Y388" s="31"/>
      <c r="Z388" s="31"/>
      <c r="AA388" s="31"/>
      <c r="AB388" s="31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29"/>
      <c r="EU388" s="29"/>
      <c r="EV388" s="29"/>
      <c r="EW388" s="29"/>
      <c r="EX388" s="29"/>
      <c r="EY388" s="29"/>
      <c r="EZ388" s="29"/>
      <c r="FA388" s="29"/>
      <c r="FB388" s="29"/>
      <c r="FC388" s="29"/>
      <c r="FD388" s="29"/>
      <c r="FE388" s="29"/>
      <c r="FF388" s="29"/>
      <c r="FG388" s="29"/>
      <c r="FH388" s="29"/>
      <c r="FI388" s="29"/>
      <c r="FJ388" s="29"/>
      <c r="FK388" s="29"/>
      <c r="FL388" s="29"/>
      <c r="FM388" s="29"/>
      <c r="FN388" s="29"/>
      <c r="FO388" s="29"/>
      <c r="FP388" s="29"/>
      <c r="FQ388" s="29"/>
      <c r="FR388" s="29"/>
      <c r="FS388" s="29"/>
      <c r="FT388" s="29"/>
      <c r="FU388" s="29"/>
      <c r="FV388" s="29"/>
      <c r="FW388" s="29"/>
      <c r="FX388" s="29"/>
      <c r="FY388" s="29"/>
    </row>
    <row r="389" spans="1:181" s="195" customFormat="1" ht="30" x14ac:dyDescent="0.25">
      <c r="A389" s="63" t="s">
        <v>120</v>
      </c>
      <c r="B389" s="31" t="s">
        <v>121</v>
      </c>
      <c r="C389" s="40" t="s">
        <v>167</v>
      </c>
      <c r="D389" s="31" t="s">
        <v>30</v>
      </c>
      <c r="E389" s="31"/>
      <c r="F389" s="31"/>
      <c r="G389" s="31"/>
      <c r="H389" s="31"/>
      <c r="I389" s="31"/>
      <c r="J389" s="31" t="s">
        <v>19</v>
      </c>
      <c r="K389" s="31" t="s">
        <v>132</v>
      </c>
      <c r="L389" s="31" t="s">
        <v>124</v>
      </c>
      <c r="M389" s="64">
        <f>N389/1.21</f>
        <v>18395</v>
      </c>
      <c r="N389" s="34">
        <v>22257.95</v>
      </c>
      <c r="O389" s="34"/>
      <c r="P389" s="62" t="s">
        <v>168</v>
      </c>
      <c r="Q389" s="31" t="s">
        <v>132</v>
      </c>
      <c r="R389" s="66">
        <v>45870</v>
      </c>
      <c r="S389" s="65">
        <v>46113</v>
      </c>
      <c r="T389" s="65" t="s">
        <v>90</v>
      </c>
      <c r="U389" s="31" t="s">
        <v>32</v>
      </c>
      <c r="V389" s="31" t="s">
        <v>132</v>
      </c>
      <c r="W389" s="31" t="s">
        <v>132</v>
      </c>
      <c r="X389" s="31"/>
      <c r="Y389" s="31"/>
      <c r="Z389" s="31"/>
      <c r="AA389" s="31"/>
      <c r="AB389" s="31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29"/>
      <c r="EU389" s="29"/>
      <c r="EV389" s="29"/>
      <c r="EW389" s="29"/>
      <c r="EX389" s="29"/>
      <c r="EY389" s="29"/>
      <c r="EZ389" s="29"/>
      <c r="FA389" s="29"/>
      <c r="FB389" s="29"/>
      <c r="FC389" s="29"/>
      <c r="FD389" s="29"/>
      <c r="FE389" s="29"/>
      <c r="FF389" s="29"/>
      <c r="FG389" s="29"/>
      <c r="FH389" s="29"/>
      <c r="FI389" s="29"/>
      <c r="FJ389" s="29"/>
      <c r="FK389" s="29"/>
      <c r="FL389" s="29"/>
      <c r="FM389" s="29"/>
      <c r="FN389" s="29"/>
      <c r="FO389" s="29"/>
      <c r="FP389" s="29"/>
      <c r="FQ389" s="29"/>
      <c r="FR389" s="29"/>
      <c r="FS389" s="29"/>
      <c r="FT389" s="29"/>
      <c r="FU389" s="29"/>
      <c r="FV389" s="29"/>
      <c r="FW389" s="29"/>
      <c r="FX389" s="29"/>
      <c r="FY389" s="29"/>
    </row>
    <row r="390" spans="1:181" s="195" customFormat="1" x14ac:dyDescent="0.25">
      <c r="A390" s="63" t="s">
        <v>120</v>
      </c>
      <c r="B390" s="31"/>
      <c r="C390" s="40" t="s">
        <v>169</v>
      </c>
      <c r="D390" s="31"/>
      <c r="E390" s="31"/>
      <c r="F390" s="31"/>
      <c r="G390" s="31"/>
      <c r="H390" s="31"/>
      <c r="I390" s="31"/>
      <c r="J390" s="31" t="s">
        <v>20</v>
      </c>
      <c r="K390" s="31" t="s">
        <v>124</v>
      </c>
      <c r="L390" s="31" t="s">
        <v>132</v>
      </c>
      <c r="M390" s="64">
        <f>N390/1.21</f>
        <v>413223.14049586776</v>
      </c>
      <c r="N390" s="34">
        <v>500000</v>
      </c>
      <c r="O390" s="34"/>
      <c r="P390" s="31" t="s">
        <v>71</v>
      </c>
      <c r="Q390" s="31" t="s">
        <v>132</v>
      </c>
      <c r="R390" s="66">
        <v>45689</v>
      </c>
      <c r="S390" s="65">
        <v>45901</v>
      </c>
      <c r="T390" s="66" t="s">
        <v>86</v>
      </c>
      <c r="U390" s="31" t="s">
        <v>32</v>
      </c>
      <c r="V390" s="31" t="s">
        <v>124</v>
      </c>
      <c r="W390" s="31" t="s">
        <v>132</v>
      </c>
      <c r="X390" s="31"/>
      <c r="Y390" s="31"/>
      <c r="Z390" s="31"/>
      <c r="AA390" s="31"/>
      <c r="AB390" s="31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29"/>
      <c r="EU390" s="29"/>
      <c r="EV390" s="29"/>
      <c r="EW390" s="29"/>
      <c r="EX390" s="29"/>
      <c r="EY390" s="29"/>
      <c r="EZ390" s="29"/>
      <c r="FA390" s="29"/>
      <c r="FB390" s="29"/>
      <c r="FC390" s="29"/>
      <c r="FD390" s="29"/>
      <c r="FE390" s="29"/>
      <c r="FF390" s="29"/>
      <c r="FG390" s="29"/>
      <c r="FH390" s="29"/>
      <c r="FI390" s="29"/>
      <c r="FJ390" s="29"/>
      <c r="FK390" s="29"/>
      <c r="FL390" s="29"/>
      <c r="FM390" s="29"/>
      <c r="FN390" s="29"/>
      <c r="FO390" s="29"/>
      <c r="FP390" s="29"/>
      <c r="FQ390" s="29"/>
      <c r="FR390" s="29"/>
      <c r="FS390" s="29"/>
      <c r="FT390" s="29"/>
      <c r="FU390" s="29"/>
      <c r="FV390" s="29"/>
      <c r="FW390" s="29"/>
      <c r="FX390" s="29"/>
      <c r="FY390" s="29"/>
    </row>
    <row r="391" spans="1:181" s="195" customFormat="1" ht="30" x14ac:dyDescent="0.25">
      <c r="A391" s="63" t="s">
        <v>120</v>
      </c>
      <c r="B391" s="31" t="s">
        <v>121</v>
      </c>
      <c r="C391" s="40" t="s">
        <v>170</v>
      </c>
      <c r="D391" s="62" t="s">
        <v>30</v>
      </c>
      <c r="E391" s="31"/>
      <c r="F391" s="31"/>
      <c r="G391" s="31"/>
      <c r="H391" s="31"/>
      <c r="I391" s="31"/>
      <c r="J391" s="31" t="s">
        <v>19</v>
      </c>
      <c r="K391" s="31" t="s">
        <v>124</v>
      </c>
      <c r="L391" s="31" t="s">
        <v>124</v>
      </c>
      <c r="M391" s="64">
        <f>N391/1.21</f>
        <v>297520.66115702479</v>
      </c>
      <c r="N391" s="34">
        <v>360000</v>
      </c>
      <c r="O391" s="34">
        <v>720000</v>
      </c>
      <c r="P391" s="31" t="s">
        <v>71</v>
      </c>
      <c r="Q391" s="31"/>
      <c r="R391" s="66">
        <v>45717</v>
      </c>
      <c r="S391" s="65">
        <v>45839</v>
      </c>
      <c r="T391" s="66" t="s">
        <v>171</v>
      </c>
      <c r="U391" s="31" t="s">
        <v>32</v>
      </c>
      <c r="V391" s="31" t="s">
        <v>132</v>
      </c>
      <c r="W391" s="31" t="s">
        <v>69</v>
      </c>
      <c r="X391" s="31"/>
      <c r="Y391" s="31"/>
      <c r="Z391" s="31"/>
      <c r="AA391" s="31"/>
      <c r="AB391" s="31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29"/>
      <c r="EU391" s="29"/>
      <c r="EV391" s="29"/>
      <c r="EW391" s="29"/>
      <c r="EX391" s="29"/>
      <c r="EY391" s="29"/>
      <c r="EZ391" s="29"/>
      <c r="FA391" s="29"/>
      <c r="FB391" s="29"/>
      <c r="FC391" s="29"/>
      <c r="FD391" s="29"/>
      <c r="FE391" s="29"/>
      <c r="FF391" s="29"/>
      <c r="FG391" s="29"/>
      <c r="FH391" s="29"/>
      <c r="FI391" s="29"/>
      <c r="FJ391" s="29"/>
      <c r="FK391" s="29"/>
      <c r="FL391" s="29"/>
      <c r="FM391" s="29"/>
      <c r="FN391" s="29"/>
      <c r="FO391" s="29"/>
      <c r="FP391" s="29"/>
      <c r="FQ391" s="29"/>
      <c r="FR391" s="29"/>
      <c r="FS391" s="29"/>
      <c r="FT391" s="29"/>
      <c r="FU391" s="29"/>
      <c r="FV391" s="29"/>
      <c r="FW391" s="29"/>
      <c r="FX391" s="29"/>
      <c r="FY391" s="29"/>
    </row>
    <row r="392" spans="1:181" s="195" customFormat="1" ht="30" x14ac:dyDescent="0.25">
      <c r="A392" s="63" t="s">
        <v>120</v>
      </c>
      <c r="B392" s="31" t="s">
        <v>121</v>
      </c>
      <c r="C392" s="40" t="s">
        <v>172</v>
      </c>
      <c r="D392" s="62" t="s">
        <v>30</v>
      </c>
      <c r="E392" s="31"/>
      <c r="F392" s="31"/>
      <c r="G392" s="31"/>
      <c r="H392" s="31"/>
      <c r="I392" s="31"/>
      <c r="J392" s="31" t="s">
        <v>19</v>
      </c>
      <c r="K392" s="31" t="s">
        <v>69</v>
      </c>
      <c r="L392" s="31" t="s">
        <v>124</v>
      </c>
      <c r="M392" s="64">
        <v>40000</v>
      </c>
      <c r="N392" s="34">
        <v>48400</v>
      </c>
      <c r="O392" s="34">
        <v>80000</v>
      </c>
      <c r="P392" s="31" t="s">
        <v>71</v>
      </c>
      <c r="Q392" s="31" t="s">
        <v>132</v>
      </c>
      <c r="R392" s="66">
        <v>45689</v>
      </c>
      <c r="S392" s="65">
        <v>45839</v>
      </c>
      <c r="T392" s="66" t="s">
        <v>159</v>
      </c>
      <c r="U392" s="31" t="s">
        <v>32</v>
      </c>
      <c r="V392" s="31" t="s">
        <v>132</v>
      </c>
      <c r="W392" s="31" t="s">
        <v>132</v>
      </c>
      <c r="X392" s="31"/>
      <c r="Y392" s="31"/>
      <c r="Z392" s="31"/>
      <c r="AA392" s="31"/>
      <c r="AB392" s="31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29"/>
      <c r="EU392" s="29"/>
      <c r="EV392" s="29"/>
      <c r="EW392" s="29"/>
      <c r="EX392" s="29"/>
      <c r="EY392" s="29"/>
      <c r="EZ392" s="29"/>
      <c r="FA392" s="29"/>
      <c r="FB392" s="29"/>
      <c r="FC392" s="29"/>
      <c r="FD392" s="29"/>
      <c r="FE392" s="29"/>
      <c r="FF392" s="29"/>
      <c r="FG392" s="29"/>
      <c r="FH392" s="29"/>
      <c r="FI392" s="29"/>
      <c r="FJ392" s="29"/>
      <c r="FK392" s="29"/>
      <c r="FL392" s="29"/>
      <c r="FM392" s="29"/>
      <c r="FN392" s="29"/>
      <c r="FO392" s="29"/>
      <c r="FP392" s="29"/>
      <c r="FQ392" s="29"/>
      <c r="FR392" s="29"/>
      <c r="FS392" s="29"/>
      <c r="FT392" s="29"/>
      <c r="FU392" s="29"/>
      <c r="FV392" s="29"/>
      <c r="FW392" s="29"/>
      <c r="FX392" s="29"/>
      <c r="FY392" s="29"/>
    </row>
    <row r="393" spans="1:181" s="195" customFormat="1" ht="30" x14ac:dyDescent="0.25">
      <c r="A393" s="63" t="s">
        <v>120</v>
      </c>
      <c r="B393" s="31" t="s">
        <v>121</v>
      </c>
      <c r="C393" s="40" t="s">
        <v>173</v>
      </c>
      <c r="D393" s="62" t="s">
        <v>30</v>
      </c>
      <c r="E393" s="31"/>
      <c r="F393" s="31"/>
      <c r="G393" s="31"/>
      <c r="H393" s="31"/>
      <c r="I393" s="31"/>
      <c r="J393" s="31" t="s">
        <v>19</v>
      </c>
      <c r="K393" s="31" t="s">
        <v>69</v>
      </c>
      <c r="L393" s="31" t="s">
        <v>124</v>
      </c>
      <c r="M393" s="64">
        <v>90000</v>
      </c>
      <c r="N393" s="34">
        <v>108900</v>
      </c>
      <c r="O393" s="34">
        <v>180000</v>
      </c>
      <c r="P393" s="31" t="s">
        <v>71</v>
      </c>
      <c r="Q393" s="31" t="s">
        <v>132</v>
      </c>
      <c r="R393" s="66">
        <v>45689</v>
      </c>
      <c r="S393" s="65">
        <v>45839</v>
      </c>
      <c r="T393" s="66" t="s">
        <v>159</v>
      </c>
      <c r="U393" s="31" t="s">
        <v>32</v>
      </c>
      <c r="V393" s="31" t="s">
        <v>132</v>
      </c>
      <c r="W393" s="31" t="s">
        <v>132</v>
      </c>
      <c r="X393" s="31"/>
      <c r="Y393" s="31"/>
      <c r="Z393" s="31"/>
      <c r="AA393" s="31"/>
      <c r="AB393" s="31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29"/>
      <c r="EU393" s="29"/>
      <c r="EV393" s="29"/>
      <c r="EW393" s="29"/>
      <c r="EX393" s="29"/>
      <c r="EY393" s="29"/>
      <c r="EZ393" s="29"/>
      <c r="FA393" s="29"/>
      <c r="FB393" s="29"/>
      <c r="FC393" s="29"/>
      <c r="FD393" s="29"/>
      <c r="FE393" s="29"/>
      <c r="FF393" s="29"/>
      <c r="FG393" s="29"/>
      <c r="FH393" s="29"/>
      <c r="FI393" s="29"/>
      <c r="FJ393" s="29"/>
      <c r="FK393" s="29"/>
      <c r="FL393" s="29"/>
      <c r="FM393" s="29"/>
      <c r="FN393" s="29"/>
      <c r="FO393" s="29"/>
      <c r="FP393" s="29"/>
      <c r="FQ393" s="29"/>
      <c r="FR393" s="29"/>
      <c r="FS393" s="29"/>
      <c r="FT393" s="29"/>
      <c r="FU393" s="29"/>
      <c r="FV393" s="29"/>
      <c r="FW393" s="29"/>
      <c r="FX393" s="29"/>
      <c r="FY393" s="29"/>
    </row>
    <row r="394" spans="1:181" s="195" customFormat="1" ht="30" x14ac:dyDescent="0.25">
      <c r="A394" s="63" t="s">
        <v>120</v>
      </c>
      <c r="B394" s="31" t="s">
        <v>174</v>
      </c>
      <c r="C394" s="40" t="s">
        <v>175</v>
      </c>
      <c r="D394" s="31" t="s">
        <v>30</v>
      </c>
      <c r="E394" s="31"/>
      <c r="F394" s="31" t="s">
        <v>68</v>
      </c>
      <c r="G394" s="31"/>
      <c r="H394" s="31"/>
      <c r="I394" s="31"/>
      <c r="J394" s="31" t="s">
        <v>19</v>
      </c>
      <c r="K394" s="31" t="s">
        <v>69</v>
      </c>
      <c r="L394" s="31" t="s">
        <v>69</v>
      </c>
      <c r="M394" s="64">
        <f>N394/1.21</f>
        <v>82720</v>
      </c>
      <c r="N394" s="34">
        <v>100091.2</v>
      </c>
      <c r="O394" s="34">
        <f>N394</f>
        <v>100091.2</v>
      </c>
      <c r="P394" s="31" t="s">
        <v>164</v>
      </c>
      <c r="Q394" s="31" t="s">
        <v>69</v>
      </c>
      <c r="R394" s="66">
        <v>45748</v>
      </c>
      <c r="S394" s="65">
        <v>45926</v>
      </c>
      <c r="T394" s="66" t="s">
        <v>90</v>
      </c>
      <c r="U394" s="31" t="s">
        <v>32</v>
      </c>
      <c r="V394" s="31" t="s">
        <v>69</v>
      </c>
      <c r="W394" s="31" t="s">
        <v>68</v>
      </c>
      <c r="X394" s="62" t="s">
        <v>74</v>
      </c>
      <c r="Y394" s="31" t="s">
        <v>69</v>
      </c>
      <c r="Z394" s="31"/>
      <c r="AA394" s="31"/>
      <c r="AB394" s="31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29"/>
      <c r="EU394" s="29"/>
      <c r="EV394" s="29"/>
      <c r="EW394" s="29"/>
      <c r="EX394" s="29"/>
      <c r="EY394" s="29"/>
      <c r="EZ394" s="29"/>
      <c r="FA394" s="29"/>
      <c r="FB394" s="29"/>
      <c r="FC394" s="29"/>
      <c r="FD394" s="29"/>
      <c r="FE394" s="29"/>
      <c r="FF394" s="29"/>
      <c r="FG394" s="29"/>
      <c r="FH394" s="29"/>
      <c r="FI394" s="29"/>
      <c r="FJ394" s="29"/>
      <c r="FK394" s="29"/>
      <c r="FL394" s="29"/>
      <c r="FM394" s="29"/>
      <c r="FN394" s="29"/>
      <c r="FO394" s="29"/>
      <c r="FP394" s="29"/>
      <c r="FQ394" s="29"/>
      <c r="FR394" s="29"/>
      <c r="FS394" s="29"/>
      <c r="FT394" s="29"/>
      <c r="FU394" s="29"/>
      <c r="FV394" s="29"/>
      <c r="FW394" s="29"/>
      <c r="FX394" s="29"/>
      <c r="FY394" s="29"/>
    </row>
    <row r="395" spans="1:181" s="195" customFormat="1" x14ac:dyDescent="0.25">
      <c r="A395" s="63" t="s">
        <v>120</v>
      </c>
      <c r="B395" s="31" t="s">
        <v>121</v>
      </c>
      <c r="C395" s="40" t="s">
        <v>176</v>
      </c>
      <c r="D395" s="31" t="s">
        <v>30</v>
      </c>
      <c r="E395" s="31"/>
      <c r="F395" s="31"/>
      <c r="G395" s="31"/>
      <c r="H395" s="31"/>
      <c r="I395" s="31"/>
      <c r="J395" s="31" t="s">
        <v>19</v>
      </c>
      <c r="K395" s="31" t="s">
        <v>124</v>
      </c>
      <c r="L395" s="31" t="s">
        <v>124</v>
      </c>
      <c r="M395" s="34">
        <f>N395/1.21</f>
        <v>393593.60330578516</v>
      </c>
      <c r="N395" s="34">
        <v>476248.26</v>
      </c>
      <c r="O395" s="64"/>
      <c r="P395" s="31" t="s">
        <v>164</v>
      </c>
      <c r="Q395" s="31" t="s">
        <v>69</v>
      </c>
      <c r="R395" s="66">
        <v>45809</v>
      </c>
      <c r="S395" s="65">
        <v>46023</v>
      </c>
      <c r="T395" s="66" t="s">
        <v>159</v>
      </c>
      <c r="U395" s="31" t="s">
        <v>32</v>
      </c>
      <c r="V395" s="31" t="s">
        <v>132</v>
      </c>
      <c r="W395" s="31" t="s">
        <v>132</v>
      </c>
      <c r="X395" s="31"/>
      <c r="Y395" s="31"/>
      <c r="Z395" s="31"/>
      <c r="AA395" s="31"/>
      <c r="AB395" s="31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29"/>
      <c r="EU395" s="29"/>
      <c r="EV395" s="29"/>
      <c r="EW395" s="29"/>
      <c r="EX395" s="29"/>
      <c r="EY395" s="29"/>
      <c r="EZ395" s="29"/>
      <c r="FA395" s="29"/>
      <c r="FB395" s="29"/>
      <c r="FC395" s="29"/>
      <c r="FD395" s="29"/>
      <c r="FE395" s="29"/>
      <c r="FF395" s="29"/>
      <c r="FG395" s="29"/>
      <c r="FH395" s="29"/>
      <c r="FI395" s="29"/>
      <c r="FJ395" s="29"/>
      <c r="FK395" s="29"/>
      <c r="FL395" s="29"/>
      <c r="FM395" s="29"/>
      <c r="FN395" s="29"/>
      <c r="FO395" s="29"/>
      <c r="FP395" s="29"/>
      <c r="FQ395" s="29"/>
      <c r="FR395" s="29"/>
      <c r="FS395" s="29"/>
      <c r="FT395" s="29"/>
      <c r="FU395" s="29"/>
      <c r="FV395" s="29"/>
      <c r="FW395" s="29"/>
      <c r="FX395" s="29"/>
      <c r="FY395" s="29"/>
    </row>
    <row r="396" spans="1:181" s="195" customFormat="1" ht="30" x14ac:dyDescent="0.25">
      <c r="A396" s="63" t="s">
        <v>120</v>
      </c>
      <c r="B396" s="31"/>
      <c r="C396" s="40" t="s">
        <v>177</v>
      </c>
      <c r="D396" s="62">
        <v>48730000</v>
      </c>
      <c r="E396" s="39"/>
      <c r="F396" s="39"/>
      <c r="G396" s="31"/>
      <c r="H396" s="62"/>
      <c r="I396" s="66"/>
      <c r="J396" s="67" t="s">
        <v>19</v>
      </c>
      <c r="K396" s="39" t="s">
        <v>124</v>
      </c>
      <c r="L396" s="39" t="s">
        <v>68</v>
      </c>
      <c r="M396" s="64">
        <f>N396/1.21</f>
        <v>165289.25619834711</v>
      </c>
      <c r="N396" s="34">
        <v>200000</v>
      </c>
      <c r="O396" s="34">
        <v>165289.25619834711</v>
      </c>
      <c r="P396" s="67" t="s">
        <v>71</v>
      </c>
      <c r="Q396" s="62" t="s">
        <v>132</v>
      </c>
      <c r="R396" s="66">
        <v>45689</v>
      </c>
      <c r="S396" s="66">
        <v>45839</v>
      </c>
      <c r="T396" s="67" t="s">
        <v>159</v>
      </c>
      <c r="U396" s="31" t="s">
        <v>32</v>
      </c>
      <c r="V396" s="39" t="s">
        <v>132</v>
      </c>
      <c r="W396" s="39" t="s">
        <v>124</v>
      </c>
      <c r="X396" s="62" t="s">
        <v>74</v>
      </c>
      <c r="Y396" s="31"/>
      <c r="Z396" s="31"/>
      <c r="AA396" s="31"/>
      <c r="AB396" s="31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29"/>
      <c r="EU396" s="29"/>
      <c r="EV396" s="29"/>
      <c r="EW396" s="29"/>
      <c r="EX396" s="29"/>
      <c r="EY396" s="29"/>
      <c r="EZ396" s="29"/>
      <c r="FA396" s="29"/>
      <c r="FB396" s="29"/>
      <c r="FC396" s="29"/>
      <c r="FD396" s="29"/>
      <c r="FE396" s="29"/>
      <c r="FF396" s="29"/>
      <c r="FG396" s="29"/>
      <c r="FH396" s="29"/>
      <c r="FI396" s="29"/>
      <c r="FJ396" s="29"/>
      <c r="FK396" s="29"/>
      <c r="FL396" s="29"/>
      <c r="FM396" s="29"/>
      <c r="FN396" s="29"/>
      <c r="FO396" s="29"/>
      <c r="FP396" s="29"/>
      <c r="FQ396" s="29"/>
      <c r="FR396" s="29"/>
      <c r="FS396" s="29"/>
      <c r="FT396" s="29"/>
      <c r="FU396" s="29"/>
      <c r="FV396" s="29"/>
      <c r="FW396" s="29"/>
      <c r="FX396" s="29"/>
      <c r="FY396" s="29"/>
    </row>
    <row r="397" spans="1:181" s="195" customFormat="1" x14ac:dyDescent="0.25">
      <c r="A397" s="63" t="s">
        <v>120</v>
      </c>
      <c r="B397" s="31" t="s">
        <v>178</v>
      </c>
      <c r="C397" s="40" t="s">
        <v>179</v>
      </c>
      <c r="D397" s="31" t="s">
        <v>180</v>
      </c>
      <c r="E397" s="31"/>
      <c r="F397" s="31" t="s">
        <v>68</v>
      </c>
      <c r="G397" s="31"/>
      <c r="H397" s="31"/>
      <c r="I397" s="31"/>
      <c r="J397" s="31" t="s">
        <v>20</v>
      </c>
      <c r="K397" s="31" t="s">
        <v>69</v>
      </c>
      <c r="L397" s="31" t="s">
        <v>69</v>
      </c>
      <c r="M397" s="64">
        <f>N397/1.21</f>
        <v>3045627.1074380167</v>
      </c>
      <c r="N397" s="64">
        <v>3685208.8</v>
      </c>
      <c r="O397" s="64">
        <f>N397</f>
        <v>3685208.8</v>
      </c>
      <c r="P397" s="62" t="s">
        <v>137</v>
      </c>
      <c r="Q397" s="31" t="s">
        <v>68</v>
      </c>
      <c r="R397" s="66" t="s">
        <v>158</v>
      </c>
      <c r="S397" s="65">
        <v>45869</v>
      </c>
      <c r="T397" s="31" t="s">
        <v>90</v>
      </c>
      <c r="U397" s="31" t="s">
        <v>32</v>
      </c>
      <c r="V397" s="31" t="s">
        <v>69</v>
      </c>
      <c r="W397" s="31" t="s">
        <v>69</v>
      </c>
      <c r="X397" s="31"/>
      <c r="Y397" s="31" t="s">
        <v>69</v>
      </c>
      <c r="Z397" s="31"/>
      <c r="AA397" s="31"/>
      <c r="AB397" s="31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29"/>
      <c r="EU397" s="29"/>
      <c r="EV397" s="29"/>
      <c r="EW397" s="29"/>
      <c r="EX397" s="29"/>
      <c r="EY397" s="29"/>
      <c r="EZ397" s="29"/>
      <c r="FA397" s="29"/>
      <c r="FB397" s="29"/>
      <c r="FC397" s="29"/>
      <c r="FD397" s="29"/>
      <c r="FE397" s="29"/>
      <c r="FF397" s="29"/>
      <c r="FG397" s="29"/>
      <c r="FH397" s="29"/>
      <c r="FI397" s="29"/>
      <c r="FJ397" s="29"/>
      <c r="FK397" s="29"/>
      <c r="FL397" s="29"/>
      <c r="FM397" s="29"/>
      <c r="FN397" s="29"/>
      <c r="FO397" s="29"/>
      <c r="FP397" s="29"/>
      <c r="FQ397" s="29"/>
      <c r="FR397" s="29"/>
      <c r="FS397" s="29"/>
      <c r="FT397" s="29"/>
      <c r="FU397" s="29"/>
      <c r="FV397" s="29"/>
      <c r="FW397" s="29"/>
      <c r="FX397" s="29"/>
      <c r="FY397" s="29"/>
    </row>
    <row r="398" spans="1:181" s="195" customFormat="1" x14ac:dyDescent="0.25">
      <c r="A398" s="63" t="s">
        <v>120</v>
      </c>
      <c r="B398" s="31" t="s">
        <v>178</v>
      </c>
      <c r="C398" s="40" t="s">
        <v>181</v>
      </c>
      <c r="D398" s="31" t="s">
        <v>180</v>
      </c>
      <c r="E398" s="31"/>
      <c r="F398" s="31" t="s">
        <v>68</v>
      </c>
      <c r="G398" s="31"/>
      <c r="H398" s="31"/>
      <c r="I398" s="31"/>
      <c r="J398" s="31" t="s">
        <v>20</v>
      </c>
      <c r="K398" s="31" t="s">
        <v>69</v>
      </c>
      <c r="L398" s="31" t="s">
        <v>69</v>
      </c>
      <c r="M398" s="64">
        <v>342600</v>
      </c>
      <c r="N398" s="64">
        <v>356304</v>
      </c>
      <c r="O398" s="64">
        <v>342600</v>
      </c>
      <c r="P398" s="31" t="s">
        <v>164</v>
      </c>
      <c r="Q398" s="31" t="s">
        <v>69</v>
      </c>
      <c r="R398" s="66">
        <v>45689</v>
      </c>
      <c r="S398" s="65">
        <v>45869</v>
      </c>
      <c r="T398" s="31" t="s">
        <v>90</v>
      </c>
      <c r="U398" s="31" t="s">
        <v>32</v>
      </c>
      <c r="V398" s="31" t="s">
        <v>69</v>
      </c>
      <c r="W398" s="31" t="s">
        <v>69</v>
      </c>
      <c r="X398" s="31"/>
      <c r="Y398" s="31" t="s">
        <v>69</v>
      </c>
      <c r="Z398" s="31"/>
      <c r="AA398" s="31"/>
      <c r="AB398" s="31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29"/>
      <c r="EU398" s="29"/>
      <c r="EV398" s="29"/>
      <c r="EW398" s="29"/>
      <c r="EX398" s="29"/>
      <c r="EY398" s="29"/>
      <c r="EZ398" s="29"/>
      <c r="FA398" s="29"/>
      <c r="FB398" s="29"/>
      <c r="FC398" s="29"/>
      <c r="FD398" s="29"/>
      <c r="FE398" s="29"/>
      <c r="FF398" s="29"/>
      <c r="FG398" s="29"/>
      <c r="FH398" s="29"/>
      <c r="FI398" s="29"/>
      <c r="FJ398" s="29"/>
      <c r="FK398" s="29"/>
      <c r="FL398" s="29"/>
      <c r="FM398" s="29"/>
      <c r="FN398" s="29"/>
      <c r="FO398" s="29"/>
      <c r="FP398" s="29"/>
      <c r="FQ398" s="29"/>
      <c r="FR398" s="29"/>
      <c r="FS398" s="29"/>
      <c r="FT398" s="29"/>
      <c r="FU398" s="29"/>
      <c r="FV398" s="29"/>
      <c r="FW398" s="29"/>
      <c r="FX398" s="29"/>
      <c r="FY398" s="29"/>
    </row>
    <row r="399" spans="1:181" s="195" customFormat="1" x14ac:dyDescent="0.25">
      <c r="A399" s="63" t="s">
        <v>120</v>
      </c>
      <c r="B399" s="31" t="s">
        <v>121</v>
      </c>
      <c r="C399" s="40" t="s">
        <v>182</v>
      </c>
      <c r="D399" s="31" t="s">
        <v>30</v>
      </c>
      <c r="E399" s="31"/>
      <c r="F399" s="31"/>
      <c r="G399" s="31"/>
      <c r="H399" s="31"/>
      <c r="I399" s="31"/>
      <c r="J399" s="31" t="s">
        <v>19</v>
      </c>
      <c r="K399" s="31" t="s">
        <v>124</v>
      </c>
      <c r="L399" s="31" t="s">
        <v>124</v>
      </c>
      <c r="M399" s="64">
        <f>N399/1.21</f>
        <v>529777.50413223146</v>
      </c>
      <c r="N399" s="64">
        <v>641030.78</v>
      </c>
      <c r="O399" s="64"/>
      <c r="P399" s="31" t="s">
        <v>164</v>
      </c>
      <c r="Q399" s="31" t="s">
        <v>69</v>
      </c>
      <c r="R399" s="66">
        <v>45870</v>
      </c>
      <c r="S399" s="65">
        <v>46023</v>
      </c>
      <c r="T399" s="31" t="s">
        <v>159</v>
      </c>
      <c r="U399" s="31" t="s">
        <v>32</v>
      </c>
      <c r="V399" s="31" t="s">
        <v>69</v>
      </c>
      <c r="W399" s="31" t="s">
        <v>69</v>
      </c>
      <c r="X399" s="31"/>
      <c r="Y399" s="31"/>
      <c r="Z399" s="31"/>
      <c r="AA399" s="31"/>
      <c r="AB399" s="31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29"/>
      <c r="EU399" s="29"/>
      <c r="EV399" s="29"/>
      <c r="EW399" s="29"/>
      <c r="EX399" s="29"/>
      <c r="EY399" s="29"/>
      <c r="EZ399" s="29"/>
      <c r="FA399" s="29"/>
      <c r="FB399" s="29"/>
      <c r="FC399" s="29"/>
      <c r="FD399" s="29"/>
      <c r="FE399" s="29"/>
      <c r="FF399" s="29"/>
      <c r="FG399" s="29"/>
      <c r="FH399" s="29"/>
      <c r="FI399" s="29"/>
      <c r="FJ399" s="29"/>
      <c r="FK399" s="29"/>
      <c r="FL399" s="29"/>
      <c r="FM399" s="29"/>
      <c r="FN399" s="29"/>
      <c r="FO399" s="29"/>
      <c r="FP399" s="29"/>
      <c r="FQ399" s="29"/>
      <c r="FR399" s="29"/>
      <c r="FS399" s="29"/>
      <c r="FT399" s="29"/>
      <c r="FU399" s="29"/>
      <c r="FV399" s="29"/>
      <c r="FW399" s="29"/>
      <c r="FX399" s="29"/>
      <c r="FY399" s="29"/>
    </row>
    <row r="400" spans="1:181" s="195" customFormat="1" ht="30" x14ac:dyDescent="0.25">
      <c r="A400" s="63" t="s">
        <v>120</v>
      </c>
      <c r="B400" s="31" t="s">
        <v>174</v>
      </c>
      <c r="C400" s="40" t="s">
        <v>183</v>
      </c>
      <c r="D400" s="31">
        <v>72262000</v>
      </c>
      <c r="E400" s="31"/>
      <c r="F400" s="31" t="s">
        <v>68</v>
      </c>
      <c r="G400" s="31"/>
      <c r="H400" s="31"/>
      <c r="I400" s="31"/>
      <c r="J400" s="31" t="s">
        <v>19</v>
      </c>
      <c r="K400" s="31" t="s">
        <v>69</v>
      </c>
      <c r="L400" s="31" t="s">
        <v>69</v>
      </c>
      <c r="M400" s="64">
        <f>N400/1.21</f>
        <v>59600</v>
      </c>
      <c r="N400" s="64">
        <v>72116</v>
      </c>
      <c r="O400" s="64">
        <v>59600</v>
      </c>
      <c r="P400" s="31" t="s">
        <v>184</v>
      </c>
      <c r="Q400" s="31" t="s">
        <v>69</v>
      </c>
      <c r="R400" s="66">
        <v>45689</v>
      </c>
      <c r="S400" s="65">
        <v>45778</v>
      </c>
      <c r="T400" s="31" t="s">
        <v>105</v>
      </c>
      <c r="U400" s="31" t="s">
        <v>32</v>
      </c>
      <c r="V400" s="31" t="s">
        <v>69</v>
      </c>
      <c r="W400" s="31" t="s">
        <v>68</v>
      </c>
      <c r="X400" s="62" t="s">
        <v>74</v>
      </c>
      <c r="Y400" s="31" t="s">
        <v>69</v>
      </c>
      <c r="Z400" s="31"/>
      <c r="AA400" s="31"/>
      <c r="AB400" s="31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29"/>
      <c r="EU400" s="29"/>
      <c r="EV400" s="29"/>
      <c r="EW400" s="29"/>
      <c r="EX400" s="29"/>
      <c r="EY400" s="29"/>
      <c r="EZ400" s="29"/>
      <c r="FA400" s="29"/>
      <c r="FB400" s="29"/>
      <c r="FC400" s="29"/>
      <c r="FD400" s="29"/>
      <c r="FE400" s="29"/>
      <c r="FF400" s="29"/>
      <c r="FG400" s="29"/>
      <c r="FH400" s="29"/>
      <c r="FI400" s="29"/>
      <c r="FJ400" s="29"/>
      <c r="FK400" s="29"/>
      <c r="FL400" s="29"/>
      <c r="FM400" s="29"/>
      <c r="FN400" s="29"/>
      <c r="FO400" s="29"/>
      <c r="FP400" s="29"/>
      <c r="FQ400" s="29"/>
      <c r="FR400" s="29"/>
      <c r="FS400" s="29"/>
      <c r="FT400" s="29"/>
      <c r="FU400" s="29"/>
      <c r="FV400" s="29"/>
      <c r="FW400" s="29"/>
      <c r="FX400" s="29"/>
      <c r="FY400" s="29"/>
    </row>
    <row r="401" spans="1:181" s="195" customFormat="1" x14ac:dyDescent="0.25">
      <c r="A401" s="63" t="s">
        <v>120</v>
      </c>
      <c r="B401" s="31" t="s">
        <v>121</v>
      </c>
      <c r="C401" s="40" t="s">
        <v>185</v>
      </c>
      <c r="D401" s="31" t="s">
        <v>30</v>
      </c>
      <c r="E401" s="31"/>
      <c r="F401" s="31"/>
      <c r="G401" s="31"/>
      <c r="H401" s="31"/>
      <c r="I401" s="31"/>
      <c r="J401" s="31" t="s">
        <v>19</v>
      </c>
      <c r="K401" s="31" t="s">
        <v>124</v>
      </c>
      <c r="L401" s="31" t="s">
        <v>124</v>
      </c>
      <c r="M401" s="64">
        <f>N401/1.21</f>
        <v>164160.87603305787</v>
      </c>
      <c r="N401" s="64">
        <v>198634.66</v>
      </c>
      <c r="O401" s="64">
        <v>164160.87603305787</v>
      </c>
      <c r="P401" s="64" t="s">
        <v>164</v>
      </c>
      <c r="Q401" s="64" t="s">
        <v>132</v>
      </c>
      <c r="R401" s="66">
        <v>45870</v>
      </c>
      <c r="S401" s="65">
        <v>46023</v>
      </c>
      <c r="T401" s="64" t="s">
        <v>159</v>
      </c>
      <c r="U401" s="31" t="s">
        <v>32</v>
      </c>
      <c r="V401" s="64" t="s">
        <v>132</v>
      </c>
      <c r="W401" s="64" t="s">
        <v>132</v>
      </c>
      <c r="X401" s="64"/>
      <c r="Y401" s="31"/>
      <c r="Z401" s="31"/>
      <c r="AA401" s="31"/>
      <c r="AB401" s="31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29"/>
      <c r="EU401" s="29"/>
      <c r="EV401" s="29"/>
      <c r="EW401" s="29"/>
      <c r="EX401" s="29"/>
      <c r="EY401" s="29"/>
      <c r="EZ401" s="29"/>
      <c r="FA401" s="29"/>
      <c r="FB401" s="29"/>
      <c r="FC401" s="29"/>
      <c r="FD401" s="29"/>
      <c r="FE401" s="29"/>
      <c r="FF401" s="29"/>
      <c r="FG401" s="29"/>
      <c r="FH401" s="29"/>
      <c r="FI401" s="29"/>
      <c r="FJ401" s="29"/>
      <c r="FK401" s="29"/>
      <c r="FL401" s="29"/>
      <c r="FM401" s="29"/>
      <c r="FN401" s="29"/>
      <c r="FO401" s="29"/>
      <c r="FP401" s="29"/>
      <c r="FQ401" s="29"/>
      <c r="FR401" s="29"/>
      <c r="FS401" s="29"/>
      <c r="FT401" s="29"/>
      <c r="FU401" s="29"/>
      <c r="FV401" s="29"/>
      <c r="FW401" s="29"/>
      <c r="FX401" s="29"/>
      <c r="FY401" s="29"/>
    </row>
    <row r="402" spans="1:181" s="195" customFormat="1" x14ac:dyDescent="0.25">
      <c r="A402" s="63" t="s">
        <v>120</v>
      </c>
      <c r="B402" s="31" t="s">
        <v>121</v>
      </c>
      <c r="C402" s="40" t="s">
        <v>186</v>
      </c>
      <c r="D402" s="31" t="s">
        <v>30</v>
      </c>
      <c r="E402" s="31"/>
      <c r="F402" s="31"/>
      <c r="G402" s="31"/>
      <c r="H402" s="31"/>
      <c r="I402" s="31"/>
      <c r="J402" s="31" t="s">
        <v>19</v>
      </c>
      <c r="K402" s="31" t="s">
        <v>124</v>
      </c>
      <c r="L402" s="31" t="s">
        <v>124</v>
      </c>
      <c r="M402" s="64">
        <f>N402/1.21</f>
        <v>308734.51239669422</v>
      </c>
      <c r="N402" s="64">
        <v>373568.76</v>
      </c>
      <c r="O402" s="64">
        <v>308734.51239669422</v>
      </c>
      <c r="P402" s="64" t="s">
        <v>164</v>
      </c>
      <c r="Q402" s="64" t="s">
        <v>132</v>
      </c>
      <c r="R402" s="66">
        <v>45870</v>
      </c>
      <c r="S402" s="65">
        <v>46023</v>
      </c>
      <c r="T402" s="64" t="s">
        <v>159</v>
      </c>
      <c r="U402" s="31" t="s">
        <v>32</v>
      </c>
      <c r="V402" s="64" t="s">
        <v>132</v>
      </c>
      <c r="W402" s="64" t="s">
        <v>132</v>
      </c>
      <c r="X402" s="64"/>
      <c r="Y402" s="31"/>
      <c r="Z402" s="31"/>
      <c r="AA402" s="31"/>
      <c r="AB402" s="31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29"/>
      <c r="EU402" s="29"/>
      <c r="EV402" s="29"/>
      <c r="EW402" s="29"/>
      <c r="EX402" s="29"/>
      <c r="EY402" s="29"/>
      <c r="EZ402" s="29"/>
      <c r="FA402" s="29"/>
      <c r="FB402" s="29"/>
      <c r="FC402" s="29"/>
      <c r="FD402" s="29"/>
      <c r="FE402" s="29"/>
      <c r="FF402" s="29"/>
      <c r="FG402" s="29"/>
      <c r="FH402" s="29"/>
      <c r="FI402" s="29"/>
      <c r="FJ402" s="29"/>
      <c r="FK402" s="29"/>
      <c r="FL402" s="29"/>
      <c r="FM402" s="29"/>
      <c r="FN402" s="29"/>
      <c r="FO402" s="29"/>
      <c r="FP402" s="29"/>
      <c r="FQ402" s="29"/>
      <c r="FR402" s="29"/>
      <c r="FS402" s="29"/>
      <c r="FT402" s="29"/>
      <c r="FU402" s="29"/>
      <c r="FV402" s="29"/>
      <c r="FW402" s="29"/>
      <c r="FX402" s="29"/>
      <c r="FY402" s="29"/>
    </row>
    <row r="403" spans="1:181" s="195" customFormat="1" ht="30" x14ac:dyDescent="0.25">
      <c r="A403" s="63" t="s">
        <v>120</v>
      </c>
      <c r="B403" s="31" t="s">
        <v>121</v>
      </c>
      <c r="C403" s="40" t="s">
        <v>187</v>
      </c>
      <c r="D403" s="62" t="s">
        <v>30</v>
      </c>
      <c r="E403" s="31"/>
      <c r="F403" s="31"/>
      <c r="G403" s="31"/>
      <c r="H403" s="31"/>
      <c r="I403" s="31"/>
      <c r="J403" s="31" t="s">
        <v>19</v>
      </c>
      <c r="K403" s="31" t="s">
        <v>34</v>
      </c>
      <c r="L403" s="31"/>
      <c r="M403" s="64">
        <v>12720</v>
      </c>
      <c r="N403" s="64">
        <f>M403*1.21</f>
        <v>15391.199999999999</v>
      </c>
      <c r="O403" s="64">
        <f>M403*3</f>
        <v>38160</v>
      </c>
      <c r="P403" s="31" t="s">
        <v>164</v>
      </c>
      <c r="Q403" s="64" t="s">
        <v>132</v>
      </c>
      <c r="R403" s="66">
        <v>45870</v>
      </c>
      <c r="S403" s="65">
        <v>46023</v>
      </c>
      <c r="T403" s="64" t="s">
        <v>90</v>
      </c>
      <c r="U403" s="31" t="s">
        <v>32</v>
      </c>
      <c r="V403" s="64" t="s">
        <v>132</v>
      </c>
      <c r="W403" s="64" t="s">
        <v>68</v>
      </c>
      <c r="X403" s="62" t="s">
        <v>74</v>
      </c>
      <c r="Y403" s="31" t="s">
        <v>69</v>
      </c>
      <c r="Z403" s="31"/>
      <c r="AA403" s="31"/>
      <c r="AB403" s="31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29"/>
      <c r="EU403" s="29"/>
      <c r="EV403" s="29"/>
      <c r="EW403" s="29"/>
      <c r="EX403" s="29"/>
      <c r="EY403" s="29"/>
      <c r="EZ403" s="29"/>
      <c r="FA403" s="29"/>
      <c r="FB403" s="29"/>
      <c r="FC403" s="29"/>
      <c r="FD403" s="29"/>
      <c r="FE403" s="29"/>
      <c r="FF403" s="29"/>
      <c r="FG403" s="29"/>
      <c r="FH403" s="29"/>
      <c r="FI403" s="29"/>
      <c r="FJ403" s="29"/>
      <c r="FK403" s="29"/>
      <c r="FL403" s="29"/>
      <c r="FM403" s="29"/>
      <c r="FN403" s="29"/>
      <c r="FO403" s="29"/>
      <c r="FP403" s="29"/>
      <c r="FQ403" s="29"/>
      <c r="FR403" s="29"/>
      <c r="FS403" s="29"/>
      <c r="FT403" s="29"/>
      <c r="FU403" s="29"/>
      <c r="FV403" s="29"/>
      <c r="FW403" s="29"/>
      <c r="FX403" s="29"/>
      <c r="FY403" s="29"/>
    </row>
    <row r="404" spans="1:181" s="195" customFormat="1" ht="30" x14ac:dyDescent="0.25">
      <c r="A404" s="63" t="s">
        <v>120</v>
      </c>
      <c r="B404" s="31" t="s">
        <v>151</v>
      </c>
      <c r="C404" s="40" t="s">
        <v>188</v>
      </c>
      <c r="D404" s="31" t="s">
        <v>189</v>
      </c>
      <c r="E404" s="31"/>
      <c r="F404" s="31" t="s">
        <v>68</v>
      </c>
      <c r="G404" s="31"/>
      <c r="H404" s="31"/>
      <c r="I404" s="31"/>
      <c r="J404" s="31" t="s">
        <v>19</v>
      </c>
      <c r="K404" s="31" t="s">
        <v>68</v>
      </c>
      <c r="L404" s="31" t="s">
        <v>68</v>
      </c>
      <c r="M404" s="64">
        <f>N404/1.21</f>
        <v>13016528.925619835</v>
      </c>
      <c r="N404" s="34">
        <v>15750000</v>
      </c>
      <c r="O404" s="34">
        <v>13016528.925619835</v>
      </c>
      <c r="P404" s="31" t="s">
        <v>128</v>
      </c>
      <c r="Q404" s="31" t="s">
        <v>68</v>
      </c>
      <c r="R404" s="66">
        <v>45778</v>
      </c>
      <c r="S404" s="65">
        <v>46023</v>
      </c>
      <c r="T404" s="31" t="s">
        <v>129</v>
      </c>
      <c r="U404" s="31" t="s">
        <v>32</v>
      </c>
      <c r="V404" s="31" t="s">
        <v>69</v>
      </c>
      <c r="W404" s="31" t="s">
        <v>69</v>
      </c>
      <c r="X404" s="31"/>
      <c r="Y404" s="31" t="s">
        <v>69</v>
      </c>
      <c r="Z404" s="31"/>
      <c r="AA404" s="31"/>
      <c r="AB404" s="31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29"/>
      <c r="EU404" s="29"/>
      <c r="EV404" s="29"/>
      <c r="EW404" s="29"/>
      <c r="EX404" s="29"/>
      <c r="EY404" s="29"/>
      <c r="EZ404" s="29"/>
      <c r="FA404" s="29"/>
      <c r="FB404" s="29"/>
      <c r="FC404" s="29"/>
      <c r="FD404" s="29"/>
      <c r="FE404" s="29"/>
      <c r="FF404" s="29"/>
      <c r="FG404" s="29"/>
      <c r="FH404" s="29"/>
      <c r="FI404" s="29"/>
      <c r="FJ404" s="29"/>
      <c r="FK404" s="29"/>
      <c r="FL404" s="29"/>
      <c r="FM404" s="29"/>
      <c r="FN404" s="29"/>
      <c r="FO404" s="29"/>
      <c r="FP404" s="29"/>
      <c r="FQ404" s="29"/>
      <c r="FR404" s="29"/>
      <c r="FS404" s="29"/>
      <c r="FT404" s="29"/>
      <c r="FU404" s="29"/>
      <c r="FV404" s="29"/>
      <c r="FW404" s="29"/>
      <c r="FX404" s="29"/>
      <c r="FY404" s="29"/>
    </row>
    <row r="405" spans="1:181" s="195" customFormat="1" x14ac:dyDescent="0.25">
      <c r="A405" s="63" t="s">
        <v>120</v>
      </c>
      <c r="B405" s="31" t="s">
        <v>151</v>
      </c>
      <c r="C405" s="40" t="s">
        <v>190</v>
      </c>
      <c r="D405" s="31" t="s">
        <v>191</v>
      </c>
      <c r="E405" s="31"/>
      <c r="F405" s="31"/>
      <c r="G405" s="31"/>
      <c r="H405" s="31"/>
      <c r="I405" s="31"/>
      <c r="J405" s="31" t="s">
        <v>20</v>
      </c>
      <c r="K405" s="31" t="s">
        <v>68</v>
      </c>
      <c r="L405" s="31" t="s">
        <v>68</v>
      </c>
      <c r="M405" s="64">
        <v>9529020.5899999999</v>
      </c>
      <c r="N405" s="34">
        <v>9910181.1400000006</v>
      </c>
      <c r="O405" s="64">
        <v>9529020.5899999999</v>
      </c>
      <c r="P405" s="31" t="s">
        <v>128</v>
      </c>
      <c r="Q405" s="31" t="s">
        <v>68</v>
      </c>
      <c r="R405" s="66">
        <v>45658</v>
      </c>
      <c r="S405" s="65">
        <v>45809</v>
      </c>
      <c r="T405" s="31" t="s">
        <v>129</v>
      </c>
      <c r="U405" s="31" t="s">
        <v>32</v>
      </c>
      <c r="V405" s="31" t="s">
        <v>69</v>
      </c>
      <c r="W405" s="31" t="s">
        <v>69</v>
      </c>
      <c r="X405" s="31"/>
      <c r="Y405" s="31" t="s">
        <v>69</v>
      </c>
      <c r="Z405" s="31"/>
      <c r="AA405" s="31"/>
      <c r="AB405" s="31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29"/>
      <c r="EU405" s="29"/>
      <c r="EV405" s="29"/>
      <c r="EW405" s="29"/>
      <c r="EX405" s="29"/>
      <c r="EY405" s="29"/>
      <c r="EZ405" s="29"/>
      <c r="FA405" s="29"/>
      <c r="FB405" s="29"/>
      <c r="FC405" s="29"/>
      <c r="FD405" s="29"/>
      <c r="FE405" s="29"/>
      <c r="FF405" s="29"/>
      <c r="FG405" s="29"/>
      <c r="FH405" s="29"/>
      <c r="FI405" s="29"/>
      <c r="FJ405" s="29"/>
      <c r="FK405" s="29"/>
      <c r="FL405" s="29"/>
      <c r="FM405" s="29"/>
      <c r="FN405" s="29"/>
      <c r="FO405" s="29"/>
      <c r="FP405" s="29"/>
      <c r="FQ405" s="29"/>
      <c r="FR405" s="29"/>
      <c r="FS405" s="29"/>
      <c r="FT405" s="29"/>
      <c r="FU405" s="29"/>
      <c r="FV405" s="29"/>
      <c r="FW405" s="29"/>
      <c r="FX405" s="29"/>
      <c r="FY405" s="29"/>
    </row>
    <row r="406" spans="1:181" s="195" customFormat="1" ht="30" x14ac:dyDescent="0.25">
      <c r="A406" s="63" t="s">
        <v>120</v>
      </c>
      <c r="B406" s="31"/>
      <c r="C406" s="40" t="s">
        <v>192</v>
      </c>
      <c r="D406" s="31"/>
      <c r="E406" s="31"/>
      <c r="F406" s="31"/>
      <c r="G406" s="31"/>
      <c r="H406" s="31"/>
      <c r="I406" s="31"/>
      <c r="J406" s="31" t="s">
        <v>20</v>
      </c>
      <c r="K406" s="31" t="s">
        <v>124</v>
      </c>
      <c r="L406" s="31" t="s">
        <v>132</v>
      </c>
      <c r="M406" s="64">
        <f>N406/1.21</f>
        <v>165289.25619834711</v>
      </c>
      <c r="N406" s="34">
        <v>200000</v>
      </c>
      <c r="O406" s="64"/>
      <c r="P406" s="31" t="s">
        <v>71</v>
      </c>
      <c r="Q406" s="31" t="s">
        <v>132</v>
      </c>
      <c r="R406" s="66">
        <v>45689</v>
      </c>
      <c r="S406" s="65">
        <v>45901</v>
      </c>
      <c r="T406" s="31" t="s">
        <v>86</v>
      </c>
      <c r="U406" s="31" t="s">
        <v>32</v>
      </c>
      <c r="V406" s="31" t="s">
        <v>124</v>
      </c>
      <c r="W406" s="31" t="s">
        <v>68</v>
      </c>
      <c r="X406" s="62" t="s">
        <v>74</v>
      </c>
      <c r="Y406" s="31"/>
      <c r="Z406" s="31"/>
      <c r="AA406" s="31"/>
      <c r="AB406" s="31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29"/>
      <c r="EU406" s="29"/>
      <c r="EV406" s="29"/>
      <c r="EW406" s="29"/>
      <c r="EX406" s="29"/>
      <c r="EY406" s="29"/>
      <c r="EZ406" s="29"/>
      <c r="FA406" s="29"/>
      <c r="FB406" s="29"/>
      <c r="FC406" s="29"/>
      <c r="FD406" s="29"/>
      <c r="FE406" s="29"/>
      <c r="FF406" s="29"/>
      <c r="FG406" s="29"/>
      <c r="FH406" s="29"/>
      <c r="FI406" s="29"/>
      <c r="FJ406" s="29"/>
      <c r="FK406" s="29"/>
      <c r="FL406" s="29"/>
      <c r="FM406" s="29"/>
      <c r="FN406" s="29"/>
      <c r="FO406" s="29"/>
      <c r="FP406" s="29"/>
      <c r="FQ406" s="29"/>
      <c r="FR406" s="29"/>
      <c r="FS406" s="29"/>
      <c r="FT406" s="29"/>
      <c r="FU406" s="29"/>
      <c r="FV406" s="29"/>
      <c r="FW406" s="29"/>
      <c r="FX406" s="29"/>
      <c r="FY406" s="29"/>
    </row>
    <row r="407" spans="1:181" s="195" customFormat="1" ht="30" x14ac:dyDescent="0.25">
      <c r="A407" s="63" t="s">
        <v>120</v>
      </c>
      <c r="B407" s="31" t="s">
        <v>174</v>
      </c>
      <c r="C407" s="40" t="s">
        <v>193</v>
      </c>
      <c r="D407" s="31" t="s">
        <v>194</v>
      </c>
      <c r="E407" s="31"/>
      <c r="F407" s="31"/>
      <c r="G407" s="31"/>
      <c r="H407" s="31"/>
      <c r="I407" s="31"/>
      <c r="J407" s="31" t="s">
        <v>19</v>
      </c>
      <c r="K407" s="31" t="s">
        <v>69</v>
      </c>
      <c r="L407" s="31" t="s">
        <v>69</v>
      </c>
      <c r="M407" s="64">
        <v>19421.490000000002</v>
      </c>
      <c r="N407" s="64">
        <v>23500</v>
      </c>
      <c r="O407" s="64">
        <v>19421.490000000002</v>
      </c>
      <c r="P407" s="31" t="s">
        <v>195</v>
      </c>
      <c r="Q407" s="31" t="s">
        <v>69</v>
      </c>
      <c r="R407" s="66">
        <v>45689</v>
      </c>
      <c r="S407" s="65">
        <v>45717</v>
      </c>
      <c r="T407" s="31" t="s">
        <v>72</v>
      </c>
      <c r="U407" s="31" t="s">
        <v>32</v>
      </c>
      <c r="V407" s="31" t="s">
        <v>69</v>
      </c>
      <c r="W407" s="31" t="s">
        <v>124</v>
      </c>
      <c r="X407" s="62" t="s">
        <v>74</v>
      </c>
      <c r="Y407" s="31" t="s">
        <v>69</v>
      </c>
      <c r="Z407" s="31"/>
      <c r="AA407" s="31"/>
      <c r="AB407" s="31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29"/>
      <c r="EU407" s="29"/>
      <c r="EV407" s="29"/>
      <c r="EW407" s="29"/>
      <c r="EX407" s="29"/>
      <c r="EY407" s="29"/>
      <c r="EZ407" s="29"/>
      <c r="FA407" s="29"/>
      <c r="FB407" s="29"/>
      <c r="FC407" s="29"/>
      <c r="FD407" s="29"/>
      <c r="FE407" s="29"/>
      <c r="FF407" s="29"/>
      <c r="FG407" s="29"/>
      <c r="FH407" s="29"/>
      <c r="FI407" s="29"/>
      <c r="FJ407" s="29"/>
      <c r="FK407" s="29"/>
      <c r="FL407" s="29"/>
      <c r="FM407" s="29"/>
      <c r="FN407" s="29"/>
      <c r="FO407" s="29"/>
      <c r="FP407" s="29"/>
      <c r="FQ407" s="29"/>
      <c r="FR407" s="29"/>
      <c r="FS407" s="29"/>
      <c r="FT407" s="29"/>
      <c r="FU407" s="29"/>
      <c r="FV407" s="29"/>
      <c r="FW407" s="29"/>
      <c r="FX407" s="29"/>
      <c r="FY407" s="29"/>
    </row>
    <row r="408" spans="1:181" s="195" customFormat="1" x14ac:dyDescent="0.25">
      <c r="A408" s="63" t="s">
        <v>120</v>
      </c>
      <c r="B408" s="31" t="s">
        <v>151</v>
      </c>
      <c r="C408" s="40" t="s">
        <v>196</v>
      </c>
      <c r="D408" s="31" t="s">
        <v>197</v>
      </c>
      <c r="E408" s="31"/>
      <c r="F408" s="31"/>
      <c r="G408" s="31"/>
      <c r="H408" s="31"/>
      <c r="I408" s="31"/>
      <c r="J408" s="31" t="s">
        <v>20</v>
      </c>
      <c r="K408" s="31" t="s">
        <v>68</v>
      </c>
      <c r="L408" s="31" t="s">
        <v>68</v>
      </c>
      <c r="M408" s="64">
        <v>50896153.799999997</v>
      </c>
      <c r="N408" s="64">
        <v>52932000</v>
      </c>
      <c r="O408" s="64">
        <v>50896153.799999997</v>
      </c>
      <c r="P408" s="31" t="s">
        <v>128</v>
      </c>
      <c r="Q408" s="31" t="s">
        <v>68</v>
      </c>
      <c r="R408" s="66">
        <v>45778</v>
      </c>
      <c r="S408" s="65">
        <v>46023</v>
      </c>
      <c r="T408" s="31" t="s">
        <v>129</v>
      </c>
      <c r="U408" s="31" t="s">
        <v>32</v>
      </c>
      <c r="V408" s="31" t="s">
        <v>132</v>
      </c>
      <c r="W408" s="31" t="s">
        <v>132</v>
      </c>
      <c r="X408" s="31"/>
      <c r="Y408" s="31" t="s">
        <v>69</v>
      </c>
      <c r="Z408" s="31"/>
      <c r="AA408" s="31"/>
      <c r="AB408" s="31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29"/>
      <c r="EU408" s="29"/>
      <c r="EV408" s="29"/>
      <c r="EW408" s="29"/>
      <c r="EX408" s="29"/>
      <c r="EY408" s="29"/>
      <c r="EZ408" s="29"/>
      <c r="FA408" s="29"/>
      <c r="FB408" s="29"/>
      <c r="FC408" s="29"/>
      <c r="FD408" s="29"/>
      <c r="FE408" s="29"/>
      <c r="FF408" s="29"/>
      <c r="FG408" s="29"/>
      <c r="FH408" s="29"/>
      <c r="FI408" s="29"/>
      <c r="FJ408" s="29"/>
      <c r="FK408" s="29"/>
      <c r="FL408" s="29"/>
      <c r="FM408" s="29"/>
      <c r="FN408" s="29"/>
      <c r="FO408" s="29"/>
      <c r="FP408" s="29"/>
      <c r="FQ408" s="29"/>
      <c r="FR408" s="29"/>
      <c r="FS408" s="29"/>
      <c r="FT408" s="29"/>
      <c r="FU408" s="29"/>
      <c r="FV408" s="29"/>
      <c r="FW408" s="29"/>
      <c r="FX408" s="29"/>
      <c r="FY408" s="29"/>
    </row>
    <row r="409" spans="1:181" s="195" customFormat="1" x14ac:dyDescent="0.25">
      <c r="A409" s="31" t="s">
        <v>130</v>
      </c>
      <c r="B409" s="30" t="s">
        <v>121</v>
      </c>
      <c r="C409" s="28" t="s">
        <v>131</v>
      </c>
      <c r="D409" s="31" t="s">
        <v>123</v>
      </c>
      <c r="E409" s="30"/>
      <c r="F409" s="31"/>
      <c r="G409" s="30"/>
      <c r="H409" s="30"/>
      <c r="I409" s="30"/>
      <c r="J409" s="31" t="s">
        <v>19</v>
      </c>
      <c r="K409" s="31" t="s">
        <v>132</v>
      </c>
      <c r="L409" s="31" t="s">
        <v>132</v>
      </c>
      <c r="M409" s="32">
        <v>93000</v>
      </c>
      <c r="N409" s="33">
        <f>M409*1.21</f>
        <v>112530</v>
      </c>
      <c r="O409" s="32">
        <v>93000</v>
      </c>
      <c r="P409" s="31" t="s">
        <v>133</v>
      </c>
      <c r="Q409" s="31" t="s">
        <v>34</v>
      </c>
      <c r="R409" s="66">
        <v>45689</v>
      </c>
      <c r="S409" s="65">
        <v>45778</v>
      </c>
      <c r="T409" s="31" t="s">
        <v>105</v>
      </c>
      <c r="U409" s="31" t="s">
        <v>32</v>
      </c>
      <c r="V409" s="31" t="s">
        <v>69</v>
      </c>
      <c r="W409" s="31"/>
      <c r="X409" s="31"/>
      <c r="Y409" s="31" t="s">
        <v>34</v>
      </c>
      <c r="Z409" s="31"/>
      <c r="AA409" s="31"/>
      <c r="AB409" s="31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29"/>
      <c r="EU409" s="29"/>
      <c r="EV409" s="29"/>
      <c r="EW409" s="29"/>
      <c r="EX409" s="29"/>
      <c r="EY409" s="29"/>
      <c r="EZ409" s="29"/>
      <c r="FA409" s="29"/>
      <c r="FB409" s="29"/>
      <c r="FC409" s="29"/>
      <c r="FD409" s="29"/>
      <c r="FE409" s="29"/>
      <c r="FF409" s="29"/>
      <c r="FG409" s="29"/>
      <c r="FH409" s="29"/>
      <c r="FI409" s="29"/>
      <c r="FJ409" s="29"/>
      <c r="FK409" s="29"/>
      <c r="FL409" s="29"/>
      <c r="FM409" s="29"/>
      <c r="FN409" s="29"/>
      <c r="FO409" s="29"/>
      <c r="FP409" s="29"/>
      <c r="FQ409" s="29"/>
      <c r="FR409" s="29"/>
      <c r="FS409" s="29"/>
      <c r="FT409" s="29"/>
      <c r="FU409" s="29"/>
      <c r="FV409" s="29"/>
      <c r="FW409" s="29"/>
      <c r="FX409" s="29"/>
      <c r="FY409" s="29"/>
    </row>
    <row r="410" spans="1:181" s="29" customFormat="1" ht="30" x14ac:dyDescent="0.25">
      <c r="A410" s="22" t="s">
        <v>65</v>
      </c>
      <c r="B410" s="22"/>
      <c r="C410" s="23" t="s">
        <v>66</v>
      </c>
      <c r="D410" s="24" t="s">
        <v>67</v>
      </c>
      <c r="E410" s="23"/>
      <c r="F410" s="24" t="s">
        <v>68</v>
      </c>
      <c r="G410" s="23"/>
      <c r="H410" s="23"/>
      <c r="I410" s="23"/>
      <c r="J410" s="24" t="s">
        <v>18</v>
      </c>
      <c r="K410" s="24" t="s">
        <v>69</v>
      </c>
      <c r="L410" s="24" t="s">
        <v>70</v>
      </c>
      <c r="M410" s="25">
        <f t="shared" ref="M410:M429" si="7">N410/1.21</f>
        <v>2479338.8429752067</v>
      </c>
      <c r="N410" s="25">
        <v>3000000</v>
      </c>
      <c r="O410" s="25">
        <f t="shared" ref="O410:O429" si="8">M410</f>
        <v>2479338.8429752067</v>
      </c>
      <c r="P410" s="24" t="s">
        <v>71</v>
      </c>
      <c r="Q410" s="24" t="s">
        <v>69</v>
      </c>
      <c r="R410" s="95">
        <v>45689</v>
      </c>
      <c r="S410" s="95">
        <v>45778</v>
      </c>
      <c r="T410" s="24" t="s">
        <v>72</v>
      </c>
      <c r="U410" s="24" t="s">
        <v>73</v>
      </c>
      <c r="V410" s="26" t="s">
        <v>69</v>
      </c>
      <c r="W410" s="24" t="s">
        <v>70</v>
      </c>
      <c r="X410" s="24" t="s">
        <v>74</v>
      </c>
      <c r="Y410" s="24" t="s">
        <v>34</v>
      </c>
      <c r="Z410" s="24"/>
      <c r="AA410" s="26"/>
      <c r="AB410" s="26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  <c r="BY410" s="27"/>
      <c r="BZ410" s="27"/>
      <c r="CA410" s="27"/>
      <c r="CB410" s="27"/>
      <c r="CC410" s="27"/>
      <c r="CD410" s="27"/>
      <c r="CE410" s="27"/>
      <c r="CF410" s="27"/>
      <c r="CG410" s="27"/>
      <c r="CH410" s="27"/>
      <c r="CI410" s="27"/>
      <c r="CJ410" s="27"/>
      <c r="CK410" s="27"/>
      <c r="CL410" s="27"/>
      <c r="CM410" s="27"/>
      <c r="CN410" s="27"/>
      <c r="CO410" s="27"/>
      <c r="CP410" s="27"/>
      <c r="CQ410" s="27"/>
      <c r="CR410" s="27"/>
      <c r="CS410" s="27"/>
      <c r="CT410" s="27"/>
      <c r="CU410" s="27"/>
      <c r="CV410" s="27"/>
      <c r="CW410" s="27"/>
      <c r="CX410" s="27"/>
      <c r="CY410" s="27"/>
      <c r="CZ410" s="27"/>
      <c r="DA410" s="27"/>
      <c r="DB410" s="27"/>
      <c r="DC410" s="27"/>
      <c r="DD410" s="27"/>
      <c r="DE410" s="27"/>
      <c r="DF410" s="27"/>
      <c r="DG410" s="27"/>
      <c r="DH410" s="27"/>
      <c r="DI410" s="27"/>
      <c r="DJ410" s="27"/>
      <c r="DK410" s="27"/>
      <c r="DL410" s="27"/>
      <c r="DM410" s="27"/>
      <c r="DN410" s="27"/>
      <c r="DO410" s="27"/>
      <c r="DP410" s="27"/>
      <c r="DQ410" s="27"/>
      <c r="DR410" s="27"/>
      <c r="DS410" s="27"/>
      <c r="DT410" s="27"/>
      <c r="DU410" s="27"/>
      <c r="DV410" s="27"/>
      <c r="DW410" s="27"/>
      <c r="DX410" s="27"/>
      <c r="DY410" s="27"/>
      <c r="DZ410" s="27"/>
      <c r="EA410" s="27"/>
      <c r="EB410" s="27"/>
      <c r="EC410" s="27"/>
      <c r="ED410" s="27"/>
      <c r="EE410" s="27"/>
      <c r="EF410" s="27"/>
      <c r="EG410" s="27"/>
      <c r="EH410" s="27"/>
      <c r="EI410" s="27"/>
      <c r="EJ410" s="27"/>
      <c r="EK410" s="27"/>
      <c r="EL410" s="27"/>
      <c r="EM410" s="27"/>
      <c r="EN410" s="27"/>
      <c r="EO410" s="27"/>
      <c r="EP410" s="27"/>
      <c r="EQ410" s="27"/>
      <c r="ER410" s="27"/>
      <c r="ES410" s="27"/>
      <c r="ET410" s="27"/>
      <c r="EU410" s="27"/>
      <c r="EV410" s="27"/>
      <c r="EW410" s="27"/>
      <c r="EX410" s="27"/>
      <c r="EY410" s="27"/>
      <c r="EZ410" s="27"/>
      <c r="FA410" s="27"/>
      <c r="FB410" s="27"/>
      <c r="FC410" s="27"/>
      <c r="FD410" s="27"/>
      <c r="FE410" s="27"/>
      <c r="FF410" s="27"/>
      <c r="FG410" s="27"/>
      <c r="FH410" s="27"/>
      <c r="FI410" s="27"/>
      <c r="FJ410" s="27"/>
      <c r="FK410" s="27"/>
      <c r="FL410" s="27"/>
      <c r="FM410" s="27"/>
      <c r="FN410" s="27"/>
      <c r="FO410" s="27"/>
      <c r="FP410" s="27"/>
      <c r="FQ410" s="27"/>
      <c r="FR410" s="27"/>
      <c r="FS410" s="27"/>
      <c r="FT410" s="27"/>
      <c r="FU410" s="27"/>
      <c r="FV410" s="27"/>
      <c r="FW410" s="27"/>
      <c r="FX410" s="27"/>
      <c r="FY410" s="27"/>
    </row>
    <row r="411" spans="1:181" s="29" customFormat="1" ht="30" x14ac:dyDescent="0.25">
      <c r="A411" s="22" t="s">
        <v>65</v>
      </c>
      <c r="B411" s="22"/>
      <c r="C411" s="23" t="s">
        <v>75</v>
      </c>
      <c r="D411" s="24" t="s">
        <v>76</v>
      </c>
      <c r="E411" s="23"/>
      <c r="F411" s="24" t="s">
        <v>68</v>
      </c>
      <c r="G411" s="23"/>
      <c r="H411" s="23"/>
      <c r="I411" s="23"/>
      <c r="J411" s="24" t="s">
        <v>19</v>
      </c>
      <c r="K411" s="24" t="s">
        <v>69</v>
      </c>
      <c r="L411" s="24" t="s">
        <v>69</v>
      </c>
      <c r="M411" s="25">
        <f t="shared" si="7"/>
        <v>82644.628099173555</v>
      </c>
      <c r="N411" s="25">
        <v>100000</v>
      </c>
      <c r="O411" s="25">
        <f t="shared" si="8"/>
        <v>82644.628099173555</v>
      </c>
      <c r="P411" s="24" t="s">
        <v>77</v>
      </c>
      <c r="Q411" s="24" t="s">
        <v>69</v>
      </c>
      <c r="R411" s="95">
        <v>45778</v>
      </c>
      <c r="S411" s="95">
        <v>45870</v>
      </c>
      <c r="T411" s="24" t="s">
        <v>78</v>
      </c>
      <c r="U411" s="24" t="s">
        <v>73</v>
      </c>
      <c r="V411" s="26" t="s">
        <v>69</v>
      </c>
      <c r="W411" s="24" t="s">
        <v>70</v>
      </c>
      <c r="X411" s="24" t="s">
        <v>74</v>
      </c>
      <c r="Y411" s="24" t="s">
        <v>34</v>
      </c>
      <c r="Z411" s="24"/>
      <c r="AA411" s="26"/>
      <c r="AB411" s="26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  <c r="BY411" s="27"/>
      <c r="BZ411" s="27"/>
      <c r="CA411" s="27"/>
      <c r="CB411" s="27"/>
      <c r="CC411" s="27"/>
      <c r="CD411" s="27"/>
      <c r="CE411" s="27"/>
      <c r="CF411" s="27"/>
      <c r="CG411" s="27"/>
      <c r="CH411" s="27"/>
      <c r="CI411" s="27"/>
      <c r="CJ411" s="27"/>
      <c r="CK411" s="27"/>
      <c r="CL411" s="27"/>
      <c r="CM411" s="27"/>
      <c r="CN411" s="27"/>
      <c r="CO411" s="27"/>
      <c r="CP411" s="27"/>
      <c r="CQ411" s="27"/>
      <c r="CR411" s="27"/>
      <c r="CS411" s="27"/>
      <c r="CT411" s="27"/>
      <c r="CU411" s="27"/>
      <c r="CV411" s="27"/>
      <c r="CW411" s="27"/>
      <c r="CX411" s="27"/>
      <c r="CY411" s="27"/>
      <c r="CZ411" s="27"/>
      <c r="DA411" s="27"/>
      <c r="DB411" s="27"/>
      <c r="DC411" s="27"/>
      <c r="DD411" s="27"/>
      <c r="DE411" s="27"/>
      <c r="DF411" s="27"/>
      <c r="DG411" s="27"/>
      <c r="DH411" s="27"/>
      <c r="DI411" s="27"/>
      <c r="DJ411" s="27"/>
      <c r="DK411" s="27"/>
      <c r="DL411" s="27"/>
      <c r="DM411" s="27"/>
      <c r="DN411" s="27"/>
      <c r="DO411" s="27"/>
      <c r="DP411" s="27"/>
      <c r="DQ411" s="27"/>
      <c r="DR411" s="27"/>
      <c r="DS411" s="27"/>
      <c r="DT411" s="27"/>
      <c r="DU411" s="27"/>
      <c r="DV411" s="27"/>
      <c r="DW411" s="27"/>
      <c r="DX411" s="27"/>
      <c r="DY411" s="27"/>
      <c r="DZ411" s="27"/>
      <c r="EA411" s="27"/>
      <c r="EB411" s="27"/>
      <c r="EC411" s="27"/>
      <c r="ED411" s="27"/>
      <c r="EE411" s="27"/>
      <c r="EF411" s="27"/>
      <c r="EG411" s="27"/>
      <c r="EH411" s="27"/>
      <c r="EI411" s="27"/>
      <c r="EJ411" s="27"/>
      <c r="EK411" s="27"/>
      <c r="EL411" s="27"/>
      <c r="EM411" s="27"/>
      <c r="EN411" s="27"/>
      <c r="EO411" s="27"/>
      <c r="EP411" s="27"/>
      <c r="EQ411" s="27"/>
      <c r="ER411" s="27"/>
      <c r="ES411" s="27"/>
      <c r="ET411" s="27"/>
      <c r="EU411" s="27"/>
      <c r="EV411" s="27"/>
      <c r="EW411" s="27"/>
      <c r="EX411" s="27"/>
      <c r="EY411" s="27"/>
      <c r="EZ411" s="27"/>
      <c r="FA411" s="27"/>
      <c r="FB411" s="27"/>
      <c r="FC411" s="27"/>
      <c r="FD411" s="27"/>
      <c r="FE411" s="27"/>
      <c r="FF411" s="27"/>
      <c r="FG411" s="27"/>
      <c r="FH411" s="27"/>
      <c r="FI411" s="27"/>
      <c r="FJ411" s="27"/>
      <c r="FK411" s="27"/>
      <c r="FL411" s="27"/>
      <c r="FM411" s="27"/>
      <c r="FN411" s="27"/>
      <c r="FO411" s="27"/>
      <c r="FP411" s="27"/>
      <c r="FQ411" s="27"/>
      <c r="FR411" s="27"/>
      <c r="FS411" s="27"/>
      <c r="FT411" s="27"/>
      <c r="FU411" s="27"/>
      <c r="FV411" s="27"/>
      <c r="FW411" s="27"/>
      <c r="FX411" s="27"/>
      <c r="FY411" s="27"/>
    </row>
    <row r="412" spans="1:181" s="29" customFormat="1" ht="30" x14ac:dyDescent="0.25">
      <c r="A412" s="22" t="s">
        <v>65</v>
      </c>
      <c r="B412" s="22"/>
      <c r="C412" s="23" t="s">
        <v>79</v>
      </c>
      <c r="D412" s="24" t="s">
        <v>76</v>
      </c>
      <c r="E412" s="23"/>
      <c r="F412" s="24" t="s">
        <v>68</v>
      </c>
      <c r="G412" s="23"/>
      <c r="H412" s="23"/>
      <c r="I412" s="23"/>
      <c r="J412" s="24" t="s">
        <v>19</v>
      </c>
      <c r="K412" s="24" t="s">
        <v>69</v>
      </c>
      <c r="L412" s="24" t="s">
        <v>69</v>
      </c>
      <c r="M412" s="25">
        <f t="shared" si="7"/>
        <v>123966.94214876034</v>
      </c>
      <c r="N412" s="25">
        <v>150000</v>
      </c>
      <c r="O412" s="25">
        <f t="shared" si="8"/>
        <v>123966.94214876034</v>
      </c>
      <c r="P412" s="24" t="s">
        <v>77</v>
      </c>
      <c r="Q412" s="24" t="s">
        <v>69</v>
      </c>
      <c r="R412" s="95">
        <v>45717</v>
      </c>
      <c r="S412" s="95">
        <v>45809</v>
      </c>
      <c r="T412" s="24" t="s">
        <v>78</v>
      </c>
      <c r="U412" s="24" t="s">
        <v>80</v>
      </c>
      <c r="V412" s="26" t="s">
        <v>69</v>
      </c>
      <c r="W412" s="24" t="s">
        <v>70</v>
      </c>
      <c r="X412" s="24" t="s">
        <v>74</v>
      </c>
      <c r="Y412" s="24" t="s">
        <v>34</v>
      </c>
      <c r="Z412" s="24"/>
      <c r="AA412" s="26"/>
      <c r="AB412" s="26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  <c r="BZ412" s="27"/>
      <c r="CA412" s="27"/>
      <c r="CB412" s="27"/>
      <c r="CC412" s="27"/>
      <c r="CD412" s="27"/>
      <c r="CE412" s="27"/>
      <c r="CF412" s="27"/>
      <c r="CG412" s="27"/>
      <c r="CH412" s="27"/>
      <c r="CI412" s="27"/>
      <c r="CJ412" s="27"/>
      <c r="CK412" s="27"/>
      <c r="CL412" s="27"/>
      <c r="CM412" s="27"/>
      <c r="CN412" s="27"/>
      <c r="CO412" s="27"/>
      <c r="CP412" s="27"/>
      <c r="CQ412" s="27"/>
      <c r="CR412" s="27"/>
      <c r="CS412" s="27"/>
      <c r="CT412" s="27"/>
      <c r="CU412" s="27"/>
      <c r="CV412" s="27"/>
      <c r="CW412" s="27"/>
      <c r="CX412" s="27"/>
      <c r="CY412" s="27"/>
      <c r="CZ412" s="27"/>
      <c r="DA412" s="27"/>
      <c r="DB412" s="27"/>
      <c r="DC412" s="27"/>
      <c r="DD412" s="27"/>
      <c r="DE412" s="27"/>
      <c r="DF412" s="27"/>
      <c r="DG412" s="27"/>
      <c r="DH412" s="27"/>
      <c r="DI412" s="27"/>
      <c r="DJ412" s="27"/>
      <c r="DK412" s="27"/>
      <c r="DL412" s="27"/>
      <c r="DM412" s="27"/>
      <c r="DN412" s="27"/>
      <c r="DO412" s="27"/>
      <c r="DP412" s="27"/>
      <c r="DQ412" s="27"/>
      <c r="DR412" s="27"/>
      <c r="DS412" s="27"/>
      <c r="DT412" s="27"/>
      <c r="DU412" s="27"/>
      <c r="DV412" s="27"/>
      <c r="DW412" s="27"/>
      <c r="DX412" s="27"/>
      <c r="DY412" s="27"/>
      <c r="DZ412" s="27"/>
      <c r="EA412" s="27"/>
      <c r="EB412" s="27"/>
      <c r="EC412" s="27"/>
      <c r="ED412" s="27"/>
      <c r="EE412" s="27"/>
      <c r="EF412" s="27"/>
      <c r="EG412" s="27"/>
      <c r="EH412" s="27"/>
      <c r="EI412" s="27"/>
      <c r="EJ412" s="27"/>
      <c r="EK412" s="27"/>
      <c r="EL412" s="27"/>
      <c r="EM412" s="27"/>
      <c r="EN412" s="27"/>
      <c r="EO412" s="27"/>
      <c r="EP412" s="27"/>
      <c r="EQ412" s="27"/>
      <c r="ER412" s="27"/>
      <c r="ES412" s="27"/>
      <c r="ET412" s="27"/>
      <c r="EU412" s="27"/>
      <c r="EV412" s="27"/>
      <c r="EW412" s="27"/>
      <c r="EX412" s="27"/>
      <c r="EY412" s="27"/>
      <c r="EZ412" s="27"/>
      <c r="FA412" s="27"/>
      <c r="FB412" s="27"/>
      <c r="FC412" s="27"/>
      <c r="FD412" s="27"/>
      <c r="FE412" s="27"/>
      <c r="FF412" s="27"/>
      <c r="FG412" s="27"/>
      <c r="FH412" s="27"/>
      <c r="FI412" s="27"/>
      <c r="FJ412" s="27"/>
      <c r="FK412" s="27"/>
      <c r="FL412" s="27"/>
      <c r="FM412" s="27"/>
      <c r="FN412" s="27"/>
      <c r="FO412" s="27"/>
      <c r="FP412" s="27"/>
      <c r="FQ412" s="27"/>
      <c r="FR412" s="27"/>
      <c r="FS412" s="27"/>
      <c r="FT412" s="27"/>
      <c r="FU412" s="27"/>
      <c r="FV412" s="27"/>
      <c r="FW412" s="27"/>
      <c r="FX412" s="27"/>
      <c r="FY412" s="27"/>
    </row>
    <row r="413" spans="1:181" s="29" customFormat="1" ht="30" x14ac:dyDescent="0.25">
      <c r="A413" s="22" t="s">
        <v>65</v>
      </c>
      <c r="B413" s="22"/>
      <c r="C413" s="23" t="s">
        <v>81</v>
      </c>
      <c r="D413" s="24" t="s">
        <v>67</v>
      </c>
      <c r="E413" s="23"/>
      <c r="F413" s="24" t="s">
        <v>68</v>
      </c>
      <c r="G413" s="23"/>
      <c r="H413" s="23"/>
      <c r="I413" s="23"/>
      <c r="J413" s="24" t="s">
        <v>18</v>
      </c>
      <c r="K413" s="24" t="s">
        <v>68</v>
      </c>
      <c r="L413" s="24" t="s">
        <v>68</v>
      </c>
      <c r="M413" s="25">
        <f t="shared" si="7"/>
        <v>6611570.2479338842</v>
      </c>
      <c r="N413" s="25">
        <v>8000000</v>
      </c>
      <c r="O413" s="25">
        <f t="shared" si="8"/>
        <v>6611570.2479338842</v>
      </c>
      <c r="P413" s="24" t="s">
        <v>71</v>
      </c>
      <c r="Q413" s="24" t="s">
        <v>69</v>
      </c>
      <c r="R413" s="95">
        <v>45748</v>
      </c>
      <c r="S413" s="95">
        <v>45901</v>
      </c>
      <c r="T413" s="24" t="s">
        <v>82</v>
      </c>
      <c r="U413" s="24" t="s">
        <v>80</v>
      </c>
      <c r="V413" s="26" t="s">
        <v>69</v>
      </c>
      <c r="W413" s="24" t="s">
        <v>70</v>
      </c>
      <c r="X413" s="24" t="s">
        <v>74</v>
      </c>
      <c r="Y413" s="24" t="s">
        <v>34</v>
      </c>
      <c r="Z413" s="24"/>
      <c r="AA413" s="26"/>
      <c r="AB413" s="26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  <c r="BO413" s="27"/>
      <c r="BP413" s="27"/>
      <c r="BQ413" s="27"/>
      <c r="BR413" s="27"/>
      <c r="BS413" s="27"/>
      <c r="BT413" s="27"/>
      <c r="BU413" s="27"/>
      <c r="BV413" s="27"/>
      <c r="BW413" s="27"/>
      <c r="BX413" s="27"/>
      <c r="BY413" s="27"/>
      <c r="BZ413" s="27"/>
      <c r="CA413" s="27"/>
      <c r="CB413" s="27"/>
      <c r="CC413" s="27"/>
      <c r="CD413" s="27"/>
      <c r="CE413" s="27"/>
      <c r="CF413" s="27"/>
      <c r="CG413" s="27"/>
      <c r="CH413" s="27"/>
      <c r="CI413" s="27"/>
      <c r="CJ413" s="27"/>
      <c r="CK413" s="27"/>
      <c r="CL413" s="27"/>
      <c r="CM413" s="27"/>
      <c r="CN413" s="27"/>
      <c r="CO413" s="27"/>
      <c r="CP413" s="27"/>
      <c r="CQ413" s="27"/>
      <c r="CR413" s="27"/>
      <c r="CS413" s="27"/>
      <c r="CT413" s="27"/>
      <c r="CU413" s="27"/>
      <c r="CV413" s="27"/>
      <c r="CW413" s="27"/>
      <c r="CX413" s="27"/>
      <c r="CY413" s="27"/>
      <c r="CZ413" s="27"/>
      <c r="DA413" s="27"/>
      <c r="DB413" s="27"/>
      <c r="DC413" s="27"/>
      <c r="DD413" s="27"/>
      <c r="DE413" s="27"/>
      <c r="DF413" s="27"/>
      <c r="DG413" s="27"/>
      <c r="DH413" s="27"/>
      <c r="DI413" s="27"/>
      <c r="DJ413" s="27"/>
      <c r="DK413" s="27"/>
      <c r="DL413" s="27"/>
      <c r="DM413" s="27"/>
      <c r="DN413" s="27"/>
      <c r="DO413" s="27"/>
      <c r="DP413" s="27"/>
      <c r="DQ413" s="27"/>
      <c r="DR413" s="27"/>
      <c r="DS413" s="27"/>
      <c r="DT413" s="27"/>
      <c r="DU413" s="27"/>
      <c r="DV413" s="27"/>
      <c r="DW413" s="27"/>
      <c r="DX413" s="27"/>
      <c r="DY413" s="27"/>
      <c r="DZ413" s="27"/>
      <c r="EA413" s="27"/>
      <c r="EB413" s="27"/>
      <c r="EC413" s="27"/>
      <c r="ED413" s="27"/>
      <c r="EE413" s="27"/>
      <c r="EF413" s="27"/>
      <c r="EG413" s="27"/>
      <c r="EH413" s="27"/>
      <c r="EI413" s="27"/>
      <c r="EJ413" s="27"/>
      <c r="EK413" s="27"/>
      <c r="EL413" s="27"/>
      <c r="EM413" s="27"/>
      <c r="EN413" s="27"/>
      <c r="EO413" s="27"/>
      <c r="EP413" s="27"/>
      <c r="EQ413" s="27"/>
      <c r="ER413" s="27"/>
      <c r="ES413" s="27"/>
      <c r="ET413" s="27"/>
      <c r="EU413" s="27"/>
      <c r="EV413" s="27"/>
      <c r="EW413" s="27"/>
      <c r="EX413" s="27"/>
      <c r="EY413" s="27"/>
      <c r="EZ413" s="27"/>
      <c r="FA413" s="27"/>
      <c r="FB413" s="27"/>
      <c r="FC413" s="27"/>
      <c r="FD413" s="27"/>
      <c r="FE413" s="27"/>
      <c r="FF413" s="27"/>
      <c r="FG413" s="27"/>
      <c r="FH413" s="27"/>
      <c r="FI413" s="27"/>
      <c r="FJ413" s="27"/>
      <c r="FK413" s="27"/>
      <c r="FL413" s="27"/>
      <c r="FM413" s="27"/>
      <c r="FN413" s="27"/>
      <c r="FO413" s="27"/>
      <c r="FP413" s="27"/>
      <c r="FQ413" s="27"/>
      <c r="FR413" s="27"/>
      <c r="FS413" s="27"/>
      <c r="FT413" s="27"/>
      <c r="FU413" s="27"/>
      <c r="FV413" s="27"/>
      <c r="FW413" s="27"/>
      <c r="FX413" s="27"/>
      <c r="FY413" s="27"/>
    </row>
    <row r="414" spans="1:181" s="29" customFormat="1" ht="30" x14ac:dyDescent="0.25">
      <c r="A414" s="22" t="s">
        <v>65</v>
      </c>
      <c r="B414" s="22"/>
      <c r="C414" s="23" t="s">
        <v>83</v>
      </c>
      <c r="D414" s="24" t="s">
        <v>76</v>
      </c>
      <c r="E414" s="23"/>
      <c r="F414" s="24" t="s">
        <v>68</v>
      </c>
      <c r="G414" s="23"/>
      <c r="H414" s="23"/>
      <c r="I414" s="23"/>
      <c r="J414" s="24" t="s">
        <v>19</v>
      </c>
      <c r="K414" s="24" t="s">
        <v>69</v>
      </c>
      <c r="L414" s="24" t="s">
        <v>69</v>
      </c>
      <c r="M414" s="25">
        <f t="shared" si="7"/>
        <v>247933.88429752068</v>
      </c>
      <c r="N414" s="25">
        <v>300000</v>
      </c>
      <c r="O414" s="25">
        <f t="shared" si="8"/>
        <v>247933.88429752068</v>
      </c>
      <c r="P414" s="24" t="s">
        <v>77</v>
      </c>
      <c r="Q414" s="24" t="s">
        <v>69</v>
      </c>
      <c r="R414" s="95">
        <v>45748</v>
      </c>
      <c r="S414" s="95">
        <v>45809</v>
      </c>
      <c r="T414" s="24" t="s">
        <v>78</v>
      </c>
      <c r="U414" s="24" t="s">
        <v>84</v>
      </c>
      <c r="V414" s="26" t="s">
        <v>69</v>
      </c>
      <c r="W414" s="24" t="s">
        <v>70</v>
      </c>
      <c r="X414" s="24" t="s">
        <v>74</v>
      </c>
      <c r="Y414" s="24" t="s">
        <v>34</v>
      </c>
      <c r="Z414" s="24"/>
      <c r="AA414" s="26"/>
      <c r="AB414" s="26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  <c r="BO414" s="27"/>
      <c r="BP414" s="27"/>
      <c r="BQ414" s="27"/>
      <c r="BR414" s="27"/>
      <c r="BS414" s="27"/>
      <c r="BT414" s="27"/>
      <c r="BU414" s="27"/>
      <c r="BV414" s="27"/>
      <c r="BW414" s="27"/>
      <c r="BX414" s="27"/>
      <c r="BY414" s="27"/>
      <c r="BZ414" s="27"/>
      <c r="CA414" s="27"/>
      <c r="CB414" s="27"/>
      <c r="CC414" s="27"/>
      <c r="CD414" s="27"/>
      <c r="CE414" s="27"/>
      <c r="CF414" s="27"/>
      <c r="CG414" s="27"/>
      <c r="CH414" s="27"/>
      <c r="CI414" s="27"/>
      <c r="CJ414" s="27"/>
      <c r="CK414" s="27"/>
      <c r="CL414" s="27"/>
      <c r="CM414" s="27"/>
      <c r="CN414" s="27"/>
      <c r="CO414" s="27"/>
      <c r="CP414" s="27"/>
      <c r="CQ414" s="27"/>
      <c r="CR414" s="27"/>
      <c r="CS414" s="27"/>
      <c r="CT414" s="27"/>
      <c r="CU414" s="27"/>
      <c r="CV414" s="27"/>
      <c r="CW414" s="27"/>
      <c r="CX414" s="27"/>
      <c r="CY414" s="27"/>
      <c r="CZ414" s="27"/>
      <c r="DA414" s="27"/>
      <c r="DB414" s="27"/>
      <c r="DC414" s="27"/>
      <c r="DD414" s="27"/>
      <c r="DE414" s="27"/>
      <c r="DF414" s="27"/>
      <c r="DG414" s="27"/>
      <c r="DH414" s="27"/>
      <c r="DI414" s="27"/>
      <c r="DJ414" s="27"/>
      <c r="DK414" s="27"/>
      <c r="DL414" s="27"/>
      <c r="DM414" s="27"/>
      <c r="DN414" s="27"/>
      <c r="DO414" s="27"/>
      <c r="DP414" s="27"/>
      <c r="DQ414" s="27"/>
      <c r="DR414" s="27"/>
      <c r="DS414" s="27"/>
      <c r="DT414" s="27"/>
      <c r="DU414" s="27"/>
      <c r="DV414" s="27"/>
      <c r="DW414" s="27"/>
      <c r="DX414" s="27"/>
      <c r="DY414" s="27"/>
      <c r="DZ414" s="27"/>
      <c r="EA414" s="27"/>
      <c r="EB414" s="27"/>
      <c r="EC414" s="27"/>
      <c r="ED414" s="27"/>
      <c r="EE414" s="27"/>
      <c r="EF414" s="27"/>
      <c r="EG414" s="27"/>
      <c r="EH414" s="27"/>
      <c r="EI414" s="27"/>
      <c r="EJ414" s="27"/>
      <c r="EK414" s="27"/>
      <c r="EL414" s="27"/>
      <c r="EM414" s="27"/>
      <c r="EN414" s="27"/>
      <c r="EO414" s="27"/>
      <c r="EP414" s="27"/>
      <c r="EQ414" s="27"/>
      <c r="ER414" s="27"/>
      <c r="ES414" s="27"/>
      <c r="ET414" s="27"/>
      <c r="EU414" s="27"/>
      <c r="EV414" s="27"/>
      <c r="EW414" s="27"/>
      <c r="EX414" s="27"/>
      <c r="EY414" s="27"/>
      <c r="EZ414" s="27"/>
      <c r="FA414" s="27"/>
      <c r="FB414" s="27"/>
      <c r="FC414" s="27"/>
      <c r="FD414" s="27"/>
      <c r="FE414" s="27"/>
      <c r="FF414" s="27"/>
      <c r="FG414" s="27"/>
      <c r="FH414" s="27"/>
      <c r="FI414" s="27"/>
      <c r="FJ414" s="27"/>
      <c r="FK414" s="27"/>
      <c r="FL414" s="27"/>
      <c r="FM414" s="27"/>
      <c r="FN414" s="27"/>
      <c r="FO414" s="27"/>
      <c r="FP414" s="27"/>
      <c r="FQ414" s="27"/>
      <c r="FR414" s="27"/>
      <c r="FS414" s="27"/>
      <c r="FT414" s="27"/>
      <c r="FU414" s="27"/>
      <c r="FV414" s="27"/>
      <c r="FW414" s="27"/>
      <c r="FX414" s="27"/>
      <c r="FY414" s="27"/>
    </row>
    <row r="415" spans="1:181" s="29" customFormat="1" ht="30" x14ac:dyDescent="0.25">
      <c r="A415" s="22" t="s">
        <v>65</v>
      </c>
      <c r="B415" s="22"/>
      <c r="C415" s="23" t="s">
        <v>85</v>
      </c>
      <c r="D415" s="24" t="s">
        <v>67</v>
      </c>
      <c r="E415" s="23"/>
      <c r="F415" s="24" t="s">
        <v>68</v>
      </c>
      <c r="G415" s="23"/>
      <c r="H415" s="23"/>
      <c r="I415" s="23"/>
      <c r="J415" s="24" t="s">
        <v>18</v>
      </c>
      <c r="K415" s="24" t="s">
        <v>69</v>
      </c>
      <c r="L415" s="24" t="s">
        <v>69</v>
      </c>
      <c r="M415" s="25">
        <f t="shared" si="7"/>
        <v>487603.30578512396</v>
      </c>
      <c r="N415" s="25">
        <v>590000</v>
      </c>
      <c r="O415" s="25">
        <f t="shared" si="8"/>
        <v>487603.30578512396</v>
      </c>
      <c r="P415" s="24" t="s">
        <v>77</v>
      </c>
      <c r="Q415" s="24" t="s">
        <v>69</v>
      </c>
      <c r="R415" s="95">
        <v>45748</v>
      </c>
      <c r="S415" s="95">
        <v>45839</v>
      </c>
      <c r="T415" s="24" t="s">
        <v>86</v>
      </c>
      <c r="U415" s="24" t="s">
        <v>84</v>
      </c>
      <c r="V415" s="26" t="s">
        <v>69</v>
      </c>
      <c r="W415" s="24" t="s">
        <v>70</v>
      </c>
      <c r="X415" s="24" t="s">
        <v>74</v>
      </c>
      <c r="Y415" s="24" t="s">
        <v>34</v>
      </c>
      <c r="Z415" s="24"/>
      <c r="AA415" s="26"/>
      <c r="AB415" s="26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  <c r="BO415" s="27"/>
      <c r="BP415" s="27"/>
      <c r="BQ415" s="27"/>
      <c r="BR415" s="27"/>
      <c r="BS415" s="27"/>
      <c r="BT415" s="27"/>
      <c r="BU415" s="27"/>
      <c r="BV415" s="27"/>
      <c r="BW415" s="27"/>
      <c r="BX415" s="27"/>
      <c r="BY415" s="27"/>
      <c r="BZ415" s="27"/>
      <c r="CA415" s="27"/>
      <c r="CB415" s="27"/>
      <c r="CC415" s="27"/>
      <c r="CD415" s="27"/>
      <c r="CE415" s="27"/>
      <c r="CF415" s="27"/>
      <c r="CG415" s="27"/>
      <c r="CH415" s="27"/>
      <c r="CI415" s="27"/>
      <c r="CJ415" s="27"/>
      <c r="CK415" s="27"/>
      <c r="CL415" s="27"/>
      <c r="CM415" s="27"/>
      <c r="CN415" s="27"/>
      <c r="CO415" s="27"/>
      <c r="CP415" s="27"/>
      <c r="CQ415" s="27"/>
      <c r="CR415" s="27"/>
      <c r="CS415" s="27"/>
      <c r="CT415" s="27"/>
      <c r="CU415" s="27"/>
      <c r="CV415" s="27"/>
      <c r="CW415" s="27"/>
      <c r="CX415" s="27"/>
      <c r="CY415" s="27"/>
      <c r="CZ415" s="27"/>
      <c r="DA415" s="27"/>
      <c r="DB415" s="27"/>
      <c r="DC415" s="27"/>
      <c r="DD415" s="27"/>
      <c r="DE415" s="27"/>
      <c r="DF415" s="27"/>
      <c r="DG415" s="27"/>
      <c r="DH415" s="27"/>
      <c r="DI415" s="27"/>
      <c r="DJ415" s="27"/>
      <c r="DK415" s="27"/>
      <c r="DL415" s="27"/>
      <c r="DM415" s="27"/>
      <c r="DN415" s="27"/>
      <c r="DO415" s="27"/>
      <c r="DP415" s="27"/>
      <c r="DQ415" s="27"/>
      <c r="DR415" s="27"/>
      <c r="DS415" s="27"/>
      <c r="DT415" s="27"/>
      <c r="DU415" s="27"/>
      <c r="DV415" s="27"/>
      <c r="DW415" s="27"/>
      <c r="DX415" s="27"/>
      <c r="DY415" s="27"/>
      <c r="DZ415" s="27"/>
      <c r="EA415" s="27"/>
      <c r="EB415" s="27"/>
      <c r="EC415" s="27"/>
      <c r="ED415" s="27"/>
      <c r="EE415" s="27"/>
      <c r="EF415" s="27"/>
      <c r="EG415" s="27"/>
      <c r="EH415" s="27"/>
      <c r="EI415" s="27"/>
      <c r="EJ415" s="27"/>
      <c r="EK415" s="27"/>
      <c r="EL415" s="27"/>
      <c r="EM415" s="27"/>
      <c r="EN415" s="27"/>
      <c r="EO415" s="27"/>
      <c r="EP415" s="27"/>
      <c r="EQ415" s="27"/>
      <c r="ER415" s="27"/>
      <c r="ES415" s="27"/>
      <c r="ET415" s="27"/>
      <c r="EU415" s="27"/>
      <c r="EV415" s="27"/>
      <c r="EW415" s="27"/>
      <c r="EX415" s="27"/>
      <c r="EY415" s="27"/>
      <c r="EZ415" s="27"/>
      <c r="FA415" s="27"/>
      <c r="FB415" s="27"/>
      <c r="FC415" s="27"/>
      <c r="FD415" s="27"/>
      <c r="FE415" s="27"/>
      <c r="FF415" s="27"/>
      <c r="FG415" s="27"/>
      <c r="FH415" s="27"/>
      <c r="FI415" s="27"/>
      <c r="FJ415" s="27"/>
      <c r="FK415" s="27"/>
      <c r="FL415" s="27"/>
      <c r="FM415" s="27"/>
      <c r="FN415" s="27"/>
      <c r="FO415" s="27"/>
      <c r="FP415" s="27"/>
      <c r="FQ415" s="27"/>
      <c r="FR415" s="27"/>
      <c r="FS415" s="27"/>
      <c r="FT415" s="27"/>
      <c r="FU415" s="27"/>
      <c r="FV415" s="27"/>
      <c r="FW415" s="27"/>
      <c r="FX415" s="27"/>
      <c r="FY415" s="27"/>
    </row>
    <row r="416" spans="1:181" s="29" customFormat="1" ht="30" x14ac:dyDescent="0.25">
      <c r="A416" s="22" t="s">
        <v>65</v>
      </c>
      <c r="B416" s="22"/>
      <c r="C416" s="23" t="s">
        <v>87</v>
      </c>
      <c r="D416" s="24" t="s">
        <v>76</v>
      </c>
      <c r="E416" s="23"/>
      <c r="F416" s="24" t="s">
        <v>68</v>
      </c>
      <c r="G416" s="23"/>
      <c r="H416" s="23"/>
      <c r="I416" s="23"/>
      <c r="J416" s="24" t="s">
        <v>19</v>
      </c>
      <c r="K416" s="24" t="s">
        <v>69</v>
      </c>
      <c r="L416" s="24" t="s">
        <v>69</v>
      </c>
      <c r="M416" s="25">
        <f t="shared" si="7"/>
        <v>247933.88429752068</v>
      </c>
      <c r="N416" s="25">
        <v>300000</v>
      </c>
      <c r="O416" s="25">
        <f t="shared" si="8"/>
        <v>247933.88429752068</v>
      </c>
      <c r="P416" s="24" t="s">
        <v>77</v>
      </c>
      <c r="Q416" s="24" t="s">
        <v>69</v>
      </c>
      <c r="R416" s="95">
        <v>45717</v>
      </c>
      <c r="S416" s="95">
        <v>45778</v>
      </c>
      <c r="T416" s="24" t="s">
        <v>86</v>
      </c>
      <c r="U416" s="24" t="s">
        <v>88</v>
      </c>
      <c r="V416" s="26" t="s">
        <v>69</v>
      </c>
      <c r="W416" s="24" t="s">
        <v>70</v>
      </c>
      <c r="X416" s="24" t="s">
        <v>74</v>
      </c>
      <c r="Y416" s="24" t="s">
        <v>34</v>
      </c>
      <c r="Z416" s="24"/>
      <c r="AA416" s="26"/>
      <c r="AB416" s="26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  <c r="BY416" s="27"/>
      <c r="BZ416" s="27"/>
      <c r="CA416" s="27"/>
      <c r="CB416" s="27"/>
      <c r="CC416" s="27"/>
      <c r="CD416" s="27"/>
      <c r="CE416" s="27"/>
      <c r="CF416" s="27"/>
      <c r="CG416" s="27"/>
      <c r="CH416" s="27"/>
      <c r="CI416" s="27"/>
      <c r="CJ416" s="27"/>
      <c r="CK416" s="27"/>
      <c r="CL416" s="27"/>
      <c r="CM416" s="27"/>
      <c r="CN416" s="27"/>
      <c r="CO416" s="27"/>
      <c r="CP416" s="27"/>
      <c r="CQ416" s="27"/>
      <c r="CR416" s="27"/>
      <c r="CS416" s="27"/>
      <c r="CT416" s="27"/>
      <c r="CU416" s="27"/>
      <c r="CV416" s="27"/>
      <c r="CW416" s="27"/>
      <c r="CX416" s="27"/>
      <c r="CY416" s="27"/>
      <c r="CZ416" s="27"/>
      <c r="DA416" s="27"/>
      <c r="DB416" s="27"/>
      <c r="DC416" s="27"/>
      <c r="DD416" s="27"/>
      <c r="DE416" s="27"/>
      <c r="DF416" s="27"/>
      <c r="DG416" s="27"/>
      <c r="DH416" s="27"/>
      <c r="DI416" s="27"/>
      <c r="DJ416" s="27"/>
      <c r="DK416" s="27"/>
      <c r="DL416" s="27"/>
      <c r="DM416" s="27"/>
      <c r="DN416" s="27"/>
      <c r="DO416" s="27"/>
      <c r="DP416" s="27"/>
      <c r="DQ416" s="27"/>
      <c r="DR416" s="27"/>
      <c r="DS416" s="27"/>
      <c r="DT416" s="27"/>
      <c r="DU416" s="27"/>
      <c r="DV416" s="27"/>
      <c r="DW416" s="27"/>
      <c r="DX416" s="27"/>
      <c r="DY416" s="27"/>
      <c r="DZ416" s="27"/>
      <c r="EA416" s="27"/>
      <c r="EB416" s="27"/>
      <c r="EC416" s="27"/>
      <c r="ED416" s="27"/>
      <c r="EE416" s="27"/>
      <c r="EF416" s="27"/>
      <c r="EG416" s="27"/>
      <c r="EH416" s="27"/>
      <c r="EI416" s="27"/>
      <c r="EJ416" s="27"/>
      <c r="EK416" s="27"/>
      <c r="EL416" s="27"/>
      <c r="EM416" s="27"/>
      <c r="EN416" s="27"/>
      <c r="EO416" s="27"/>
      <c r="EP416" s="27"/>
      <c r="EQ416" s="27"/>
      <c r="ER416" s="27"/>
      <c r="ES416" s="27"/>
      <c r="ET416" s="27"/>
      <c r="EU416" s="27"/>
      <c r="EV416" s="27"/>
      <c r="EW416" s="27"/>
      <c r="EX416" s="27"/>
      <c r="EY416" s="27"/>
      <c r="EZ416" s="27"/>
      <c r="FA416" s="27"/>
      <c r="FB416" s="27"/>
      <c r="FC416" s="27"/>
      <c r="FD416" s="27"/>
      <c r="FE416" s="27"/>
      <c r="FF416" s="27"/>
      <c r="FG416" s="27"/>
      <c r="FH416" s="27"/>
      <c r="FI416" s="27"/>
      <c r="FJ416" s="27"/>
      <c r="FK416" s="27"/>
      <c r="FL416" s="27"/>
      <c r="FM416" s="27"/>
      <c r="FN416" s="27"/>
      <c r="FO416" s="27"/>
      <c r="FP416" s="27"/>
      <c r="FQ416" s="27"/>
      <c r="FR416" s="27"/>
      <c r="FS416" s="27"/>
      <c r="FT416" s="27"/>
      <c r="FU416" s="27"/>
      <c r="FV416" s="27"/>
      <c r="FW416" s="27"/>
      <c r="FX416" s="27"/>
      <c r="FY416" s="27"/>
    </row>
    <row r="417" spans="1:181" s="29" customFormat="1" ht="30" x14ac:dyDescent="0.25">
      <c r="A417" s="22" t="s">
        <v>65</v>
      </c>
      <c r="B417" s="22"/>
      <c r="C417" s="23" t="s">
        <v>89</v>
      </c>
      <c r="D417" s="24" t="s">
        <v>67</v>
      </c>
      <c r="E417" s="23"/>
      <c r="F417" s="24" t="s">
        <v>68</v>
      </c>
      <c r="G417" s="23"/>
      <c r="H417" s="23"/>
      <c r="I417" s="23"/>
      <c r="J417" s="24" t="s">
        <v>18</v>
      </c>
      <c r="K417" s="24" t="s">
        <v>69</v>
      </c>
      <c r="L417" s="24" t="s">
        <v>68</v>
      </c>
      <c r="M417" s="25">
        <f t="shared" si="7"/>
        <v>5189256.1983471075</v>
      </c>
      <c r="N417" s="25">
        <v>6279000</v>
      </c>
      <c r="O417" s="25">
        <f t="shared" si="8"/>
        <v>5189256.1983471075</v>
      </c>
      <c r="P417" s="24" t="s">
        <v>71</v>
      </c>
      <c r="Q417" s="24" t="s">
        <v>69</v>
      </c>
      <c r="R417" s="95">
        <v>45901</v>
      </c>
      <c r="S417" s="95">
        <v>45992</v>
      </c>
      <c r="T417" s="24" t="s">
        <v>90</v>
      </c>
      <c r="U417" s="24" t="s">
        <v>88</v>
      </c>
      <c r="V417" s="26" t="s">
        <v>69</v>
      </c>
      <c r="W417" s="24" t="s">
        <v>70</v>
      </c>
      <c r="X417" s="24" t="s">
        <v>74</v>
      </c>
      <c r="Y417" s="24" t="s">
        <v>34</v>
      </c>
      <c r="Z417" s="24"/>
      <c r="AA417" s="26"/>
      <c r="AB417" s="26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  <c r="BY417" s="27"/>
      <c r="BZ417" s="27"/>
      <c r="CA417" s="27"/>
      <c r="CB417" s="27"/>
      <c r="CC417" s="27"/>
      <c r="CD417" s="27"/>
      <c r="CE417" s="27"/>
      <c r="CF417" s="27"/>
      <c r="CG417" s="27"/>
      <c r="CH417" s="27"/>
      <c r="CI417" s="27"/>
      <c r="CJ417" s="27"/>
      <c r="CK417" s="27"/>
      <c r="CL417" s="27"/>
      <c r="CM417" s="27"/>
      <c r="CN417" s="27"/>
      <c r="CO417" s="27"/>
      <c r="CP417" s="27"/>
      <c r="CQ417" s="27"/>
      <c r="CR417" s="27"/>
      <c r="CS417" s="27"/>
      <c r="CT417" s="27"/>
      <c r="CU417" s="27"/>
      <c r="CV417" s="27"/>
      <c r="CW417" s="27"/>
      <c r="CX417" s="27"/>
      <c r="CY417" s="27"/>
      <c r="CZ417" s="27"/>
      <c r="DA417" s="27"/>
      <c r="DB417" s="27"/>
      <c r="DC417" s="27"/>
      <c r="DD417" s="27"/>
      <c r="DE417" s="27"/>
      <c r="DF417" s="27"/>
      <c r="DG417" s="27"/>
      <c r="DH417" s="27"/>
      <c r="DI417" s="27"/>
      <c r="DJ417" s="27"/>
      <c r="DK417" s="27"/>
      <c r="DL417" s="27"/>
      <c r="DM417" s="27"/>
      <c r="DN417" s="27"/>
      <c r="DO417" s="27"/>
      <c r="DP417" s="27"/>
      <c r="DQ417" s="27"/>
      <c r="DR417" s="27"/>
      <c r="DS417" s="27"/>
      <c r="DT417" s="27"/>
      <c r="DU417" s="27"/>
      <c r="DV417" s="27"/>
      <c r="DW417" s="27"/>
      <c r="DX417" s="27"/>
      <c r="DY417" s="27"/>
      <c r="DZ417" s="27"/>
      <c r="EA417" s="27"/>
      <c r="EB417" s="27"/>
      <c r="EC417" s="27"/>
      <c r="ED417" s="27"/>
      <c r="EE417" s="27"/>
      <c r="EF417" s="27"/>
      <c r="EG417" s="27"/>
      <c r="EH417" s="27"/>
      <c r="EI417" s="27"/>
      <c r="EJ417" s="27"/>
      <c r="EK417" s="27"/>
      <c r="EL417" s="27"/>
      <c r="EM417" s="27"/>
      <c r="EN417" s="27"/>
      <c r="EO417" s="27"/>
      <c r="EP417" s="27"/>
      <c r="EQ417" s="27"/>
      <c r="ER417" s="27"/>
      <c r="ES417" s="27"/>
      <c r="ET417" s="27"/>
      <c r="EU417" s="27"/>
      <c r="EV417" s="27"/>
      <c r="EW417" s="27"/>
      <c r="EX417" s="27"/>
      <c r="EY417" s="27"/>
      <c r="EZ417" s="27"/>
      <c r="FA417" s="27"/>
      <c r="FB417" s="27"/>
      <c r="FC417" s="27"/>
      <c r="FD417" s="27"/>
      <c r="FE417" s="27"/>
      <c r="FF417" s="27"/>
      <c r="FG417" s="27"/>
      <c r="FH417" s="27"/>
      <c r="FI417" s="27"/>
      <c r="FJ417" s="27"/>
      <c r="FK417" s="27"/>
      <c r="FL417" s="27"/>
      <c r="FM417" s="27"/>
      <c r="FN417" s="27"/>
      <c r="FO417" s="27"/>
      <c r="FP417" s="27"/>
      <c r="FQ417" s="27"/>
      <c r="FR417" s="27"/>
      <c r="FS417" s="27"/>
      <c r="FT417" s="27"/>
      <c r="FU417" s="27"/>
      <c r="FV417" s="27"/>
      <c r="FW417" s="27"/>
      <c r="FX417" s="27"/>
      <c r="FY417" s="27"/>
    </row>
    <row r="418" spans="1:181" s="29" customFormat="1" ht="30" x14ac:dyDescent="0.25">
      <c r="A418" s="22" t="s">
        <v>65</v>
      </c>
      <c r="B418" s="22"/>
      <c r="C418" s="23" t="s">
        <v>91</v>
      </c>
      <c r="D418" s="24" t="s">
        <v>76</v>
      </c>
      <c r="E418" s="23"/>
      <c r="F418" s="24" t="s">
        <v>68</v>
      </c>
      <c r="G418" s="23"/>
      <c r="H418" s="23"/>
      <c r="I418" s="23" t="s">
        <v>92</v>
      </c>
      <c r="J418" s="24" t="s">
        <v>19</v>
      </c>
      <c r="K418" s="24" t="s">
        <v>69</v>
      </c>
      <c r="L418" s="24" t="s">
        <v>69</v>
      </c>
      <c r="M418" s="25">
        <f t="shared" si="7"/>
        <v>165289.25619834711</v>
      </c>
      <c r="N418" s="25">
        <v>200000</v>
      </c>
      <c r="O418" s="25">
        <f t="shared" si="8"/>
        <v>165289.25619834711</v>
      </c>
      <c r="P418" s="24" t="s">
        <v>77</v>
      </c>
      <c r="Q418" s="24" t="s">
        <v>69</v>
      </c>
      <c r="R418" s="95">
        <v>45962</v>
      </c>
      <c r="S418" s="95">
        <v>46023</v>
      </c>
      <c r="T418" s="24" t="s">
        <v>93</v>
      </c>
      <c r="U418" s="24" t="s">
        <v>94</v>
      </c>
      <c r="V418" s="26" t="s">
        <v>69</v>
      </c>
      <c r="W418" s="24" t="s">
        <v>70</v>
      </c>
      <c r="X418" s="24" t="s">
        <v>74</v>
      </c>
      <c r="Y418" s="24" t="s">
        <v>34</v>
      </c>
      <c r="Z418" s="24"/>
      <c r="AA418" s="26"/>
      <c r="AB418" s="26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  <c r="BY418" s="27"/>
      <c r="BZ418" s="27"/>
      <c r="CA418" s="27"/>
      <c r="CB418" s="27"/>
      <c r="CC418" s="27"/>
      <c r="CD418" s="27"/>
      <c r="CE418" s="27"/>
      <c r="CF418" s="27"/>
      <c r="CG418" s="27"/>
      <c r="CH418" s="27"/>
      <c r="CI418" s="27"/>
      <c r="CJ418" s="27"/>
      <c r="CK418" s="27"/>
      <c r="CL418" s="27"/>
      <c r="CM418" s="27"/>
      <c r="CN418" s="27"/>
      <c r="CO418" s="27"/>
      <c r="CP418" s="27"/>
      <c r="CQ418" s="27"/>
      <c r="CR418" s="27"/>
      <c r="CS418" s="27"/>
      <c r="CT418" s="27"/>
      <c r="CU418" s="27"/>
      <c r="CV418" s="27"/>
      <c r="CW418" s="27"/>
      <c r="CX418" s="27"/>
      <c r="CY418" s="27"/>
      <c r="CZ418" s="27"/>
      <c r="DA418" s="27"/>
      <c r="DB418" s="27"/>
      <c r="DC418" s="27"/>
      <c r="DD418" s="27"/>
      <c r="DE418" s="27"/>
      <c r="DF418" s="27"/>
      <c r="DG418" s="27"/>
      <c r="DH418" s="27"/>
      <c r="DI418" s="27"/>
      <c r="DJ418" s="27"/>
      <c r="DK418" s="27"/>
      <c r="DL418" s="27"/>
      <c r="DM418" s="27"/>
      <c r="DN418" s="27"/>
      <c r="DO418" s="27"/>
      <c r="DP418" s="27"/>
      <c r="DQ418" s="27"/>
      <c r="DR418" s="27"/>
      <c r="DS418" s="27"/>
      <c r="DT418" s="27"/>
      <c r="DU418" s="27"/>
      <c r="DV418" s="27"/>
      <c r="DW418" s="27"/>
      <c r="DX418" s="27"/>
      <c r="DY418" s="27"/>
      <c r="DZ418" s="27"/>
      <c r="EA418" s="27"/>
      <c r="EB418" s="27"/>
      <c r="EC418" s="27"/>
      <c r="ED418" s="27"/>
      <c r="EE418" s="27"/>
      <c r="EF418" s="27"/>
      <c r="EG418" s="27"/>
      <c r="EH418" s="27"/>
      <c r="EI418" s="27"/>
      <c r="EJ418" s="27"/>
      <c r="EK418" s="27"/>
      <c r="EL418" s="27"/>
      <c r="EM418" s="27"/>
      <c r="EN418" s="27"/>
      <c r="EO418" s="27"/>
      <c r="EP418" s="27"/>
      <c r="EQ418" s="27"/>
      <c r="ER418" s="27"/>
      <c r="ES418" s="27"/>
      <c r="ET418" s="27"/>
      <c r="EU418" s="27"/>
      <c r="EV418" s="27"/>
      <c r="EW418" s="27"/>
      <c r="EX418" s="27"/>
      <c r="EY418" s="27"/>
      <c r="EZ418" s="27"/>
      <c r="FA418" s="27"/>
      <c r="FB418" s="27"/>
      <c r="FC418" s="27"/>
      <c r="FD418" s="27"/>
      <c r="FE418" s="27"/>
      <c r="FF418" s="27"/>
      <c r="FG418" s="27"/>
      <c r="FH418" s="27"/>
      <c r="FI418" s="27"/>
      <c r="FJ418" s="27"/>
      <c r="FK418" s="27"/>
      <c r="FL418" s="27"/>
      <c r="FM418" s="27"/>
      <c r="FN418" s="27"/>
      <c r="FO418" s="27"/>
      <c r="FP418" s="27"/>
      <c r="FQ418" s="27"/>
      <c r="FR418" s="27"/>
      <c r="FS418" s="27"/>
      <c r="FT418" s="27"/>
      <c r="FU418" s="27"/>
      <c r="FV418" s="27"/>
      <c r="FW418" s="27"/>
      <c r="FX418" s="27"/>
      <c r="FY418" s="27"/>
    </row>
    <row r="419" spans="1:181" s="29" customFormat="1" ht="30" x14ac:dyDescent="0.25">
      <c r="A419" s="22" t="s">
        <v>65</v>
      </c>
      <c r="B419" s="22"/>
      <c r="C419" s="23" t="s">
        <v>95</v>
      </c>
      <c r="D419" s="24" t="s">
        <v>76</v>
      </c>
      <c r="E419" s="23"/>
      <c r="F419" s="24" t="s">
        <v>68</v>
      </c>
      <c r="G419" s="23"/>
      <c r="H419" s="23"/>
      <c r="I419" s="23" t="s">
        <v>92</v>
      </c>
      <c r="J419" s="24" t="s">
        <v>19</v>
      </c>
      <c r="K419" s="24" t="s">
        <v>69</v>
      </c>
      <c r="L419" s="24" t="s">
        <v>69</v>
      </c>
      <c r="M419" s="25">
        <f t="shared" si="7"/>
        <v>123966.94214876034</v>
      </c>
      <c r="N419" s="25">
        <v>150000</v>
      </c>
      <c r="O419" s="25">
        <f t="shared" si="8"/>
        <v>123966.94214876034</v>
      </c>
      <c r="P419" s="24" t="s">
        <v>77</v>
      </c>
      <c r="Q419" s="24" t="s">
        <v>69</v>
      </c>
      <c r="R419" s="95">
        <v>45689</v>
      </c>
      <c r="S419" s="95">
        <v>45748</v>
      </c>
      <c r="T419" s="24" t="s">
        <v>78</v>
      </c>
      <c r="U419" s="24" t="s">
        <v>96</v>
      </c>
      <c r="V419" s="26" t="s">
        <v>69</v>
      </c>
      <c r="W419" s="24" t="s">
        <v>70</v>
      </c>
      <c r="X419" s="24" t="s">
        <v>74</v>
      </c>
      <c r="Y419" s="24" t="s">
        <v>34</v>
      </c>
      <c r="Z419" s="24"/>
      <c r="AA419" s="26"/>
      <c r="AB419" s="26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  <c r="BY419" s="27"/>
      <c r="BZ419" s="27"/>
      <c r="CA419" s="27"/>
      <c r="CB419" s="27"/>
      <c r="CC419" s="27"/>
      <c r="CD419" s="27"/>
      <c r="CE419" s="27"/>
      <c r="CF419" s="27"/>
      <c r="CG419" s="27"/>
      <c r="CH419" s="27"/>
      <c r="CI419" s="27"/>
      <c r="CJ419" s="27"/>
      <c r="CK419" s="27"/>
      <c r="CL419" s="27"/>
      <c r="CM419" s="27"/>
      <c r="CN419" s="27"/>
      <c r="CO419" s="27"/>
      <c r="CP419" s="27"/>
      <c r="CQ419" s="27"/>
      <c r="CR419" s="27"/>
      <c r="CS419" s="27"/>
      <c r="CT419" s="27"/>
      <c r="CU419" s="27"/>
      <c r="CV419" s="27"/>
      <c r="CW419" s="27"/>
      <c r="CX419" s="27"/>
      <c r="CY419" s="27"/>
      <c r="CZ419" s="27"/>
      <c r="DA419" s="27"/>
      <c r="DB419" s="27"/>
      <c r="DC419" s="27"/>
      <c r="DD419" s="27"/>
      <c r="DE419" s="27"/>
      <c r="DF419" s="27"/>
      <c r="DG419" s="27"/>
      <c r="DH419" s="27"/>
      <c r="DI419" s="27"/>
      <c r="DJ419" s="27"/>
      <c r="DK419" s="27"/>
      <c r="DL419" s="27"/>
      <c r="DM419" s="27"/>
      <c r="DN419" s="27"/>
      <c r="DO419" s="27"/>
      <c r="DP419" s="27"/>
      <c r="DQ419" s="27"/>
      <c r="DR419" s="27"/>
      <c r="DS419" s="27"/>
      <c r="DT419" s="27"/>
      <c r="DU419" s="27"/>
      <c r="DV419" s="27"/>
      <c r="DW419" s="27"/>
      <c r="DX419" s="27"/>
      <c r="DY419" s="27"/>
      <c r="DZ419" s="27"/>
      <c r="EA419" s="27"/>
      <c r="EB419" s="27"/>
      <c r="EC419" s="27"/>
      <c r="ED419" s="27"/>
      <c r="EE419" s="27"/>
      <c r="EF419" s="27"/>
      <c r="EG419" s="27"/>
      <c r="EH419" s="27"/>
      <c r="EI419" s="27"/>
      <c r="EJ419" s="27"/>
      <c r="EK419" s="27"/>
      <c r="EL419" s="27"/>
      <c r="EM419" s="27"/>
      <c r="EN419" s="27"/>
      <c r="EO419" s="27"/>
      <c r="EP419" s="27"/>
      <c r="EQ419" s="27"/>
      <c r="ER419" s="27"/>
      <c r="ES419" s="27"/>
      <c r="ET419" s="27"/>
      <c r="EU419" s="27"/>
      <c r="EV419" s="27"/>
      <c r="EW419" s="27"/>
      <c r="EX419" s="27"/>
      <c r="EY419" s="27"/>
      <c r="EZ419" s="27"/>
      <c r="FA419" s="27"/>
      <c r="FB419" s="27"/>
      <c r="FC419" s="27"/>
      <c r="FD419" s="27"/>
      <c r="FE419" s="27"/>
      <c r="FF419" s="27"/>
      <c r="FG419" s="27"/>
      <c r="FH419" s="27"/>
      <c r="FI419" s="27"/>
      <c r="FJ419" s="27"/>
      <c r="FK419" s="27"/>
      <c r="FL419" s="27"/>
      <c r="FM419" s="27"/>
      <c r="FN419" s="27"/>
      <c r="FO419" s="27"/>
      <c r="FP419" s="27"/>
      <c r="FQ419" s="27"/>
      <c r="FR419" s="27"/>
      <c r="FS419" s="27"/>
      <c r="FT419" s="27"/>
      <c r="FU419" s="27"/>
      <c r="FV419" s="27"/>
      <c r="FW419" s="27"/>
      <c r="FX419" s="27"/>
      <c r="FY419" s="27"/>
    </row>
    <row r="420" spans="1:181" s="29" customFormat="1" ht="30" x14ac:dyDescent="0.25">
      <c r="A420" s="22" t="s">
        <v>65</v>
      </c>
      <c r="B420" s="22"/>
      <c r="C420" s="23" t="s">
        <v>97</v>
      </c>
      <c r="D420" s="24" t="s">
        <v>76</v>
      </c>
      <c r="E420" s="23"/>
      <c r="F420" s="24" t="s">
        <v>68</v>
      </c>
      <c r="G420" s="23"/>
      <c r="H420" s="23"/>
      <c r="I420" s="23"/>
      <c r="J420" s="24" t="s">
        <v>19</v>
      </c>
      <c r="K420" s="24" t="s">
        <v>69</v>
      </c>
      <c r="L420" s="24" t="s">
        <v>69</v>
      </c>
      <c r="M420" s="25">
        <f t="shared" si="7"/>
        <v>123966.94214876034</v>
      </c>
      <c r="N420" s="25">
        <v>150000</v>
      </c>
      <c r="O420" s="25">
        <f t="shared" si="8"/>
        <v>123966.94214876034</v>
      </c>
      <c r="P420" s="24" t="s">
        <v>77</v>
      </c>
      <c r="Q420" s="24" t="s">
        <v>69</v>
      </c>
      <c r="R420" s="95">
        <v>45717</v>
      </c>
      <c r="S420" s="95">
        <v>45839</v>
      </c>
      <c r="T420" s="24" t="s">
        <v>86</v>
      </c>
      <c r="U420" s="24" t="s">
        <v>98</v>
      </c>
      <c r="V420" s="26" t="s">
        <v>69</v>
      </c>
      <c r="W420" s="24" t="s">
        <v>70</v>
      </c>
      <c r="X420" s="24" t="s">
        <v>74</v>
      </c>
      <c r="Y420" s="24" t="s">
        <v>34</v>
      </c>
      <c r="Z420" s="24"/>
      <c r="AA420" s="26"/>
      <c r="AB420" s="26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  <c r="BO420" s="27"/>
      <c r="BP420" s="27"/>
      <c r="BQ420" s="27"/>
      <c r="BR420" s="27"/>
      <c r="BS420" s="27"/>
      <c r="BT420" s="27"/>
      <c r="BU420" s="27"/>
      <c r="BV420" s="27"/>
      <c r="BW420" s="27"/>
      <c r="BX420" s="27"/>
      <c r="BY420" s="27"/>
      <c r="BZ420" s="27"/>
      <c r="CA420" s="27"/>
      <c r="CB420" s="27"/>
      <c r="CC420" s="27"/>
      <c r="CD420" s="27"/>
      <c r="CE420" s="27"/>
      <c r="CF420" s="27"/>
      <c r="CG420" s="27"/>
      <c r="CH420" s="27"/>
      <c r="CI420" s="27"/>
      <c r="CJ420" s="27"/>
      <c r="CK420" s="27"/>
      <c r="CL420" s="27"/>
      <c r="CM420" s="27"/>
      <c r="CN420" s="27"/>
      <c r="CO420" s="27"/>
      <c r="CP420" s="27"/>
      <c r="CQ420" s="27"/>
      <c r="CR420" s="27"/>
      <c r="CS420" s="27"/>
      <c r="CT420" s="27"/>
      <c r="CU420" s="27"/>
      <c r="CV420" s="27"/>
      <c r="CW420" s="27"/>
      <c r="CX420" s="27"/>
      <c r="CY420" s="27"/>
      <c r="CZ420" s="27"/>
      <c r="DA420" s="27"/>
      <c r="DB420" s="27"/>
      <c r="DC420" s="27"/>
      <c r="DD420" s="27"/>
      <c r="DE420" s="27"/>
      <c r="DF420" s="27"/>
      <c r="DG420" s="27"/>
      <c r="DH420" s="27"/>
      <c r="DI420" s="27"/>
      <c r="DJ420" s="27"/>
      <c r="DK420" s="27"/>
      <c r="DL420" s="27"/>
      <c r="DM420" s="27"/>
      <c r="DN420" s="27"/>
      <c r="DO420" s="27"/>
      <c r="DP420" s="27"/>
      <c r="DQ420" s="27"/>
      <c r="DR420" s="27"/>
      <c r="DS420" s="27"/>
      <c r="DT420" s="27"/>
      <c r="DU420" s="27"/>
      <c r="DV420" s="27"/>
      <c r="DW420" s="27"/>
      <c r="DX420" s="27"/>
      <c r="DY420" s="27"/>
      <c r="DZ420" s="27"/>
      <c r="EA420" s="27"/>
      <c r="EB420" s="27"/>
      <c r="EC420" s="27"/>
      <c r="ED420" s="27"/>
      <c r="EE420" s="27"/>
      <c r="EF420" s="27"/>
      <c r="EG420" s="27"/>
      <c r="EH420" s="27"/>
      <c r="EI420" s="27"/>
      <c r="EJ420" s="27"/>
      <c r="EK420" s="27"/>
      <c r="EL420" s="27"/>
      <c r="EM420" s="27"/>
      <c r="EN420" s="27"/>
      <c r="EO420" s="27"/>
      <c r="EP420" s="27"/>
      <c r="EQ420" s="27"/>
      <c r="ER420" s="27"/>
      <c r="ES420" s="27"/>
      <c r="ET420" s="27"/>
      <c r="EU420" s="27"/>
      <c r="EV420" s="27"/>
      <c r="EW420" s="27"/>
      <c r="EX420" s="27"/>
      <c r="EY420" s="27"/>
      <c r="EZ420" s="27"/>
      <c r="FA420" s="27"/>
      <c r="FB420" s="27"/>
      <c r="FC420" s="27"/>
      <c r="FD420" s="27"/>
      <c r="FE420" s="27"/>
      <c r="FF420" s="27"/>
      <c r="FG420" s="27"/>
      <c r="FH420" s="27"/>
      <c r="FI420" s="27"/>
      <c r="FJ420" s="27"/>
      <c r="FK420" s="27"/>
      <c r="FL420" s="27"/>
      <c r="FM420" s="27"/>
      <c r="FN420" s="27"/>
      <c r="FO420" s="27"/>
      <c r="FP420" s="27"/>
      <c r="FQ420" s="27"/>
      <c r="FR420" s="27"/>
      <c r="FS420" s="27"/>
      <c r="FT420" s="27"/>
      <c r="FU420" s="27"/>
      <c r="FV420" s="27"/>
      <c r="FW420" s="27"/>
      <c r="FX420" s="27"/>
      <c r="FY420" s="27"/>
    </row>
    <row r="421" spans="1:181" s="29" customFormat="1" ht="30" x14ac:dyDescent="0.25">
      <c r="A421" s="22" t="s">
        <v>65</v>
      </c>
      <c r="B421" s="22"/>
      <c r="C421" s="23" t="s">
        <v>99</v>
      </c>
      <c r="D421" s="24" t="s">
        <v>76</v>
      </c>
      <c r="E421" s="23"/>
      <c r="F421" s="24" t="s">
        <v>68</v>
      </c>
      <c r="G421" s="23"/>
      <c r="H421" s="23"/>
      <c r="I421" s="23"/>
      <c r="J421" s="24" t="s">
        <v>19</v>
      </c>
      <c r="K421" s="24" t="s">
        <v>69</v>
      </c>
      <c r="L421" s="24" t="s">
        <v>69</v>
      </c>
      <c r="M421" s="25">
        <f t="shared" si="7"/>
        <v>49586.776859504134</v>
      </c>
      <c r="N421" s="25">
        <v>60000</v>
      </c>
      <c r="O421" s="25">
        <f t="shared" si="8"/>
        <v>49586.776859504134</v>
      </c>
      <c r="P421" s="24" t="s">
        <v>77</v>
      </c>
      <c r="Q421" s="24" t="s">
        <v>69</v>
      </c>
      <c r="R421" s="95">
        <v>45778</v>
      </c>
      <c r="S421" s="95">
        <v>45839</v>
      </c>
      <c r="T421" s="24" t="s">
        <v>86</v>
      </c>
      <c r="U421" s="24" t="s">
        <v>100</v>
      </c>
      <c r="V421" s="26" t="s">
        <v>69</v>
      </c>
      <c r="W421" s="24" t="s">
        <v>70</v>
      </c>
      <c r="X421" s="24" t="s">
        <v>74</v>
      </c>
      <c r="Y421" s="24" t="s">
        <v>34</v>
      </c>
      <c r="Z421" s="24"/>
      <c r="AA421" s="26"/>
      <c r="AB421" s="26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7"/>
      <c r="BY421" s="27"/>
      <c r="BZ421" s="27"/>
      <c r="CA421" s="27"/>
      <c r="CB421" s="27"/>
      <c r="CC421" s="27"/>
      <c r="CD421" s="27"/>
      <c r="CE421" s="27"/>
      <c r="CF421" s="27"/>
      <c r="CG421" s="27"/>
      <c r="CH421" s="27"/>
      <c r="CI421" s="27"/>
      <c r="CJ421" s="27"/>
      <c r="CK421" s="27"/>
      <c r="CL421" s="27"/>
      <c r="CM421" s="27"/>
      <c r="CN421" s="27"/>
      <c r="CO421" s="27"/>
      <c r="CP421" s="27"/>
      <c r="CQ421" s="27"/>
      <c r="CR421" s="27"/>
      <c r="CS421" s="27"/>
      <c r="CT421" s="27"/>
      <c r="CU421" s="27"/>
      <c r="CV421" s="27"/>
      <c r="CW421" s="27"/>
      <c r="CX421" s="27"/>
      <c r="CY421" s="27"/>
      <c r="CZ421" s="27"/>
      <c r="DA421" s="27"/>
      <c r="DB421" s="27"/>
      <c r="DC421" s="27"/>
      <c r="DD421" s="27"/>
      <c r="DE421" s="27"/>
      <c r="DF421" s="27"/>
      <c r="DG421" s="27"/>
      <c r="DH421" s="27"/>
      <c r="DI421" s="27"/>
      <c r="DJ421" s="27"/>
      <c r="DK421" s="27"/>
      <c r="DL421" s="27"/>
      <c r="DM421" s="27"/>
      <c r="DN421" s="27"/>
      <c r="DO421" s="27"/>
      <c r="DP421" s="27"/>
      <c r="DQ421" s="27"/>
      <c r="DR421" s="27"/>
      <c r="DS421" s="27"/>
      <c r="DT421" s="27"/>
      <c r="DU421" s="27"/>
      <c r="DV421" s="27"/>
      <c r="DW421" s="27"/>
      <c r="DX421" s="27"/>
      <c r="DY421" s="27"/>
      <c r="DZ421" s="27"/>
      <c r="EA421" s="27"/>
      <c r="EB421" s="27"/>
      <c r="EC421" s="27"/>
      <c r="ED421" s="27"/>
      <c r="EE421" s="27"/>
      <c r="EF421" s="27"/>
      <c r="EG421" s="27"/>
      <c r="EH421" s="27"/>
      <c r="EI421" s="27"/>
      <c r="EJ421" s="27"/>
      <c r="EK421" s="27"/>
      <c r="EL421" s="27"/>
      <c r="EM421" s="27"/>
      <c r="EN421" s="27"/>
      <c r="EO421" s="27"/>
      <c r="EP421" s="27"/>
      <c r="EQ421" s="27"/>
      <c r="ER421" s="27"/>
      <c r="ES421" s="27"/>
      <c r="ET421" s="27"/>
      <c r="EU421" s="27"/>
      <c r="EV421" s="27"/>
      <c r="EW421" s="27"/>
      <c r="EX421" s="27"/>
      <c r="EY421" s="27"/>
      <c r="EZ421" s="27"/>
      <c r="FA421" s="27"/>
      <c r="FB421" s="27"/>
      <c r="FC421" s="27"/>
      <c r="FD421" s="27"/>
      <c r="FE421" s="27"/>
      <c r="FF421" s="27"/>
      <c r="FG421" s="27"/>
      <c r="FH421" s="27"/>
      <c r="FI421" s="27"/>
      <c r="FJ421" s="27"/>
      <c r="FK421" s="27"/>
      <c r="FL421" s="27"/>
      <c r="FM421" s="27"/>
      <c r="FN421" s="27"/>
      <c r="FO421" s="27"/>
      <c r="FP421" s="27"/>
      <c r="FQ421" s="27"/>
      <c r="FR421" s="27"/>
      <c r="FS421" s="27"/>
      <c r="FT421" s="27"/>
      <c r="FU421" s="27"/>
      <c r="FV421" s="27"/>
      <c r="FW421" s="27"/>
      <c r="FX421" s="27"/>
      <c r="FY421" s="27"/>
    </row>
    <row r="422" spans="1:181" s="29" customFormat="1" ht="30" x14ac:dyDescent="0.25">
      <c r="A422" s="22" t="s">
        <v>65</v>
      </c>
      <c r="B422" s="22"/>
      <c r="C422" s="23" t="s">
        <v>101</v>
      </c>
      <c r="D422" s="24" t="s">
        <v>67</v>
      </c>
      <c r="E422" s="23"/>
      <c r="F422" s="24" t="s">
        <v>68</v>
      </c>
      <c r="G422" s="23"/>
      <c r="H422" s="23"/>
      <c r="I422" s="23" t="s">
        <v>92</v>
      </c>
      <c r="J422" s="24" t="s">
        <v>18</v>
      </c>
      <c r="K422" s="24" t="s">
        <v>69</v>
      </c>
      <c r="L422" s="24" t="s">
        <v>70</v>
      </c>
      <c r="M422" s="25">
        <f t="shared" si="7"/>
        <v>2479338.8429752067</v>
      </c>
      <c r="N422" s="25">
        <v>3000000</v>
      </c>
      <c r="O422" s="25">
        <f t="shared" si="8"/>
        <v>2479338.8429752067</v>
      </c>
      <c r="P422" s="24" t="s">
        <v>71</v>
      </c>
      <c r="Q422" s="24" t="s">
        <v>69</v>
      </c>
      <c r="R422" s="95">
        <v>45689</v>
      </c>
      <c r="S422" s="95">
        <v>45809</v>
      </c>
      <c r="T422" s="24" t="s">
        <v>102</v>
      </c>
      <c r="U422" s="24" t="s">
        <v>103</v>
      </c>
      <c r="V422" s="26" t="s">
        <v>69</v>
      </c>
      <c r="W422" s="24" t="s">
        <v>70</v>
      </c>
      <c r="X422" s="24" t="s">
        <v>74</v>
      </c>
      <c r="Y422" s="24" t="s">
        <v>34</v>
      </c>
      <c r="Z422" s="24"/>
      <c r="AA422" s="26"/>
      <c r="AB422" s="26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  <c r="BO422" s="27"/>
      <c r="BP422" s="27"/>
      <c r="BQ422" s="27"/>
      <c r="BR422" s="27"/>
      <c r="BS422" s="27"/>
      <c r="BT422" s="27"/>
      <c r="BU422" s="27"/>
      <c r="BV422" s="27"/>
      <c r="BW422" s="27"/>
      <c r="BX422" s="27"/>
      <c r="BY422" s="27"/>
      <c r="BZ422" s="27"/>
      <c r="CA422" s="27"/>
      <c r="CB422" s="27"/>
      <c r="CC422" s="27"/>
      <c r="CD422" s="27"/>
      <c r="CE422" s="27"/>
      <c r="CF422" s="27"/>
      <c r="CG422" s="27"/>
      <c r="CH422" s="27"/>
      <c r="CI422" s="27"/>
      <c r="CJ422" s="27"/>
      <c r="CK422" s="27"/>
      <c r="CL422" s="27"/>
      <c r="CM422" s="27"/>
      <c r="CN422" s="27"/>
      <c r="CO422" s="27"/>
      <c r="CP422" s="27"/>
      <c r="CQ422" s="27"/>
      <c r="CR422" s="27"/>
      <c r="CS422" s="27"/>
      <c r="CT422" s="27"/>
      <c r="CU422" s="27"/>
      <c r="CV422" s="27"/>
      <c r="CW422" s="27"/>
      <c r="CX422" s="27"/>
      <c r="CY422" s="27"/>
      <c r="CZ422" s="27"/>
      <c r="DA422" s="27"/>
      <c r="DB422" s="27"/>
      <c r="DC422" s="27"/>
      <c r="DD422" s="27"/>
      <c r="DE422" s="27"/>
      <c r="DF422" s="27"/>
      <c r="DG422" s="27"/>
      <c r="DH422" s="27"/>
      <c r="DI422" s="27"/>
      <c r="DJ422" s="27"/>
      <c r="DK422" s="27"/>
      <c r="DL422" s="27"/>
      <c r="DM422" s="27"/>
      <c r="DN422" s="27"/>
      <c r="DO422" s="27"/>
      <c r="DP422" s="27"/>
      <c r="DQ422" s="27"/>
      <c r="DR422" s="27"/>
      <c r="DS422" s="27"/>
      <c r="DT422" s="27"/>
      <c r="DU422" s="27"/>
      <c r="DV422" s="27"/>
      <c r="DW422" s="27"/>
      <c r="DX422" s="27"/>
      <c r="DY422" s="27"/>
      <c r="DZ422" s="27"/>
      <c r="EA422" s="27"/>
      <c r="EB422" s="27"/>
      <c r="EC422" s="27"/>
      <c r="ED422" s="27"/>
      <c r="EE422" s="27"/>
      <c r="EF422" s="27"/>
      <c r="EG422" s="27"/>
      <c r="EH422" s="27"/>
      <c r="EI422" s="27"/>
      <c r="EJ422" s="27"/>
      <c r="EK422" s="27"/>
      <c r="EL422" s="27"/>
      <c r="EM422" s="27"/>
      <c r="EN422" s="27"/>
      <c r="EO422" s="27"/>
      <c r="EP422" s="27"/>
      <c r="EQ422" s="27"/>
      <c r="ER422" s="27"/>
      <c r="ES422" s="27"/>
      <c r="ET422" s="27"/>
      <c r="EU422" s="27"/>
      <c r="EV422" s="27"/>
      <c r="EW422" s="27"/>
      <c r="EX422" s="27"/>
      <c r="EY422" s="27"/>
      <c r="EZ422" s="27"/>
      <c r="FA422" s="27"/>
      <c r="FB422" s="27"/>
      <c r="FC422" s="27"/>
      <c r="FD422" s="27"/>
      <c r="FE422" s="27"/>
      <c r="FF422" s="27"/>
      <c r="FG422" s="27"/>
      <c r="FH422" s="27"/>
      <c r="FI422" s="27"/>
      <c r="FJ422" s="27"/>
      <c r="FK422" s="27"/>
      <c r="FL422" s="27"/>
      <c r="FM422" s="27"/>
      <c r="FN422" s="27"/>
      <c r="FO422" s="27"/>
      <c r="FP422" s="27"/>
      <c r="FQ422" s="27"/>
      <c r="FR422" s="27"/>
      <c r="FS422" s="27"/>
      <c r="FT422" s="27"/>
      <c r="FU422" s="27"/>
      <c r="FV422" s="27"/>
      <c r="FW422" s="27"/>
      <c r="FX422" s="27"/>
      <c r="FY422" s="27"/>
    </row>
    <row r="423" spans="1:181" s="29" customFormat="1" ht="30" x14ac:dyDescent="0.25">
      <c r="A423" s="22" t="s">
        <v>65</v>
      </c>
      <c r="B423" s="22"/>
      <c r="C423" s="23" t="s">
        <v>104</v>
      </c>
      <c r="D423" s="24" t="s">
        <v>67</v>
      </c>
      <c r="E423" s="23"/>
      <c r="F423" s="24" t="s">
        <v>68</v>
      </c>
      <c r="G423" s="23"/>
      <c r="H423" s="23"/>
      <c r="I423" s="23" t="s">
        <v>92</v>
      </c>
      <c r="J423" s="24" t="s">
        <v>18</v>
      </c>
      <c r="K423" s="24" t="s">
        <v>69</v>
      </c>
      <c r="L423" s="24" t="s">
        <v>70</v>
      </c>
      <c r="M423" s="25">
        <f t="shared" si="7"/>
        <v>1735537.1900826446</v>
      </c>
      <c r="N423" s="25">
        <f>2100000</f>
        <v>2100000</v>
      </c>
      <c r="O423" s="25">
        <f t="shared" si="8"/>
        <v>1735537.1900826446</v>
      </c>
      <c r="P423" s="24" t="s">
        <v>71</v>
      </c>
      <c r="Q423" s="24" t="s">
        <v>69</v>
      </c>
      <c r="R423" s="95">
        <v>45689</v>
      </c>
      <c r="S423" s="95">
        <v>45809</v>
      </c>
      <c r="T423" s="24" t="s">
        <v>105</v>
      </c>
      <c r="U423" s="24" t="s">
        <v>106</v>
      </c>
      <c r="V423" s="26" t="s">
        <v>69</v>
      </c>
      <c r="W423" s="24" t="s">
        <v>70</v>
      </c>
      <c r="X423" s="24" t="s">
        <v>74</v>
      </c>
      <c r="Y423" s="24" t="s">
        <v>34</v>
      </c>
      <c r="Z423" s="24"/>
      <c r="AA423" s="26"/>
      <c r="AB423" s="26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  <c r="BO423" s="27"/>
      <c r="BP423" s="27"/>
      <c r="BQ423" s="27"/>
      <c r="BR423" s="27"/>
      <c r="BS423" s="27"/>
      <c r="BT423" s="27"/>
      <c r="BU423" s="27"/>
      <c r="BV423" s="27"/>
      <c r="BW423" s="27"/>
      <c r="BX423" s="27"/>
      <c r="BY423" s="27"/>
      <c r="BZ423" s="27"/>
      <c r="CA423" s="27"/>
      <c r="CB423" s="27"/>
      <c r="CC423" s="27"/>
      <c r="CD423" s="27"/>
      <c r="CE423" s="27"/>
      <c r="CF423" s="27"/>
      <c r="CG423" s="27"/>
      <c r="CH423" s="27"/>
      <c r="CI423" s="27"/>
      <c r="CJ423" s="27"/>
      <c r="CK423" s="27"/>
      <c r="CL423" s="27"/>
      <c r="CM423" s="27"/>
      <c r="CN423" s="27"/>
      <c r="CO423" s="27"/>
      <c r="CP423" s="27"/>
      <c r="CQ423" s="27"/>
      <c r="CR423" s="27"/>
      <c r="CS423" s="27"/>
      <c r="CT423" s="27"/>
      <c r="CU423" s="27"/>
      <c r="CV423" s="27"/>
      <c r="CW423" s="27"/>
      <c r="CX423" s="27"/>
      <c r="CY423" s="27"/>
      <c r="CZ423" s="27"/>
      <c r="DA423" s="27"/>
      <c r="DB423" s="27"/>
      <c r="DC423" s="27"/>
      <c r="DD423" s="27"/>
      <c r="DE423" s="27"/>
      <c r="DF423" s="27"/>
      <c r="DG423" s="27"/>
      <c r="DH423" s="27"/>
      <c r="DI423" s="27"/>
      <c r="DJ423" s="27"/>
      <c r="DK423" s="27"/>
      <c r="DL423" s="27"/>
      <c r="DM423" s="27"/>
      <c r="DN423" s="27"/>
      <c r="DO423" s="27"/>
      <c r="DP423" s="27"/>
      <c r="DQ423" s="27"/>
      <c r="DR423" s="27"/>
      <c r="DS423" s="27"/>
      <c r="DT423" s="27"/>
      <c r="DU423" s="27"/>
      <c r="DV423" s="27"/>
      <c r="DW423" s="27"/>
      <c r="DX423" s="27"/>
      <c r="DY423" s="27"/>
      <c r="DZ423" s="27"/>
      <c r="EA423" s="27"/>
      <c r="EB423" s="27"/>
      <c r="EC423" s="27"/>
      <c r="ED423" s="27"/>
      <c r="EE423" s="27"/>
      <c r="EF423" s="27"/>
      <c r="EG423" s="27"/>
      <c r="EH423" s="27"/>
      <c r="EI423" s="27"/>
      <c r="EJ423" s="27"/>
      <c r="EK423" s="27"/>
      <c r="EL423" s="27"/>
      <c r="EM423" s="27"/>
      <c r="EN423" s="27"/>
      <c r="EO423" s="27"/>
      <c r="EP423" s="27"/>
      <c r="EQ423" s="27"/>
      <c r="ER423" s="27"/>
      <c r="ES423" s="27"/>
      <c r="ET423" s="27"/>
      <c r="EU423" s="27"/>
      <c r="EV423" s="27"/>
      <c r="EW423" s="27"/>
      <c r="EX423" s="27"/>
      <c r="EY423" s="27"/>
      <c r="EZ423" s="27"/>
      <c r="FA423" s="27"/>
      <c r="FB423" s="27"/>
      <c r="FC423" s="27"/>
      <c r="FD423" s="27"/>
      <c r="FE423" s="27"/>
      <c r="FF423" s="27"/>
      <c r="FG423" s="27"/>
      <c r="FH423" s="27"/>
      <c r="FI423" s="27"/>
      <c r="FJ423" s="27"/>
      <c r="FK423" s="27"/>
      <c r="FL423" s="27"/>
      <c r="FM423" s="27"/>
      <c r="FN423" s="27"/>
      <c r="FO423" s="27"/>
      <c r="FP423" s="27"/>
      <c r="FQ423" s="27"/>
      <c r="FR423" s="27"/>
      <c r="FS423" s="27"/>
      <c r="FT423" s="27"/>
      <c r="FU423" s="27"/>
      <c r="FV423" s="27"/>
      <c r="FW423" s="27"/>
      <c r="FX423" s="27"/>
      <c r="FY423" s="27"/>
    </row>
    <row r="424" spans="1:181" s="29" customFormat="1" ht="30" x14ac:dyDescent="0.25">
      <c r="A424" s="22" t="s">
        <v>65</v>
      </c>
      <c r="B424" s="22"/>
      <c r="C424" s="23" t="s">
        <v>107</v>
      </c>
      <c r="D424" s="24" t="s">
        <v>67</v>
      </c>
      <c r="E424" s="23"/>
      <c r="F424" s="24" t="s">
        <v>68</v>
      </c>
      <c r="G424" s="23"/>
      <c r="H424" s="23"/>
      <c r="I424" s="23" t="s">
        <v>92</v>
      </c>
      <c r="J424" s="24" t="s">
        <v>18</v>
      </c>
      <c r="K424" s="24" t="s">
        <v>69</v>
      </c>
      <c r="L424" s="24" t="s">
        <v>70</v>
      </c>
      <c r="M424" s="25">
        <f t="shared" si="7"/>
        <v>1363636.3636363638</v>
      </c>
      <c r="N424" s="25">
        <v>1650000</v>
      </c>
      <c r="O424" s="25">
        <f t="shared" si="8"/>
        <v>1363636.3636363638</v>
      </c>
      <c r="P424" s="24" t="s">
        <v>77</v>
      </c>
      <c r="Q424" s="24" t="s">
        <v>69</v>
      </c>
      <c r="R424" s="95">
        <v>45809</v>
      </c>
      <c r="S424" s="95">
        <v>46054</v>
      </c>
      <c r="T424" s="24" t="s">
        <v>105</v>
      </c>
      <c r="U424" s="24" t="s">
        <v>108</v>
      </c>
      <c r="V424" s="26" t="s">
        <v>69</v>
      </c>
      <c r="W424" s="24" t="s">
        <v>70</v>
      </c>
      <c r="X424" s="24" t="s">
        <v>74</v>
      </c>
      <c r="Y424" s="24" t="s">
        <v>34</v>
      </c>
      <c r="Z424" s="24"/>
      <c r="AA424" s="26"/>
      <c r="AB424" s="26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  <c r="BO424" s="27"/>
      <c r="BP424" s="27"/>
      <c r="BQ424" s="27"/>
      <c r="BR424" s="27"/>
      <c r="BS424" s="27"/>
      <c r="BT424" s="27"/>
      <c r="BU424" s="27"/>
      <c r="BV424" s="27"/>
      <c r="BW424" s="27"/>
      <c r="BX424" s="27"/>
      <c r="BY424" s="27"/>
      <c r="BZ424" s="27"/>
      <c r="CA424" s="27"/>
      <c r="CB424" s="27"/>
      <c r="CC424" s="27"/>
      <c r="CD424" s="27"/>
      <c r="CE424" s="27"/>
      <c r="CF424" s="27"/>
      <c r="CG424" s="27"/>
      <c r="CH424" s="27"/>
      <c r="CI424" s="27"/>
      <c r="CJ424" s="27"/>
      <c r="CK424" s="27"/>
      <c r="CL424" s="27"/>
      <c r="CM424" s="27"/>
      <c r="CN424" s="27"/>
      <c r="CO424" s="27"/>
      <c r="CP424" s="27"/>
      <c r="CQ424" s="27"/>
      <c r="CR424" s="27"/>
      <c r="CS424" s="27"/>
      <c r="CT424" s="27"/>
      <c r="CU424" s="27"/>
      <c r="CV424" s="27"/>
      <c r="CW424" s="27"/>
      <c r="CX424" s="27"/>
      <c r="CY424" s="27"/>
      <c r="CZ424" s="27"/>
      <c r="DA424" s="27"/>
      <c r="DB424" s="27"/>
      <c r="DC424" s="27"/>
      <c r="DD424" s="27"/>
      <c r="DE424" s="27"/>
      <c r="DF424" s="27"/>
      <c r="DG424" s="27"/>
      <c r="DH424" s="27"/>
      <c r="DI424" s="27"/>
      <c r="DJ424" s="27"/>
      <c r="DK424" s="27"/>
      <c r="DL424" s="27"/>
      <c r="DM424" s="27"/>
      <c r="DN424" s="27"/>
      <c r="DO424" s="27"/>
      <c r="DP424" s="27"/>
      <c r="DQ424" s="27"/>
      <c r="DR424" s="27"/>
      <c r="DS424" s="27"/>
      <c r="DT424" s="27"/>
      <c r="DU424" s="27"/>
      <c r="DV424" s="27"/>
      <c r="DW424" s="27"/>
      <c r="DX424" s="27"/>
      <c r="DY424" s="27"/>
      <c r="DZ424" s="27"/>
      <c r="EA424" s="27"/>
      <c r="EB424" s="27"/>
      <c r="EC424" s="27"/>
      <c r="ED424" s="27"/>
      <c r="EE424" s="27"/>
      <c r="EF424" s="27"/>
      <c r="EG424" s="27"/>
      <c r="EH424" s="27"/>
      <c r="EI424" s="27"/>
      <c r="EJ424" s="27"/>
      <c r="EK424" s="27"/>
      <c r="EL424" s="27"/>
      <c r="EM424" s="27"/>
      <c r="EN424" s="27"/>
      <c r="EO424" s="27"/>
      <c r="EP424" s="27"/>
      <c r="EQ424" s="27"/>
      <c r="ER424" s="27"/>
      <c r="ES424" s="27"/>
      <c r="ET424" s="27"/>
      <c r="EU424" s="27"/>
      <c r="EV424" s="27"/>
      <c r="EW424" s="27"/>
      <c r="EX424" s="27"/>
      <c r="EY424" s="27"/>
      <c r="EZ424" s="27"/>
      <c r="FA424" s="27"/>
      <c r="FB424" s="27"/>
      <c r="FC424" s="27"/>
      <c r="FD424" s="27"/>
      <c r="FE424" s="27"/>
      <c r="FF424" s="27"/>
      <c r="FG424" s="27"/>
      <c r="FH424" s="27"/>
      <c r="FI424" s="27"/>
      <c r="FJ424" s="27"/>
      <c r="FK424" s="27"/>
      <c r="FL424" s="27"/>
      <c r="FM424" s="27"/>
      <c r="FN424" s="27"/>
      <c r="FO424" s="27"/>
      <c r="FP424" s="27"/>
      <c r="FQ424" s="27"/>
      <c r="FR424" s="27"/>
      <c r="FS424" s="27"/>
      <c r="FT424" s="27"/>
      <c r="FU424" s="27"/>
      <c r="FV424" s="27"/>
      <c r="FW424" s="27"/>
      <c r="FX424" s="27"/>
      <c r="FY424" s="27"/>
    </row>
    <row r="425" spans="1:181" s="29" customFormat="1" ht="30" x14ac:dyDescent="0.25">
      <c r="A425" s="22" t="s">
        <v>65</v>
      </c>
      <c r="B425" s="22"/>
      <c r="C425" s="23" t="s">
        <v>109</v>
      </c>
      <c r="D425" s="24" t="s">
        <v>76</v>
      </c>
      <c r="E425" s="23"/>
      <c r="F425" s="24" t="s">
        <v>68</v>
      </c>
      <c r="G425" s="23"/>
      <c r="H425" s="23"/>
      <c r="I425" s="23" t="s">
        <v>92</v>
      </c>
      <c r="J425" s="24" t="s">
        <v>19</v>
      </c>
      <c r="K425" s="24" t="s">
        <v>69</v>
      </c>
      <c r="L425" s="24" t="s">
        <v>69</v>
      </c>
      <c r="M425" s="25">
        <f t="shared" si="7"/>
        <v>99173.553719008269</v>
      </c>
      <c r="N425" s="25">
        <v>120000</v>
      </c>
      <c r="O425" s="25">
        <f t="shared" si="8"/>
        <v>99173.553719008269</v>
      </c>
      <c r="P425" s="24" t="s">
        <v>77</v>
      </c>
      <c r="Q425" s="24" t="s">
        <v>69</v>
      </c>
      <c r="R425" s="95">
        <v>45778</v>
      </c>
      <c r="S425" s="95">
        <v>45901</v>
      </c>
      <c r="T425" s="24" t="s">
        <v>78</v>
      </c>
      <c r="U425" s="24" t="s">
        <v>110</v>
      </c>
      <c r="V425" s="26" t="s">
        <v>69</v>
      </c>
      <c r="W425" s="24" t="s">
        <v>70</v>
      </c>
      <c r="X425" s="24" t="s">
        <v>74</v>
      </c>
      <c r="Y425" s="24" t="s">
        <v>34</v>
      </c>
      <c r="Z425" s="24"/>
      <c r="AA425" s="26"/>
      <c r="AB425" s="26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  <c r="BO425" s="27"/>
      <c r="BP425" s="27"/>
      <c r="BQ425" s="27"/>
      <c r="BR425" s="27"/>
      <c r="BS425" s="27"/>
      <c r="BT425" s="27"/>
      <c r="BU425" s="27"/>
      <c r="BV425" s="27"/>
      <c r="BW425" s="27"/>
      <c r="BX425" s="27"/>
      <c r="BY425" s="27"/>
      <c r="BZ425" s="27"/>
      <c r="CA425" s="27"/>
      <c r="CB425" s="27"/>
      <c r="CC425" s="27"/>
      <c r="CD425" s="27"/>
      <c r="CE425" s="27"/>
      <c r="CF425" s="27"/>
      <c r="CG425" s="27"/>
      <c r="CH425" s="27"/>
      <c r="CI425" s="27"/>
      <c r="CJ425" s="27"/>
      <c r="CK425" s="27"/>
      <c r="CL425" s="27"/>
      <c r="CM425" s="27"/>
      <c r="CN425" s="27"/>
      <c r="CO425" s="27"/>
      <c r="CP425" s="27"/>
      <c r="CQ425" s="27"/>
      <c r="CR425" s="27"/>
      <c r="CS425" s="27"/>
      <c r="CT425" s="27"/>
      <c r="CU425" s="27"/>
      <c r="CV425" s="27"/>
      <c r="CW425" s="27"/>
      <c r="CX425" s="27"/>
      <c r="CY425" s="27"/>
      <c r="CZ425" s="27"/>
      <c r="DA425" s="27"/>
      <c r="DB425" s="27"/>
      <c r="DC425" s="27"/>
      <c r="DD425" s="27"/>
      <c r="DE425" s="27"/>
      <c r="DF425" s="27"/>
      <c r="DG425" s="27"/>
      <c r="DH425" s="27"/>
      <c r="DI425" s="27"/>
      <c r="DJ425" s="27"/>
      <c r="DK425" s="27"/>
      <c r="DL425" s="27"/>
      <c r="DM425" s="27"/>
      <c r="DN425" s="27"/>
      <c r="DO425" s="27"/>
      <c r="DP425" s="27"/>
      <c r="DQ425" s="27"/>
      <c r="DR425" s="27"/>
      <c r="DS425" s="27"/>
      <c r="DT425" s="27"/>
      <c r="DU425" s="27"/>
      <c r="DV425" s="27"/>
      <c r="DW425" s="27"/>
      <c r="DX425" s="27"/>
      <c r="DY425" s="27"/>
      <c r="DZ425" s="27"/>
      <c r="EA425" s="27"/>
      <c r="EB425" s="27"/>
      <c r="EC425" s="27"/>
      <c r="ED425" s="27"/>
      <c r="EE425" s="27"/>
      <c r="EF425" s="27"/>
      <c r="EG425" s="27"/>
      <c r="EH425" s="27"/>
      <c r="EI425" s="27"/>
      <c r="EJ425" s="27"/>
      <c r="EK425" s="27"/>
      <c r="EL425" s="27"/>
      <c r="EM425" s="27"/>
      <c r="EN425" s="27"/>
      <c r="EO425" s="27"/>
      <c r="EP425" s="27"/>
      <c r="EQ425" s="27"/>
      <c r="ER425" s="27"/>
      <c r="ES425" s="27"/>
      <c r="ET425" s="27"/>
      <c r="EU425" s="27"/>
      <c r="EV425" s="27"/>
      <c r="EW425" s="27"/>
      <c r="EX425" s="27"/>
      <c r="EY425" s="27"/>
      <c r="EZ425" s="27"/>
      <c r="FA425" s="27"/>
      <c r="FB425" s="27"/>
      <c r="FC425" s="27"/>
      <c r="FD425" s="27"/>
      <c r="FE425" s="27"/>
      <c r="FF425" s="27"/>
      <c r="FG425" s="27"/>
      <c r="FH425" s="27"/>
      <c r="FI425" s="27"/>
      <c r="FJ425" s="27"/>
      <c r="FK425" s="27"/>
      <c r="FL425" s="27"/>
      <c r="FM425" s="27"/>
      <c r="FN425" s="27"/>
      <c r="FO425" s="27"/>
      <c r="FP425" s="27"/>
      <c r="FQ425" s="27"/>
      <c r="FR425" s="27"/>
      <c r="FS425" s="27"/>
      <c r="FT425" s="27"/>
      <c r="FU425" s="27"/>
      <c r="FV425" s="27"/>
      <c r="FW425" s="27"/>
      <c r="FX425" s="27"/>
      <c r="FY425" s="27"/>
    </row>
    <row r="426" spans="1:181" s="29" customFormat="1" ht="30" x14ac:dyDescent="0.25">
      <c r="A426" s="22" t="s">
        <v>65</v>
      </c>
      <c r="B426" s="22"/>
      <c r="C426" s="23" t="s">
        <v>111</v>
      </c>
      <c r="D426" s="24" t="s">
        <v>76</v>
      </c>
      <c r="E426" s="23"/>
      <c r="F426" s="24" t="s">
        <v>68</v>
      </c>
      <c r="G426" s="23"/>
      <c r="H426" s="23"/>
      <c r="I426" s="23" t="s">
        <v>92</v>
      </c>
      <c r="J426" s="24" t="s">
        <v>19</v>
      </c>
      <c r="K426" s="24" t="s">
        <v>69</v>
      </c>
      <c r="L426" s="24" t="s">
        <v>69</v>
      </c>
      <c r="M426" s="25">
        <f t="shared" si="7"/>
        <v>99173.553719008269</v>
      </c>
      <c r="N426" s="25">
        <v>120000</v>
      </c>
      <c r="O426" s="25">
        <f t="shared" si="8"/>
        <v>99173.553719008269</v>
      </c>
      <c r="P426" s="24" t="s">
        <v>77</v>
      </c>
      <c r="Q426" s="24" t="s">
        <v>69</v>
      </c>
      <c r="R426" s="95">
        <v>45778</v>
      </c>
      <c r="S426" s="95">
        <v>45901</v>
      </c>
      <c r="T426" s="24" t="s">
        <v>78</v>
      </c>
      <c r="U426" s="24" t="s">
        <v>112</v>
      </c>
      <c r="V426" s="26" t="s">
        <v>69</v>
      </c>
      <c r="W426" s="24" t="s">
        <v>70</v>
      </c>
      <c r="X426" s="24" t="s">
        <v>74</v>
      </c>
      <c r="Y426" s="24" t="s">
        <v>34</v>
      </c>
      <c r="Z426" s="24"/>
      <c r="AA426" s="26"/>
      <c r="AB426" s="26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  <c r="BO426" s="27"/>
      <c r="BP426" s="27"/>
      <c r="BQ426" s="27"/>
      <c r="BR426" s="27"/>
      <c r="BS426" s="27"/>
      <c r="BT426" s="27"/>
      <c r="BU426" s="27"/>
      <c r="BV426" s="27"/>
      <c r="BW426" s="27"/>
      <c r="BX426" s="27"/>
      <c r="BY426" s="27"/>
      <c r="BZ426" s="27"/>
      <c r="CA426" s="27"/>
      <c r="CB426" s="27"/>
      <c r="CC426" s="27"/>
      <c r="CD426" s="27"/>
      <c r="CE426" s="27"/>
      <c r="CF426" s="27"/>
      <c r="CG426" s="27"/>
      <c r="CH426" s="27"/>
      <c r="CI426" s="27"/>
      <c r="CJ426" s="27"/>
      <c r="CK426" s="27"/>
      <c r="CL426" s="27"/>
      <c r="CM426" s="27"/>
      <c r="CN426" s="27"/>
      <c r="CO426" s="27"/>
      <c r="CP426" s="27"/>
      <c r="CQ426" s="27"/>
      <c r="CR426" s="27"/>
      <c r="CS426" s="27"/>
      <c r="CT426" s="27"/>
      <c r="CU426" s="27"/>
      <c r="CV426" s="27"/>
      <c r="CW426" s="27"/>
      <c r="CX426" s="27"/>
      <c r="CY426" s="27"/>
      <c r="CZ426" s="27"/>
      <c r="DA426" s="27"/>
      <c r="DB426" s="27"/>
      <c r="DC426" s="27"/>
      <c r="DD426" s="27"/>
      <c r="DE426" s="27"/>
      <c r="DF426" s="27"/>
      <c r="DG426" s="27"/>
      <c r="DH426" s="27"/>
      <c r="DI426" s="27"/>
      <c r="DJ426" s="27"/>
      <c r="DK426" s="27"/>
      <c r="DL426" s="27"/>
      <c r="DM426" s="27"/>
      <c r="DN426" s="27"/>
      <c r="DO426" s="27"/>
      <c r="DP426" s="27"/>
      <c r="DQ426" s="27"/>
      <c r="DR426" s="27"/>
      <c r="DS426" s="27"/>
      <c r="DT426" s="27"/>
      <c r="DU426" s="27"/>
      <c r="DV426" s="27"/>
      <c r="DW426" s="27"/>
      <c r="DX426" s="27"/>
      <c r="DY426" s="27"/>
      <c r="DZ426" s="27"/>
      <c r="EA426" s="27"/>
      <c r="EB426" s="27"/>
      <c r="EC426" s="27"/>
      <c r="ED426" s="27"/>
      <c r="EE426" s="27"/>
      <c r="EF426" s="27"/>
      <c r="EG426" s="27"/>
      <c r="EH426" s="27"/>
      <c r="EI426" s="27"/>
      <c r="EJ426" s="27"/>
      <c r="EK426" s="27"/>
      <c r="EL426" s="27"/>
      <c r="EM426" s="27"/>
      <c r="EN426" s="27"/>
      <c r="EO426" s="27"/>
      <c r="EP426" s="27"/>
      <c r="EQ426" s="27"/>
      <c r="ER426" s="27"/>
      <c r="ES426" s="27"/>
      <c r="ET426" s="27"/>
      <c r="EU426" s="27"/>
      <c r="EV426" s="27"/>
      <c r="EW426" s="27"/>
      <c r="EX426" s="27"/>
      <c r="EY426" s="27"/>
      <c r="EZ426" s="27"/>
      <c r="FA426" s="27"/>
      <c r="FB426" s="27"/>
      <c r="FC426" s="27"/>
      <c r="FD426" s="27"/>
      <c r="FE426" s="27"/>
      <c r="FF426" s="27"/>
      <c r="FG426" s="27"/>
      <c r="FH426" s="27"/>
      <c r="FI426" s="27"/>
      <c r="FJ426" s="27"/>
      <c r="FK426" s="27"/>
      <c r="FL426" s="27"/>
      <c r="FM426" s="27"/>
      <c r="FN426" s="27"/>
      <c r="FO426" s="27"/>
      <c r="FP426" s="27"/>
      <c r="FQ426" s="27"/>
      <c r="FR426" s="27"/>
      <c r="FS426" s="27"/>
      <c r="FT426" s="27"/>
      <c r="FU426" s="27"/>
      <c r="FV426" s="27"/>
      <c r="FW426" s="27"/>
      <c r="FX426" s="27"/>
      <c r="FY426" s="27"/>
    </row>
    <row r="427" spans="1:181" s="29" customFormat="1" ht="30" x14ac:dyDescent="0.25">
      <c r="A427" s="22" t="s">
        <v>65</v>
      </c>
      <c r="B427" s="22"/>
      <c r="C427" s="23" t="s">
        <v>113</v>
      </c>
      <c r="D427" s="24" t="s">
        <v>76</v>
      </c>
      <c r="E427" s="23"/>
      <c r="F427" s="24" t="s">
        <v>68</v>
      </c>
      <c r="G427" s="23"/>
      <c r="H427" s="23"/>
      <c r="I427" s="23"/>
      <c r="J427" s="24" t="s">
        <v>19</v>
      </c>
      <c r="K427" s="24" t="s">
        <v>69</v>
      </c>
      <c r="L427" s="24" t="s">
        <v>69</v>
      </c>
      <c r="M427" s="25">
        <f t="shared" si="7"/>
        <v>123966.94214876034</v>
      </c>
      <c r="N427" s="25">
        <v>150000</v>
      </c>
      <c r="O427" s="25">
        <f t="shared" si="8"/>
        <v>123966.94214876034</v>
      </c>
      <c r="P427" s="24" t="s">
        <v>77</v>
      </c>
      <c r="Q427" s="24" t="s">
        <v>69</v>
      </c>
      <c r="R427" s="95">
        <v>45721</v>
      </c>
      <c r="S427" s="95">
        <v>45809</v>
      </c>
      <c r="T427" s="24" t="s">
        <v>114</v>
      </c>
      <c r="U427" s="24" t="s">
        <v>115</v>
      </c>
      <c r="V427" s="26" t="s">
        <v>69</v>
      </c>
      <c r="W427" s="24" t="s">
        <v>70</v>
      </c>
      <c r="X427" s="24" t="s">
        <v>74</v>
      </c>
      <c r="Y427" s="24" t="s">
        <v>34</v>
      </c>
      <c r="Z427" s="24"/>
      <c r="AA427" s="26"/>
      <c r="AB427" s="26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  <c r="BO427" s="27"/>
      <c r="BP427" s="27"/>
      <c r="BQ427" s="27"/>
      <c r="BR427" s="27"/>
      <c r="BS427" s="27"/>
      <c r="BT427" s="27"/>
      <c r="BU427" s="27"/>
      <c r="BV427" s="27"/>
      <c r="BW427" s="27"/>
      <c r="BX427" s="27"/>
      <c r="BY427" s="27"/>
      <c r="BZ427" s="27"/>
      <c r="CA427" s="27"/>
      <c r="CB427" s="27"/>
      <c r="CC427" s="27"/>
      <c r="CD427" s="27"/>
      <c r="CE427" s="27"/>
      <c r="CF427" s="27"/>
      <c r="CG427" s="27"/>
      <c r="CH427" s="27"/>
      <c r="CI427" s="27"/>
      <c r="CJ427" s="27"/>
      <c r="CK427" s="27"/>
      <c r="CL427" s="27"/>
      <c r="CM427" s="27"/>
      <c r="CN427" s="27"/>
      <c r="CO427" s="27"/>
      <c r="CP427" s="27"/>
      <c r="CQ427" s="27"/>
      <c r="CR427" s="27"/>
      <c r="CS427" s="27"/>
      <c r="CT427" s="27"/>
      <c r="CU427" s="27"/>
      <c r="CV427" s="27"/>
      <c r="CW427" s="27"/>
      <c r="CX427" s="27"/>
      <c r="CY427" s="27"/>
      <c r="CZ427" s="27"/>
      <c r="DA427" s="27"/>
      <c r="DB427" s="27"/>
      <c r="DC427" s="27"/>
      <c r="DD427" s="27"/>
      <c r="DE427" s="27"/>
      <c r="DF427" s="27"/>
      <c r="DG427" s="27"/>
      <c r="DH427" s="27"/>
      <c r="DI427" s="27"/>
      <c r="DJ427" s="27"/>
      <c r="DK427" s="27"/>
      <c r="DL427" s="27"/>
      <c r="DM427" s="27"/>
      <c r="DN427" s="27"/>
      <c r="DO427" s="27"/>
      <c r="DP427" s="27"/>
      <c r="DQ427" s="27"/>
      <c r="DR427" s="27"/>
      <c r="DS427" s="27"/>
      <c r="DT427" s="27"/>
      <c r="DU427" s="27"/>
      <c r="DV427" s="27"/>
      <c r="DW427" s="27"/>
      <c r="DX427" s="27"/>
      <c r="DY427" s="27"/>
      <c r="DZ427" s="27"/>
      <c r="EA427" s="27"/>
      <c r="EB427" s="27"/>
      <c r="EC427" s="27"/>
      <c r="ED427" s="27"/>
      <c r="EE427" s="27"/>
      <c r="EF427" s="27"/>
      <c r="EG427" s="27"/>
      <c r="EH427" s="27"/>
      <c r="EI427" s="27"/>
      <c r="EJ427" s="27"/>
      <c r="EK427" s="27"/>
      <c r="EL427" s="27"/>
      <c r="EM427" s="27"/>
      <c r="EN427" s="27"/>
      <c r="EO427" s="27"/>
      <c r="EP427" s="27"/>
      <c r="EQ427" s="27"/>
      <c r="ER427" s="27"/>
      <c r="ES427" s="27"/>
      <c r="ET427" s="27"/>
      <c r="EU427" s="27"/>
      <c r="EV427" s="27"/>
      <c r="EW427" s="27"/>
      <c r="EX427" s="27"/>
      <c r="EY427" s="27"/>
      <c r="EZ427" s="27"/>
      <c r="FA427" s="27"/>
      <c r="FB427" s="27"/>
      <c r="FC427" s="27"/>
      <c r="FD427" s="27"/>
      <c r="FE427" s="27"/>
      <c r="FF427" s="27"/>
      <c r="FG427" s="27"/>
      <c r="FH427" s="27"/>
      <c r="FI427" s="27"/>
      <c r="FJ427" s="27"/>
      <c r="FK427" s="27"/>
      <c r="FL427" s="27"/>
      <c r="FM427" s="27"/>
      <c r="FN427" s="27"/>
      <c r="FO427" s="27"/>
      <c r="FP427" s="27"/>
      <c r="FQ427" s="27"/>
      <c r="FR427" s="27"/>
      <c r="FS427" s="27"/>
      <c r="FT427" s="27"/>
      <c r="FU427" s="27"/>
      <c r="FV427" s="27"/>
      <c r="FW427" s="27"/>
      <c r="FX427" s="27"/>
      <c r="FY427" s="27"/>
    </row>
    <row r="428" spans="1:181" s="29" customFormat="1" ht="30" x14ac:dyDescent="0.25">
      <c r="A428" s="22" t="s">
        <v>65</v>
      </c>
      <c r="B428" s="22"/>
      <c r="C428" s="23" t="s">
        <v>116</v>
      </c>
      <c r="D428" s="24" t="s">
        <v>76</v>
      </c>
      <c r="E428" s="23"/>
      <c r="F428" s="24" t="s">
        <v>68</v>
      </c>
      <c r="G428" s="23"/>
      <c r="H428" s="23"/>
      <c r="I428" s="23"/>
      <c r="J428" s="24" t="s">
        <v>19</v>
      </c>
      <c r="K428" s="24" t="s">
        <v>69</v>
      </c>
      <c r="L428" s="24" t="s">
        <v>69</v>
      </c>
      <c r="M428" s="25">
        <f t="shared" si="7"/>
        <v>123966.94214876034</v>
      </c>
      <c r="N428" s="25">
        <v>150000</v>
      </c>
      <c r="O428" s="25">
        <f t="shared" si="8"/>
        <v>123966.94214876034</v>
      </c>
      <c r="P428" s="24" t="s">
        <v>77</v>
      </c>
      <c r="Q428" s="24" t="s">
        <v>69</v>
      </c>
      <c r="R428" s="95">
        <v>45721</v>
      </c>
      <c r="S428" s="95">
        <v>45809</v>
      </c>
      <c r="T428" s="24" t="s">
        <v>114</v>
      </c>
      <c r="U428" s="24" t="s">
        <v>117</v>
      </c>
      <c r="V428" s="26" t="s">
        <v>69</v>
      </c>
      <c r="W428" s="24" t="s">
        <v>70</v>
      </c>
      <c r="X428" s="24" t="s">
        <v>74</v>
      </c>
      <c r="Y428" s="24" t="s">
        <v>34</v>
      </c>
      <c r="Z428" s="24"/>
      <c r="AA428" s="26"/>
      <c r="AB428" s="26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  <c r="BO428" s="27"/>
      <c r="BP428" s="27"/>
      <c r="BQ428" s="27"/>
      <c r="BR428" s="27"/>
      <c r="BS428" s="27"/>
      <c r="BT428" s="27"/>
      <c r="BU428" s="27"/>
      <c r="BV428" s="27"/>
      <c r="BW428" s="27"/>
      <c r="BX428" s="27"/>
      <c r="BY428" s="27"/>
      <c r="BZ428" s="27"/>
      <c r="CA428" s="27"/>
      <c r="CB428" s="27"/>
      <c r="CC428" s="27"/>
      <c r="CD428" s="27"/>
      <c r="CE428" s="27"/>
      <c r="CF428" s="27"/>
      <c r="CG428" s="27"/>
      <c r="CH428" s="27"/>
      <c r="CI428" s="27"/>
      <c r="CJ428" s="27"/>
      <c r="CK428" s="27"/>
      <c r="CL428" s="27"/>
      <c r="CM428" s="27"/>
      <c r="CN428" s="27"/>
      <c r="CO428" s="27"/>
      <c r="CP428" s="27"/>
      <c r="CQ428" s="27"/>
      <c r="CR428" s="27"/>
      <c r="CS428" s="27"/>
      <c r="CT428" s="27"/>
      <c r="CU428" s="27"/>
      <c r="CV428" s="27"/>
      <c r="CW428" s="27"/>
      <c r="CX428" s="27"/>
      <c r="CY428" s="27"/>
      <c r="CZ428" s="27"/>
      <c r="DA428" s="27"/>
      <c r="DB428" s="27"/>
      <c r="DC428" s="27"/>
      <c r="DD428" s="27"/>
      <c r="DE428" s="27"/>
      <c r="DF428" s="27"/>
      <c r="DG428" s="27"/>
      <c r="DH428" s="27"/>
      <c r="DI428" s="27"/>
      <c r="DJ428" s="27"/>
      <c r="DK428" s="27"/>
      <c r="DL428" s="27"/>
      <c r="DM428" s="27"/>
      <c r="DN428" s="27"/>
      <c r="DO428" s="27"/>
      <c r="DP428" s="27"/>
      <c r="DQ428" s="27"/>
      <c r="DR428" s="27"/>
      <c r="DS428" s="27"/>
      <c r="DT428" s="27"/>
      <c r="DU428" s="27"/>
      <c r="DV428" s="27"/>
      <c r="DW428" s="27"/>
      <c r="DX428" s="27"/>
      <c r="DY428" s="27"/>
      <c r="DZ428" s="27"/>
      <c r="EA428" s="27"/>
      <c r="EB428" s="27"/>
      <c r="EC428" s="27"/>
      <c r="ED428" s="27"/>
      <c r="EE428" s="27"/>
      <c r="EF428" s="27"/>
      <c r="EG428" s="27"/>
      <c r="EH428" s="27"/>
      <c r="EI428" s="27"/>
      <c r="EJ428" s="27"/>
      <c r="EK428" s="27"/>
      <c r="EL428" s="27"/>
      <c r="EM428" s="27"/>
      <c r="EN428" s="27"/>
      <c r="EO428" s="27"/>
      <c r="EP428" s="27"/>
      <c r="EQ428" s="27"/>
      <c r="ER428" s="27"/>
      <c r="ES428" s="27"/>
      <c r="ET428" s="27"/>
      <c r="EU428" s="27"/>
      <c r="EV428" s="27"/>
      <c r="EW428" s="27"/>
      <c r="EX428" s="27"/>
      <c r="EY428" s="27"/>
      <c r="EZ428" s="27"/>
      <c r="FA428" s="27"/>
      <c r="FB428" s="27"/>
      <c r="FC428" s="27"/>
      <c r="FD428" s="27"/>
      <c r="FE428" s="27"/>
      <c r="FF428" s="27"/>
      <c r="FG428" s="27"/>
      <c r="FH428" s="27"/>
      <c r="FI428" s="27"/>
      <c r="FJ428" s="27"/>
      <c r="FK428" s="27"/>
      <c r="FL428" s="27"/>
      <c r="FM428" s="27"/>
      <c r="FN428" s="27"/>
      <c r="FO428" s="27"/>
      <c r="FP428" s="27"/>
      <c r="FQ428" s="27"/>
      <c r="FR428" s="27"/>
      <c r="FS428" s="27"/>
      <c r="FT428" s="27"/>
      <c r="FU428" s="27"/>
      <c r="FV428" s="27"/>
      <c r="FW428" s="27"/>
      <c r="FX428" s="27"/>
      <c r="FY428" s="27"/>
    </row>
    <row r="429" spans="1:181" s="194" customFormat="1" ht="30" x14ac:dyDescent="0.25">
      <c r="A429" s="22" t="s">
        <v>65</v>
      </c>
      <c r="B429" s="22"/>
      <c r="C429" s="23" t="s">
        <v>118</v>
      </c>
      <c r="D429" s="24" t="s">
        <v>76</v>
      </c>
      <c r="E429" s="23"/>
      <c r="F429" s="24" t="s">
        <v>68</v>
      </c>
      <c r="G429" s="23"/>
      <c r="H429" s="23"/>
      <c r="I429" s="23"/>
      <c r="J429" s="24" t="s">
        <v>19</v>
      </c>
      <c r="K429" s="24" t="s">
        <v>69</v>
      </c>
      <c r="L429" s="24" t="s">
        <v>69</v>
      </c>
      <c r="M429" s="25">
        <f t="shared" si="7"/>
        <v>123966.94214876034</v>
      </c>
      <c r="N429" s="25">
        <v>150000</v>
      </c>
      <c r="O429" s="25">
        <f t="shared" si="8"/>
        <v>123966.94214876034</v>
      </c>
      <c r="P429" s="24" t="s">
        <v>77</v>
      </c>
      <c r="Q429" s="24" t="s">
        <v>69</v>
      </c>
      <c r="R429" s="95">
        <v>45721</v>
      </c>
      <c r="S429" s="95">
        <v>45809</v>
      </c>
      <c r="T429" s="24" t="s">
        <v>114</v>
      </c>
      <c r="U429" s="24" t="s">
        <v>119</v>
      </c>
      <c r="V429" s="26" t="s">
        <v>69</v>
      </c>
      <c r="W429" s="24" t="s">
        <v>70</v>
      </c>
      <c r="X429" s="24" t="s">
        <v>74</v>
      </c>
      <c r="Y429" s="24" t="s">
        <v>34</v>
      </c>
      <c r="Z429" s="24"/>
      <c r="AA429" s="26"/>
      <c r="AB429" s="26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  <c r="BO429" s="27"/>
      <c r="BP429" s="27"/>
      <c r="BQ429" s="27"/>
      <c r="BR429" s="27"/>
      <c r="BS429" s="27"/>
      <c r="BT429" s="27"/>
      <c r="BU429" s="27"/>
      <c r="BV429" s="27"/>
      <c r="BW429" s="27"/>
      <c r="BX429" s="27"/>
      <c r="BY429" s="27"/>
      <c r="BZ429" s="27"/>
      <c r="CA429" s="27"/>
      <c r="CB429" s="27"/>
      <c r="CC429" s="27"/>
      <c r="CD429" s="27"/>
      <c r="CE429" s="27"/>
      <c r="CF429" s="27"/>
      <c r="CG429" s="27"/>
      <c r="CH429" s="27"/>
      <c r="CI429" s="27"/>
      <c r="CJ429" s="27"/>
      <c r="CK429" s="27"/>
      <c r="CL429" s="27"/>
      <c r="CM429" s="27"/>
      <c r="CN429" s="27"/>
      <c r="CO429" s="27"/>
      <c r="CP429" s="27"/>
      <c r="CQ429" s="27"/>
      <c r="CR429" s="27"/>
      <c r="CS429" s="27"/>
      <c r="CT429" s="27"/>
      <c r="CU429" s="27"/>
      <c r="CV429" s="27"/>
      <c r="CW429" s="27"/>
      <c r="CX429" s="27"/>
      <c r="CY429" s="27"/>
      <c r="CZ429" s="27"/>
      <c r="DA429" s="27"/>
      <c r="DB429" s="27"/>
      <c r="DC429" s="27"/>
      <c r="DD429" s="27"/>
      <c r="DE429" s="27"/>
      <c r="DF429" s="27"/>
      <c r="DG429" s="27"/>
      <c r="DH429" s="27"/>
      <c r="DI429" s="27"/>
      <c r="DJ429" s="27"/>
      <c r="DK429" s="27"/>
      <c r="DL429" s="27"/>
      <c r="DM429" s="27"/>
      <c r="DN429" s="27"/>
      <c r="DO429" s="27"/>
      <c r="DP429" s="27"/>
      <c r="DQ429" s="27"/>
      <c r="DR429" s="27"/>
      <c r="DS429" s="27"/>
      <c r="DT429" s="27"/>
      <c r="DU429" s="27"/>
      <c r="DV429" s="27"/>
      <c r="DW429" s="27"/>
      <c r="DX429" s="27"/>
      <c r="DY429" s="27"/>
      <c r="DZ429" s="27"/>
      <c r="EA429" s="27"/>
      <c r="EB429" s="27"/>
      <c r="EC429" s="27"/>
      <c r="ED429" s="27"/>
      <c r="EE429" s="27"/>
      <c r="EF429" s="27"/>
      <c r="EG429" s="27"/>
      <c r="EH429" s="27"/>
      <c r="EI429" s="27"/>
      <c r="EJ429" s="27"/>
      <c r="EK429" s="27"/>
      <c r="EL429" s="27"/>
      <c r="EM429" s="27"/>
      <c r="EN429" s="27"/>
      <c r="EO429" s="27"/>
      <c r="EP429" s="27"/>
      <c r="EQ429" s="27"/>
      <c r="ER429" s="27"/>
      <c r="ES429" s="27"/>
      <c r="ET429" s="27"/>
      <c r="EU429" s="27"/>
      <c r="EV429" s="27"/>
      <c r="EW429" s="27"/>
      <c r="EX429" s="27"/>
      <c r="EY429" s="27"/>
      <c r="EZ429" s="27"/>
      <c r="FA429" s="27"/>
      <c r="FB429" s="27"/>
      <c r="FC429" s="27"/>
      <c r="FD429" s="27"/>
      <c r="FE429" s="27"/>
      <c r="FF429" s="27"/>
      <c r="FG429" s="27"/>
      <c r="FH429" s="27"/>
      <c r="FI429" s="27"/>
      <c r="FJ429" s="27"/>
      <c r="FK429" s="27"/>
      <c r="FL429" s="27"/>
      <c r="FM429" s="27"/>
      <c r="FN429" s="27"/>
      <c r="FO429" s="27"/>
      <c r="FP429" s="27"/>
      <c r="FQ429" s="27"/>
      <c r="FR429" s="27"/>
      <c r="FS429" s="27"/>
      <c r="FT429" s="27"/>
      <c r="FU429" s="27"/>
      <c r="FV429" s="27"/>
      <c r="FW429" s="27"/>
      <c r="FX429" s="27"/>
      <c r="FY429" s="27"/>
    </row>
    <row r="430" spans="1:181" x14ac:dyDescent="0.25">
      <c r="M430" s="171"/>
    </row>
  </sheetData>
  <sortState ref="A4:FY429">
    <sortCondition ref="A4:A429"/>
  </sortState>
  <mergeCells count="4">
    <mergeCell ref="A1:C1"/>
    <mergeCell ref="E2:I2"/>
    <mergeCell ref="W2:X2"/>
    <mergeCell ref="Y2:AB2"/>
  </mergeCells>
  <dataValidations count="4">
    <dataValidation type="list" allowBlank="1" showInputMessage="1" showErrorMessage="1" sqref="J112:J118 A111:A124 J148:J190">
      <formula1>#REF!</formula1>
    </dataValidation>
    <dataValidation type="list" allowBlank="1" showInputMessage="1" showErrorMessage="1" sqref="L125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K111:K124 L111 Q111:Q124 W191:W208 Y236:Y299 W236:W299 K236:L319 Q236:Q321 W111:W124 Y111:Y124">
      <formula1>"SI,NO"</formula1>
    </dataValidation>
    <dataValidation type="list" allowBlank="1" showInputMessage="1" showErrorMessage="1" sqref="AB57:AB71 AB75:AB79 AB410:AB420 AB322:AB341 AB281:AB299 AB236:AB254 AB191:AB208 AB111:AB143 AB94:AB105 AB147:AB187">
      <formula1>"Centro Especial de Empleo,Empresa de Inserción"</formula1>
    </dataValidation>
  </dataValidations>
  <pageMargins left="0.7" right="0.7" top="0.75" bottom="0.75" header="0.3" footer="0.3"/>
  <pageSetup paperSize="8" scale="10" fitToWidth="0" orientation="landscape" r:id="rId1"/>
  <colBreaks count="3" manualBreakCount="3">
    <brk id="9" max="440" man="1"/>
    <brk id="22" max="440" man="1"/>
    <brk id="28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'H:\CONTRATACIÓN ADMINISTRATIVA\CONTRATOS 2025\PLAN CONTRATACIÓN 2025\PLAN FORMULARIOS 2025\SECTORES\Previsión Contratos\[061_Previsión Contratos PLAN ANUAL 2025.xlsx]Hoja1'!#REF!</xm:f>
          </x14:formula1>
          <xm:sqref>P281:P312 P314:P321 A281:B321 J281:J321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 III_Previsión Contratos PLAN ANUAL 2025.xlsx]Hoja1'!#REF!</xm:f>
          </x14:formula1>
          <xm:sqref>P236:P280 B236:B280 J236:J280</xm:sqref>
        </x14:dataValidation>
        <x14:dataValidation type="list" allowBlank="1" showInputMessage="1" showErrorMessage="1">
          <x14:formula1>
            <xm:f>'C:\Users\laras\Desktop\[PLAN ANUAL CONTRATACION 2024-SECTOR III (2).xlsx]Hoja1'!#REF!</xm:f>
          </x14:formula1>
          <xm:sqref>A236:A280</xm:sqref>
        </x14:dataValidation>
        <x14:dataValidation type="list" allowBlank="1" showInputMessage="1" showErrorMessage="1">
          <x14:formula1>
            <xm:f>'\\10.35.125.51\Compartidos\SUMINISTROS\SERVICIO COMPRAS, SUMINI. Y CONT.ADVA\CONTRATACION ADMINISTRATIVA 2025\Plan General de Contratacion-2025\[SAS_TE Previsión Contratos 2025.xlsx]Hoja1'!#REF!</xm:f>
          </x14:formula1>
          <xm:sqref>J191:J197 A191:A235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Contratos\[SECTOR_TERUEL_Previsión Contratos PLAN ANUAL 2025.xlsx]Hoja1'!#REF!</xm:f>
          </x14:formula1>
          <xm:sqref>B207 B195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Contratos\[SECTOR_BARBASTRO_Previsión Contratos PLAN ANUAL 2025.xlsx]Hoja1'!#REF!</xm:f>
          </x14:formula1>
          <xm:sqref>J111 B112:B124</xm:sqref>
        </x14:dataValidation>
        <x14:dataValidation type="list" allowBlank="1" showInputMessage="1" showErrorMessage="1">
          <x14:formula1>
            <xm:f>'[CARMEN.Previsión Contratos PLAN ANUAL 2025 (2).xlsx]Hoja1'!#REF!</xm:f>
          </x14:formula1>
          <xm:sqref>E125:F125 A125:B125 J125 P125</xm:sqref>
        </x14:dataValidation>
        <x14:dataValidation type="list" allowBlank="1" showInputMessage="1" showErrorMessage="1">
          <x14:formula1>
            <xm:f>'X:\INTERVENCION\PLAN GERAL. CONTRATACIÓN 2024 Y SIGUENTES\2025\[Previsión Contratos 2025 (3).xlsx]Hoja1'!#REF!</xm:f>
          </x14:formula1>
          <xm:sqref>J97 J94 J100:J110 A94:A110</xm:sqref>
        </x14:dataValidation>
        <x14:dataValidation type="list" allowBlank="1" showInputMessage="1" showErrorMessage="1">
          <x14:formula1>
            <xm:f>'X:\INTERVENCION\PLAN GERAL. CONTRATACIÓN 2024 Y SIGUENTES\2024\DOCUMENTACIÓN PARA OFICINA CONTRATACION\[Previsión Contratos 2024.xlsx]Hoja1'!#REF!</xm:f>
          </x14:formula1>
          <xm:sqref>J95:J96 J98:J99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Contratos\[SECTOR_CALATAYUD_Previsión Contratos PLAN ANUAL 2025.xlsx]Hoja1'!#REF!</xm:f>
          </x14:formula1>
          <xm:sqref>B94:B110</xm:sqref>
        </x14:dataValidation>
        <x14:dataValidation type="list" allowBlank="1" showInputMessage="1" showErrorMessage="1">
          <x14:formula1>
            <xm:f>'C:\Users\mflorente\Desktop\JEFE SUMINISTROS\PLAN ANUAL PLACSP Y TRANSPARENCIA\2025\[SAS_ALC _Previsión Contratos 2025.xlsx]Hoja1'!#REF!</xm:f>
          </x14:formula1>
          <xm:sqref>J57:J73 J75:J93</xm:sqref>
        </x14:dataValidation>
        <x14:dataValidation type="list" allowBlank="1" showInputMessage="1" showErrorMessage="1">
          <x14:formula1>
            <xm:f>'H:\CONTRATACIÓN ADMINISTRATIVA\CONTRATOS 2025\PLAN CONTRATACIÓN 2025\SERVICIOS CENTRALES\[Plan contrat _ DIREC OBRAS .xlsx]Hoja1'!#REF!</xm:f>
          </x14:formula1>
          <xm:sqref>B3 J4:J23</xm:sqref>
        </x14:dataValidation>
        <x14:dataValidation type="list" allowBlank="1" showInputMessage="1" showErrorMessage="1">
          <x14:formula1>
            <xm:f>'H:\CONTRATACIÓN ADMINISTRATIVA\CONTRATOS 2025\02. PLANIFICACION CONTRATACION\PLAN CONTRATACIÓN_HACIENDA_ 2025\PLAN FORMULARIOS 2025\Nuevos modelos formularios 2025\[Previsión Contratos PLAN ANUAL 2025.xlsx]Hoja1'!#REF!</xm:f>
          </x14:formula1>
          <xm:sqref>B414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 I_ZARAGOZA_Previsión Contratos PLAN ANUAL 2025.xlsx]Hoja1'!#REF!</xm:f>
          </x14:formula1>
          <xm:sqref>A148:B190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Contratos\[SECTOR_HUESCA_Previsión Contratos PLAN ANUAL 2025.xlsx]Hoja1'!#REF!</xm:f>
          </x14:formula1>
          <xm:sqref>A126:B146</xm:sqref>
        </x14:dataValidation>
        <x14:dataValidation type="list" allowBlank="1" showInputMessage="1" showErrorMessage="1">
          <x14:formula1>
            <xm:f>'[PLAN ANUAL CONTRATACION SECTOR HUESCA 2025.xlsx]Hoja1'!#REF!</xm:f>
          </x14:formula1>
          <xm:sqref>J126:J142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2025\SECTORES\[SECTOR_ALCAÑIZ_Previsión Contratos PLAN ANUAL 2025.xlsx]Hoja1'!#REF!</xm:f>
          </x14:formula1>
          <xm:sqref>A57:B93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workbookViewId="0">
      <selection activeCell="A3" sqref="A3:XFD31"/>
    </sheetView>
  </sheetViews>
  <sheetFormatPr baseColWidth="10" defaultRowHeight="15" x14ac:dyDescent="0.25"/>
  <cols>
    <col min="1" max="1" width="46.7109375" style="6" customWidth="1"/>
    <col min="2" max="2" width="38.28515625" style="6" customWidth="1"/>
    <col min="3" max="3" width="45.42578125" style="6" customWidth="1"/>
    <col min="4" max="4" width="11.5703125" style="6" bestFit="1" customWidth="1"/>
    <col min="5" max="5" width="18.7109375" style="6" bestFit="1" customWidth="1"/>
    <col min="6" max="6" width="18.7109375" style="6" customWidth="1"/>
    <col min="7" max="7" width="22.5703125" style="6" bestFit="1" customWidth="1"/>
    <col min="8" max="8" width="17" style="6" bestFit="1" customWidth="1"/>
    <col min="9" max="11" width="23.85546875" style="6" bestFit="1" customWidth="1"/>
    <col min="12" max="12" width="16.5703125" style="6" bestFit="1" customWidth="1"/>
    <col min="13" max="13" width="19.85546875" style="6" bestFit="1" customWidth="1"/>
    <col min="14" max="14" width="21.5703125" style="6" bestFit="1" customWidth="1"/>
    <col min="15" max="16384" width="11.42578125" style="6"/>
  </cols>
  <sheetData>
    <row r="1" spans="1:14 16384:16384" ht="43.5" customHeight="1" thickBot="1" x14ac:dyDescent="0.3">
      <c r="A1" s="225" t="s">
        <v>1004</v>
      </c>
      <c r="B1" s="225"/>
      <c r="C1" s="225"/>
      <c r="D1" s="170"/>
      <c r="E1" s="3"/>
      <c r="F1" s="3"/>
    </row>
    <row r="2" spans="1:14 16384:16384" s="4" customFormat="1" ht="74.25" customHeight="1" x14ac:dyDescent="0.25">
      <c r="A2" s="53" t="s">
        <v>0</v>
      </c>
      <c r="B2" s="172" t="s">
        <v>26</v>
      </c>
      <c r="C2" s="54" t="s">
        <v>43</v>
      </c>
      <c r="D2" s="54" t="s">
        <v>27</v>
      </c>
      <c r="E2" s="54" t="s">
        <v>1</v>
      </c>
      <c r="F2" s="54" t="s">
        <v>1005</v>
      </c>
      <c r="G2" s="54" t="s">
        <v>1006</v>
      </c>
      <c r="H2" s="54" t="s">
        <v>64</v>
      </c>
      <c r="I2" s="54" t="s">
        <v>1007</v>
      </c>
      <c r="J2" s="54" t="s">
        <v>1008</v>
      </c>
      <c r="K2" s="54" t="s">
        <v>1009</v>
      </c>
      <c r="L2" s="54" t="s">
        <v>63</v>
      </c>
      <c r="M2" s="55" t="s">
        <v>62</v>
      </c>
      <c r="N2" s="173" t="s">
        <v>4</v>
      </c>
    </row>
    <row r="3" spans="1:14 16384:16384" s="57" customFormat="1" ht="120" x14ac:dyDescent="0.25">
      <c r="A3" s="44" t="s">
        <v>1021</v>
      </c>
      <c r="B3" s="166" t="s">
        <v>1022</v>
      </c>
      <c r="C3" s="44" t="s">
        <v>1023</v>
      </c>
      <c r="D3" s="44"/>
      <c r="E3" s="44" t="s">
        <v>19</v>
      </c>
      <c r="F3" s="44" t="s">
        <v>827</v>
      </c>
      <c r="G3" s="178">
        <v>10230</v>
      </c>
      <c r="H3" s="178">
        <v>10230</v>
      </c>
      <c r="I3" s="131">
        <v>0</v>
      </c>
      <c r="J3" s="131">
        <v>0</v>
      </c>
      <c r="K3" s="131">
        <v>0</v>
      </c>
      <c r="L3" s="131" t="s">
        <v>1024</v>
      </c>
      <c r="M3" s="44" t="s">
        <v>237</v>
      </c>
      <c r="N3" s="163" t="s">
        <v>88</v>
      </c>
      <c r="XFD3" s="57">
        <f t="shared" ref="XFD3:XFD29" si="0">SUM(D3:XFC3)</f>
        <v>20460</v>
      </c>
    </row>
    <row r="4" spans="1:14 16384:16384" s="156" customFormat="1" ht="90" x14ac:dyDescent="0.25">
      <c r="A4" s="48" t="s">
        <v>1021</v>
      </c>
      <c r="B4" s="155" t="s">
        <v>1022</v>
      </c>
      <c r="C4" s="213" t="s">
        <v>1025</v>
      </c>
      <c r="D4" s="48" t="s">
        <v>422</v>
      </c>
      <c r="E4" s="48" t="s">
        <v>19</v>
      </c>
      <c r="F4" s="48" t="s">
        <v>71</v>
      </c>
      <c r="G4" s="211">
        <v>33600</v>
      </c>
      <c r="H4" s="211">
        <v>31810.639999999999</v>
      </c>
      <c r="I4" s="211">
        <v>11928.99</v>
      </c>
      <c r="J4" s="47">
        <v>0</v>
      </c>
      <c r="K4" s="47">
        <v>0</v>
      </c>
      <c r="L4" s="47" t="s">
        <v>1026</v>
      </c>
      <c r="M4" s="48" t="s">
        <v>237</v>
      </c>
      <c r="N4" s="48" t="s">
        <v>1027</v>
      </c>
    </row>
    <row r="5" spans="1:14 16384:16384" s="57" customFormat="1" ht="75.75" thickBot="1" x14ac:dyDescent="0.3">
      <c r="A5" s="48" t="s">
        <v>1021</v>
      </c>
      <c r="B5" s="155" t="s">
        <v>1022</v>
      </c>
      <c r="C5" s="206" t="s">
        <v>1028</v>
      </c>
      <c r="D5" s="48" t="s">
        <v>970</v>
      </c>
      <c r="E5" s="48" t="s">
        <v>19</v>
      </c>
      <c r="F5" s="48" t="s">
        <v>71</v>
      </c>
      <c r="G5" s="211">
        <v>49920</v>
      </c>
      <c r="H5" s="211">
        <v>39360</v>
      </c>
      <c r="I5" s="211">
        <v>8000</v>
      </c>
      <c r="J5" s="47">
        <v>0</v>
      </c>
      <c r="K5" s="47">
        <v>0</v>
      </c>
      <c r="L5" s="47" t="s">
        <v>1029</v>
      </c>
      <c r="M5" s="48" t="s">
        <v>237</v>
      </c>
      <c r="N5" s="48" t="s">
        <v>1030</v>
      </c>
    </row>
    <row r="6" spans="1:14 16384:16384" s="57" customFormat="1" ht="75" x14ac:dyDescent="0.25">
      <c r="A6" s="48" t="s">
        <v>1021</v>
      </c>
      <c r="B6" s="155" t="s">
        <v>1031</v>
      </c>
      <c r="C6" s="130" t="s">
        <v>1032</v>
      </c>
      <c r="D6" s="48" t="s">
        <v>971</v>
      </c>
      <c r="E6" s="48" t="s">
        <v>1033</v>
      </c>
      <c r="F6" s="48" t="s">
        <v>71</v>
      </c>
      <c r="G6" s="211">
        <v>743.8</v>
      </c>
      <c r="H6" s="211">
        <v>743.8</v>
      </c>
      <c r="I6" s="211">
        <v>743.8</v>
      </c>
      <c r="J6" s="47">
        <v>0</v>
      </c>
      <c r="K6" s="47">
        <v>0</v>
      </c>
      <c r="L6" s="47" t="s">
        <v>1034</v>
      </c>
      <c r="M6" s="48" t="s">
        <v>237</v>
      </c>
      <c r="N6" s="48" t="s">
        <v>88</v>
      </c>
    </row>
    <row r="7" spans="1:14 16384:16384" s="57" customFormat="1" ht="105" x14ac:dyDescent="0.25">
      <c r="A7" s="48" t="s">
        <v>1021</v>
      </c>
      <c r="B7" s="155" t="s">
        <v>1022</v>
      </c>
      <c r="C7" s="213" t="s">
        <v>968</v>
      </c>
      <c r="D7" s="48" t="s">
        <v>969</v>
      </c>
      <c r="E7" s="48" t="s">
        <v>19</v>
      </c>
      <c r="F7" s="48" t="s">
        <v>71</v>
      </c>
      <c r="G7" s="212">
        <v>45312.800000000003</v>
      </c>
      <c r="H7" s="212">
        <v>45312.800000000003</v>
      </c>
      <c r="I7" s="212">
        <v>45312.800000000003</v>
      </c>
      <c r="J7" s="212">
        <v>45312.800000000003</v>
      </c>
      <c r="K7" s="212">
        <v>11328.2</v>
      </c>
      <c r="L7" s="47" t="s">
        <v>1035</v>
      </c>
      <c r="M7" s="48" t="s">
        <v>237</v>
      </c>
      <c r="N7" s="48" t="s">
        <v>1036</v>
      </c>
    </row>
    <row r="8" spans="1:14 16384:16384" s="57" customFormat="1" ht="77.25" customHeight="1" x14ac:dyDescent="0.25">
      <c r="A8" s="166" t="s">
        <v>7</v>
      </c>
      <c r="B8" s="166" t="s">
        <v>7</v>
      </c>
      <c r="C8" s="166" t="s">
        <v>1010</v>
      </c>
      <c r="D8" s="166">
        <v>92512100</v>
      </c>
      <c r="E8" s="166" t="s">
        <v>19</v>
      </c>
      <c r="F8" s="166" t="s">
        <v>339</v>
      </c>
      <c r="G8" s="179">
        <v>5000</v>
      </c>
      <c r="H8" s="179">
        <v>5000</v>
      </c>
      <c r="I8" s="179">
        <v>5000</v>
      </c>
      <c r="J8" s="179"/>
      <c r="K8" s="179"/>
      <c r="L8" s="131" t="s">
        <v>730</v>
      </c>
      <c r="M8" s="166" t="s">
        <v>237</v>
      </c>
      <c r="N8" s="166" t="s">
        <v>828</v>
      </c>
    </row>
    <row r="9" spans="1:14 16384:16384" s="57" customFormat="1" ht="45" x14ac:dyDescent="0.25">
      <c r="A9" s="166" t="s">
        <v>7</v>
      </c>
      <c r="B9" s="166" t="s">
        <v>7</v>
      </c>
      <c r="C9" s="166" t="s">
        <v>257</v>
      </c>
      <c r="D9" s="166">
        <v>77311000</v>
      </c>
      <c r="E9" s="166" t="s">
        <v>19</v>
      </c>
      <c r="F9" s="166" t="s">
        <v>339</v>
      </c>
      <c r="G9" s="179">
        <v>10922</v>
      </c>
      <c r="H9" s="179">
        <v>10922</v>
      </c>
      <c r="I9" s="179">
        <v>10922</v>
      </c>
      <c r="J9" s="179"/>
      <c r="K9" s="179"/>
      <c r="L9" s="131" t="s">
        <v>730</v>
      </c>
      <c r="M9" s="166" t="s">
        <v>237</v>
      </c>
      <c r="N9" s="166" t="s">
        <v>829</v>
      </c>
      <c r="XFD9" s="57">
        <f t="shared" si="0"/>
        <v>77343766</v>
      </c>
    </row>
    <row r="10" spans="1:14 16384:16384" s="57" customFormat="1" ht="30" x14ac:dyDescent="0.25">
      <c r="A10" s="166" t="s">
        <v>7</v>
      </c>
      <c r="B10" s="166" t="s">
        <v>7</v>
      </c>
      <c r="C10" s="166" t="s">
        <v>1011</v>
      </c>
      <c r="D10" s="166">
        <v>60100000</v>
      </c>
      <c r="E10" s="166" t="s">
        <v>19</v>
      </c>
      <c r="F10" s="166" t="s">
        <v>71</v>
      </c>
      <c r="G10" s="179">
        <f>51600*2</f>
        <v>103200</v>
      </c>
      <c r="H10" s="179">
        <f>G10*1.21</f>
        <v>124872</v>
      </c>
      <c r="I10" s="179">
        <f>G10/2*5</f>
        <v>258000</v>
      </c>
      <c r="J10" s="179">
        <f>G10/2</f>
        <v>51600</v>
      </c>
      <c r="K10" s="179">
        <f>J10/12*9</f>
        <v>38700</v>
      </c>
      <c r="L10" s="131" t="s">
        <v>656</v>
      </c>
      <c r="M10" s="166" t="s">
        <v>237</v>
      </c>
      <c r="N10" s="166" t="s">
        <v>1012</v>
      </c>
      <c r="XFD10" s="57">
        <f t="shared" si="0"/>
        <v>60676372</v>
      </c>
    </row>
    <row r="11" spans="1:14 16384:16384" s="57" customFormat="1" ht="45" x14ac:dyDescent="0.25">
      <c r="A11" s="166" t="s">
        <v>8</v>
      </c>
      <c r="B11" s="166" t="s">
        <v>8</v>
      </c>
      <c r="C11" s="166" t="s">
        <v>356</v>
      </c>
      <c r="D11" s="166">
        <v>77311000</v>
      </c>
      <c r="E11" s="166" t="s">
        <v>19</v>
      </c>
      <c r="F11" s="166" t="s">
        <v>357</v>
      </c>
      <c r="G11" s="179">
        <v>9222</v>
      </c>
      <c r="H11" s="179">
        <v>9220</v>
      </c>
      <c r="I11" s="179">
        <v>768.33333333333337</v>
      </c>
      <c r="J11" s="179"/>
      <c r="K11" s="179"/>
      <c r="L11" s="131" t="s">
        <v>544</v>
      </c>
      <c r="M11" s="166" t="s">
        <v>237</v>
      </c>
      <c r="N11" s="166"/>
      <c r="XFD11" s="57">
        <f>SUM(D11:XFC11)</f>
        <v>77330210.333333328</v>
      </c>
    </row>
    <row r="12" spans="1:14 16384:16384" s="57" customFormat="1" ht="30" x14ac:dyDescent="0.25">
      <c r="A12" s="166" t="s">
        <v>8</v>
      </c>
      <c r="B12" s="166" t="s">
        <v>8</v>
      </c>
      <c r="C12" s="166" t="s">
        <v>358</v>
      </c>
      <c r="D12" s="166">
        <v>77311000</v>
      </c>
      <c r="E12" s="166" t="s">
        <v>19</v>
      </c>
      <c r="F12" s="166" t="s">
        <v>359</v>
      </c>
      <c r="G12" s="179"/>
      <c r="H12" s="179"/>
      <c r="I12" s="179">
        <v>8451.6666666666679</v>
      </c>
      <c r="J12" s="179"/>
      <c r="K12" s="179"/>
      <c r="L12" s="131" t="s">
        <v>544</v>
      </c>
      <c r="M12" s="166" t="s">
        <v>237</v>
      </c>
      <c r="N12" s="166"/>
      <c r="XFD12" s="57">
        <f t="shared" si="0"/>
        <v>77319451.666666672</v>
      </c>
    </row>
    <row r="13" spans="1:14 16384:16384" s="57" customFormat="1" ht="30" x14ac:dyDescent="0.25">
      <c r="A13" s="166" t="s">
        <v>8</v>
      </c>
      <c r="B13" s="166" t="s">
        <v>8</v>
      </c>
      <c r="C13" s="166" t="s">
        <v>360</v>
      </c>
      <c r="D13" s="166">
        <v>60161000</v>
      </c>
      <c r="E13" s="166" t="s">
        <v>19</v>
      </c>
      <c r="F13" s="166" t="s">
        <v>71</v>
      </c>
      <c r="G13" s="179">
        <v>50462.05</v>
      </c>
      <c r="H13" s="179">
        <v>42000</v>
      </c>
      <c r="I13" s="179">
        <v>19250</v>
      </c>
      <c r="J13" s="179"/>
      <c r="K13" s="179"/>
      <c r="L13" s="131" t="s">
        <v>830</v>
      </c>
      <c r="M13" s="166" t="s">
        <v>237</v>
      </c>
      <c r="N13" s="166"/>
      <c r="XFD13" s="57">
        <f t="shared" si="0"/>
        <v>60272712.049999997</v>
      </c>
    </row>
    <row r="14" spans="1:14 16384:16384" s="57" customFormat="1" ht="30" x14ac:dyDescent="0.25">
      <c r="A14" s="166" t="s">
        <v>8</v>
      </c>
      <c r="B14" s="166" t="s">
        <v>8</v>
      </c>
      <c r="C14" s="166" t="s">
        <v>361</v>
      </c>
      <c r="D14" s="166">
        <v>60161000</v>
      </c>
      <c r="E14" s="166" t="s">
        <v>19</v>
      </c>
      <c r="F14" s="166" t="s">
        <v>71</v>
      </c>
      <c r="G14" s="179"/>
      <c r="H14" s="179"/>
      <c r="I14" s="179">
        <v>1750</v>
      </c>
      <c r="J14" s="179"/>
      <c r="K14" s="179"/>
      <c r="L14" s="131" t="s">
        <v>830</v>
      </c>
      <c r="M14" s="166" t="s">
        <v>237</v>
      </c>
      <c r="N14" s="166"/>
      <c r="XFD14" s="57">
        <f t="shared" si="0"/>
        <v>60162750</v>
      </c>
    </row>
    <row r="15" spans="1:14 16384:16384" s="57" customFormat="1" ht="45" x14ac:dyDescent="0.25">
      <c r="A15" s="166" t="s">
        <v>8</v>
      </c>
      <c r="B15" s="166" t="s">
        <v>8</v>
      </c>
      <c r="C15" s="166" t="s">
        <v>362</v>
      </c>
      <c r="D15" s="166">
        <v>60161000</v>
      </c>
      <c r="E15" s="166" t="s">
        <v>19</v>
      </c>
      <c r="F15" s="166" t="s">
        <v>357</v>
      </c>
      <c r="G15" s="179">
        <v>11095</v>
      </c>
      <c r="H15" s="179">
        <v>10800</v>
      </c>
      <c r="I15" s="179">
        <v>5400</v>
      </c>
      <c r="J15" s="179"/>
      <c r="K15" s="179"/>
      <c r="L15" s="131" t="s">
        <v>544</v>
      </c>
      <c r="M15" s="166" t="s">
        <v>237</v>
      </c>
      <c r="N15" s="166"/>
      <c r="XFD15" s="57">
        <f t="shared" si="0"/>
        <v>60188295</v>
      </c>
    </row>
    <row r="16" spans="1:14 16384:16384" s="57" customFormat="1" ht="30" x14ac:dyDescent="0.25">
      <c r="A16" s="166" t="s">
        <v>8</v>
      </c>
      <c r="B16" s="166" t="s">
        <v>8</v>
      </c>
      <c r="C16" s="166" t="s">
        <v>363</v>
      </c>
      <c r="D16" s="166">
        <v>60161000</v>
      </c>
      <c r="E16" s="166" t="s">
        <v>19</v>
      </c>
      <c r="F16" s="166" t="s">
        <v>71</v>
      </c>
      <c r="G16" s="179">
        <v>81608.800000000003</v>
      </c>
      <c r="H16" s="179">
        <v>69160</v>
      </c>
      <c r="I16" s="179">
        <v>34580</v>
      </c>
      <c r="J16" s="179"/>
      <c r="K16" s="179"/>
      <c r="L16" s="131" t="s">
        <v>544</v>
      </c>
      <c r="M16" s="166" t="s">
        <v>237</v>
      </c>
      <c r="N16" s="166"/>
      <c r="XFD16" s="57">
        <f t="shared" si="0"/>
        <v>60346348.799999997</v>
      </c>
    </row>
    <row r="17" spans="1:14 16384:16384" s="57" customFormat="1" ht="30" x14ac:dyDescent="0.25">
      <c r="A17" s="166" t="s">
        <v>8</v>
      </c>
      <c r="B17" s="166" t="s">
        <v>8</v>
      </c>
      <c r="C17" s="166" t="s">
        <v>364</v>
      </c>
      <c r="D17" s="166">
        <v>60161000</v>
      </c>
      <c r="E17" s="166" t="s">
        <v>19</v>
      </c>
      <c r="F17" s="166" t="s">
        <v>339</v>
      </c>
      <c r="G17" s="179"/>
      <c r="H17" s="179">
        <v>4800</v>
      </c>
      <c r="I17" s="179">
        <v>4800</v>
      </c>
      <c r="J17" s="179"/>
      <c r="K17" s="179"/>
      <c r="L17" s="131" t="s">
        <v>544</v>
      </c>
      <c r="M17" s="166" t="s">
        <v>237</v>
      </c>
      <c r="N17" s="166"/>
      <c r="XFD17" s="57">
        <f t="shared" si="0"/>
        <v>60170600</v>
      </c>
    </row>
    <row r="18" spans="1:14 16384:16384" s="57" customFormat="1" ht="30" x14ac:dyDescent="0.25">
      <c r="A18" s="113" t="s">
        <v>9</v>
      </c>
      <c r="B18" s="78">
        <v>4121</v>
      </c>
      <c r="C18" s="113" t="s">
        <v>338</v>
      </c>
      <c r="D18" s="113">
        <v>77311000</v>
      </c>
      <c r="E18" s="175" t="s">
        <v>19</v>
      </c>
      <c r="F18" s="175" t="s">
        <v>339</v>
      </c>
      <c r="G18" s="179">
        <v>8160</v>
      </c>
      <c r="H18" s="179">
        <v>8160</v>
      </c>
      <c r="I18" s="179">
        <v>8160</v>
      </c>
      <c r="J18" s="179"/>
      <c r="K18" s="179"/>
      <c r="L18" s="98" t="s">
        <v>544</v>
      </c>
      <c r="M18" s="113" t="s">
        <v>237</v>
      </c>
      <c r="N18" s="113" t="s">
        <v>283</v>
      </c>
      <c r="XFD18" s="57">
        <f t="shared" si="0"/>
        <v>77335480</v>
      </c>
    </row>
    <row r="19" spans="1:14 16384:16384" s="57" customFormat="1" ht="45" x14ac:dyDescent="0.25">
      <c r="A19" s="113" t="s">
        <v>9</v>
      </c>
      <c r="B19" s="78">
        <v>4121</v>
      </c>
      <c r="C19" s="113" t="s">
        <v>340</v>
      </c>
      <c r="D19" s="113" t="s">
        <v>259</v>
      </c>
      <c r="E19" s="175" t="s">
        <v>19</v>
      </c>
      <c r="F19" s="175" t="s">
        <v>339</v>
      </c>
      <c r="G19" s="179">
        <v>11034.79</v>
      </c>
      <c r="H19" s="179">
        <v>11034.79</v>
      </c>
      <c r="I19" s="179">
        <v>11034.79</v>
      </c>
      <c r="J19" s="179"/>
      <c r="K19" s="179"/>
      <c r="L19" s="98" t="s">
        <v>544</v>
      </c>
      <c r="M19" s="113" t="s">
        <v>237</v>
      </c>
      <c r="N19" s="113" t="s">
        <v>283</v>
      </c>
      <c r="XFD19" s="57">
        <f t="shared" si="0"/>
        <v>33104.370000000003</v>
      </c>
    </row>
    <row r="20" spans="1:14 16384:16384" s="57" customFormat="1" ht="90" x14ac:dyDescent="0.25">
      <c r="A20" s="69" t="s">
        <v>9</v>
      </c>
      <c r="B20" s="78">
        <v>4121</v>
      </c>
      <c r="C20" s="47" t="s">
        <v>1013</v>
      </c>
      <c r="D20" s="71" t="s">
        <v>1014</v>
      </c>
      <c r="E20" s="69" t="s">
        <v>19</v>
      </c>
      <c r="F20" s="69" t="s">
        <v>1015</v>
      </c>
      <c r="G20" s="107">
        <v>11034.79</v>
      </c>
      <c r="H20" s="107">
        <v>11034.79</v>
      </c>
      <c r="I20" s="111">
        <v>11034.79</v>
      </c>
      <c r="J20" s="41"/>
      <c r="K20" s="41"/>
      <c r="L20" s="71" t="s">
        <v>826</v>
      </c>
      <c r="M20" s="69" t="s">
        <v>1016</v>
      </c>
      <c r="N20" s="69" t="s">
        <v>263</v>
      </c>
      <c r="XFD20" s="57">
        <f t="shared" si="0"/>
        <v>33104.370000000003</v>
      </c>
    </row>
    <row r="21" spans="1:14 16384:16384" s="57" customFormat="1" ht="90" x14ac:dyDescent="0.25">
      <c r="A21" s="69" t="s">
        <v>9</v>
      </c>
      <c r="B21" s="78">
        <v>4121</v>
      </c>
      <c r="C21" s="71" t="s">
        <v>1013</v>
      </c>
      <c r="D21" s="71" t="s">
        <v>1014</v>
      </c>
      <c r="E21" s="69" t="s">
        <v>19</v>
      </c>
      <c r="F21" s="69" t="s">
        <v>1017</v>
      </c>
      <c r="G21" s="43" t="s">
        <v>1018</v>
      </c>
      <c r="H21" s="111">
        <v>11034.79</v>
      </c>
      <c r="I21" s="111">
        <v>11034.79</v>
      </c>
      <c r="J21" s="41"/>
      <c r="K21" s="41"/>
      <c r="L21" s="71" t="s">
        <v>826</v>
      </c>
      <c r="M21" s="69" t="s">
        <v>1016</v>
      </c>
      <c r="N21" s="69" t="s">
        <v>263</v>
      </c>
      <c r="XFD21" s="57">
        <f t="shared" si="0"/>
        <v>22069.58</v>
      </c>
    </row>
    <row r="22" spans="1:14 16384:16384" s="57" customFormat="1" ht="60" x14ac:dyDescent="0.25">
      <c r="A22" s="166" t="s">
        <v>10</v>
      </c>
      <c r="B22" s="166" t="s">
        <v>10</v>
      </c>
      <c r="C22" s="213" t="s">
        <v>1019</v>
      </c>
      <c r="D22" s="166" t="s">
        <v>393</v>
      </c>
      <c r="E22" s="166" t="s">
        <v>19</v>
      </c>
      <c r="F22" s="166" t="s">
        <v>71</v>
      </c>
      <c r="G22" s="111">
        <v>915691.21</v>
      </c>
      <c r="H22" s="41"/>
      <c r="I22" s="111">
        <v>19076.900000000001</v>
      </c>
      <c r="J22" s="111">
        <v>228922.8</v>
      </c>
      <c r="K22" s="111">
        <v>228922.8</v>
      </c>
      <c r="L22" s="43" t="s">
        <v>656</v>
      </c>
      <c r="M22" s="78" t="s">
        <v>237</v>
      </c>
      <c r="N22" s="68"/>
      <c r="XFD22" s="57">
        <f t="shared" si="0"/>
        <v>1392613.71</v>
      </c>
    </row>
    <row r="23" spans="1:14 16384:16384" s="57" customFormat="1" ht="60" x14ac:dyDescent="0.25">
      <c r="A23" s="166" t="s">
        <v>10</v>
      </c>
      <c r="B23" s="166" t="s">
        <v>10</v>
      </c>
      <c r="C23" s="213" t="s">
        <v>1019</v>
      </c>
      <c r="D23" s="166" t="s">
        <v>393</v>
      </c>
      <c r="E23" s="166" t="s">
        <v>19</v>
      </c>
      <c r="F23" s="166" t="s">
        <v>71</v>
      </c>
      <c r="G23" s="179">
        <v>512904</v>
      </c>
      <c r="H23" s="179">
        <v>437995.2</v>
      </c>
      <c r="I23" s="179">
        <v>100373.9</v>
      </c>
      <c r="J23" s="179">
        <v>0</v>
      </c>
      <c r="K23" s="179">
        <v>0</v>
      </c>
      <c r="L23" s="131" t="s">
        <v>831</v>
      </c>
      <c r="M23" s="166" t="s">
        <v>237</v>
      </c>
      <c r="N23" s="166" t="s">
        <v>383</v>
      </c>
      <c r="XFD23" s="57">
        <f t="shared" si="0"/>
        <v>1051273.0999999999</v>
      </c>
    </row>
    <row r="24" spans="1:14 16384:16384" s="57" customFormat="1" ht="45.75" thickBot="1" x14ac:dyDescent="0.3">
      <c r="A24" s="166" t="s">
        <v>10</v>
      </c>
      <c r="B24" s="166" t="s">
        <v>10</v>
      </c>
      <c r="C24" s="213" t="s">
        <v>1020</v>
      </c>
      <c r="D24" s="166" t="s">
        <v>422</v>
      </c>
      <c r="E24" s="166" t="s">
        <v>19</v>
      </c>
      <c r="F24" s="166" t="s">
        <v>71</v>
      </c>
      <c r="G24" s="179">
        <v>241824</v>
      </c>
      <c r="H24" s="179">
        <v>240995</v>
      </c>
      <c r="I24" s="179">
        <v>120497.5</v>
      </c>
      <c r="J24" s="179">
        <v>80331.66</v>
      </c>
      <c r="K24" s="179">
        <v>0</v>
      </c>
      <c r="L24" s="131" t="s">
        <v>544</v>
      </c>
      <c r="M24" s="166" t="s">
        <v>237</v>
      </c>
      <c r="N24" s="166" t="s">
        <v>383</v>
      </c>
      <c r="XFD24" s="57">
        <f t="shared" si="0"/>
        <v>683648.16</v>
      </c>
    </row>
    <row r="25" spans="1:14 16384:16384" s="57" customFormat="1" ht="45.75" thickBot="1" x14ac:dyDescent="0.3">
      <c r="A25" s="166" t="s">
        <v>11</v>
      </c>
      <c r="B25" s="166"/>
      <c r="C25" s="205" t="s">
        <v>654</v>
      </c>
      <c r="D25" s="166" t="s">
        <v>422</v>
      </c>
      <c r="E25" s="166" t="s">
        <v>19</v>
      </c>
      <c r="F25" s="166" t="s">
        <v>357</v>
      </c>
      <c r="G25" s="207">
        <v>57500</v>
      </c>
      <c r="H25" s="207">
        <v>55990.05</v>
      </c>
      <c r="I25" s="208">
        <v>29212.2</v>
      </c>
      <c r="J25" s="207"/>
      <c r="K25" s="207"/>
      <c r="L25" s="209" t="s">
        <v>544</v>
      </c>
      <c r="M25" s="210" t="s">
        <v>237</v>
      </c>
      <c r="N25" s="210" t="s">
        <v>655</v>
      </c>
      <c r="XFD25" s="57">
        <f t="shared" si="0"/>
        <v>142702.25</v>
      </c>
    </row>
    <row r="26" spans="1:14 16384:16384" s="57" customFormat="1" ht="45.75" thickBot="1" x14ac:dyDescent="0.3">
      <c r="A26" s="166" t="s">
        <v>11</v>
      </c>
      <c r="B26" s="166"/>
      <c r="C26" s="205" t="s">
        <v>654</v>
      </c>
      <c r="D26" s="166" t="s">
        <v>422</v>
      </c>
      <c r="E26" s="166" t="s">
        <v>19</v>
      </c>
      <c r="F26" s="166" t="s">
        <v>357</v>
      </c>
      <c r="G26" s="179">
        <v>59800</v>
      </c>
      <c r="H26" s="179"/>
      <c r="I26" s="179"/>
      <c r="J26" s="179">
        <v>29900</v>
      </c>
      <c r="K26" s="179">
        <v>29900</v>
      </c>
      <c r="L26" s="131" t="s">
        <v>656</v>
      </c>
      <c r="M26" s="166" t="s">
        <v>237</v>
      </c>
      <c r="N26" s="166" t="s">
        <v>655</v>
      </c>
      <c r="XFD26" s="57">
        <f t="shared" si="0"/>
        <v>119600</v>
      </c>
    </row>
    <row r="27" spans="1:14 16384:16384" s="57" customFormat="1" ht="75.75" thickBot="1" x14ac:dyDescent="0.3">
      <c r="A27" s="166" t="s">
        <v>12</v>
      </c>
      <c r="B27" s="166" t="s">
        <v>12</v>
      </c>
      <c r="C27" s="206" t="s">
        <v>543</v>
      </c>
      <c r="D27" s="166" t="s">
        <v>393</v>
      </c>
      <c r="E27" s="166" t="s">
        <v>19</v>
      </c>
      <c r="F27" s="166" t="s">
        <v>71</v>
      </c>
      <c r="G27" s="176">
        <v>591860</v>
      </c>
      <c r="H27" s="176">
        <v>587280</v>
      </c>
      <c r="I27" s="177">
        <v>587280</v>
      </c>
      <c r="J27" s="177">
        <v>587280</v>
      </c>
      <c r="K27" s="177">
        <v>587280</v>
      </c>
      <c r="L27" s="131" t="s">
        <v>544</v>
      </c>
      <c r="M27" s="166" t="s">
        <v>237</v>
      </c>
      <c r="N27" s="166"/>
      <c r="XFD27" s="57">
        <f t="shared" si="0"/>
        <v>2940980</v>
      </c>
    </row>
    <row r="28" spans="1:14 16384:16384" s="57" customFormat="1" ht="45" x14ac:dyDescent="0.25">
      <c r="A28" s="166" t="s">
        <v>13</v>
      </c>
      <c r="B28" s="167" t="s">
        <v>13</v>
      </c>
      <c r="C28" s="167" t="s">
        <v>724</v>
      </c>
      <c r="D28" s="166" t="s">
        <v>725</v>
      </c>
      <c r="E28" s="166" t="s">
        <v>726</v>
      </c>
      <c r="F28" s="166" t="s">
        <v>548</v>
      </c>
      <c r="G28" s="177">
        <v>335000</v>
      </c>
      <c r="H28" s="177">
        <v>309358.67</v>
      </c>
      <c r="I28" s="177">
        <v>154680</v>
      </c>
      <c r="J28" s="177">
        <v>154680</v>
      </c>
      <c r="K28" s="177"/>
      <c r="L28" s="131" t="s">
        <v>727</v>
      </c>
      <c r="M28" s="166" t="s">
        <v>237</v>
      </c>
      <c r="N28" s="166" t="s">
        <v>660</v>
      </c>
      <c r="XFD28" s="57">
        <f t="shared" si="0"/>
        <v>953718.66999999993</v>
      </c>
    </row>
    <row r="29" spans="1:14 16384:16384" s="57" customFormat="1" ht="30.75" thickBot="1" x14ac:dyDescent="0.3">
      <c r="A29" s="166" t="s">
        <v>13</v>
      </c>
      <c r="B29" s="167" t="s">
        <v>13</v>
      </c>
      <c r="C29" s="167" t="s">
        <v>728</v>
      </c>
      <c r="D29" s="166" t="s">
        <v>725</v>
      </c>
      <c r="E29" s="166" t="s">
        <v>726</v>
      </c>
      <c r="F29" s="166" t="s">
        <v>331</v>
      </c>
      <c r="G29" s="177">
        <v>6023.45</v>
      </c>
      <c r="H29" s="177">
        <v>6023.45</v>
      </c>
      <c r="I29" s="177">
        <v>6023.45</v>
      </c>
      <c r="J29" s="177"/>
      <c r="K29" s="177"/>
      <c r="L29" s="131" t="s">
        <v>730</v>
      </c>
      <c r="M29" s="166" t="s">
        <v>237</v>
      </c>
      <c r="N29" s="166" t="s">
        <v>729</v>
      </c>
      <c r="XFD29" s="57">
        <f t="shared" si="0"/>
        <v>18070.349999999999</v>
      </c>
    </row>
    <row r="30" spans="1:14 16384:16384" s="57" customFormat="1" ht="35.25" customHeight="1" thickBot="1" x14ac:dyDescent="0.3">
      <c r="A30" s="166" t="s">
        <v>13</v>
      </c>
      <c r="B30" s="167" t="s">
        <v>13</v>
      </c>
      <c r="C30" s="167" t="s">
        <v>732</v>
      </c>
      <c r="D30" s="174">
        <v>50421000</v>
      </c>
      <c r="E30" s="166" t="s">
        <v>726</v>
      </c>
      <c r="F30" s="166" t="s">
        <v>733</v>
      </c>
      <c r="G30" s="177">
        <v>78675.09</v>
      </c>
      <c r="H30" s="177">
        <v>77142.03</v>
      </c>
      <c r="I30" s="177">
        <v>38571.014999999999</v>
      </c>
      <c r="J30" s="177">
        <v>38571.014999999999</v>
      </c>
      <c r="K30" s="177"/>
      <c r="L30" s="209" t="s">
        <v>544</v>
      </c>
      <c r="M30" s="166" t="s">
        <v>237</v>
      </c>
      <c r="N30" s="166" t="s">
        <v>729</v>
      </c>
    </row>
    <row r="31" spans="1:14 16384:16384" s="57" customFormat="1" ht="30" x14ac:dyDescent="0.25">
      <c r="A31" s="166" t="s">
        <v>13</v>
      </c>
      <c r="B31" s="167" t="s">
        <v>13</v>
      </c>
      <c r="C31" s="167" t="s">
        <v>731</v>
      </c>
      <c r="D31" s="174">
        <v>4545130006</v>
      </c>
      <c r="E31" s="166" t="s">
        <v>726</v>
      </c>
      <c r="F31" s="166"/>
      <c r="G31" s="177">
        <v>28099.17</v>
      </c>
      <c r="H31" s="177">
        <v>25917.32</v>
      </c>
      <c r="I31" s="177">
        <v>12958.66</v>
      </c>
      <c r="J31" s="177"/>
      <c r="K31" s="177"/>
      <c r="L31" s="209" t="s">
        <v>727</v>
      </c>
      <c r="M31" s="166" t="s">
        <v>237</v>
      </c>
      <c r="N31" s="166" t="s">
        <v>660</v>
      </c>
    </row>
  </sheetData>
  <sortState ref="A3:N31">
    <sortCondition ref="A3:A31"/>
  </sortState>
  <mergeCells count="1">
    <mergeCell ref="A1:C1"/>
  </mergeCells>
  <dataValidations count="2">
    <dataValidation type="list" allowBlank="1" showInputMessage="1" showErrorMessage="1" sqref="M9:M31 M3">
      <formula1>"Centro Especial de Empleo,Empresa de Inserción"</formula1>
    </dataValidation>
    <dataValidation type="list" allowBlank="1" showInputMessage="1" showErrorMessage="1" sqref="L9:L29 L3">
      <formula1>"En preparación,En licitación,En adjudicación,Formalizado en 2024,Formalizado en 2023,Formalizado en 2022,Formalizado en 2021,Formalizado en 2020,Declarado desierto"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'H:\CONTRATACIÓN ADMINISTRATIVA\CONTRATOS 2025\PLAN CONTRATACIÓN 2025\PLAN FORMULARIOS 2025\SECTORES\Previsión Contratos\[SECTOR_TERUEL_Previsión Contratos PLAN ANUAL 2025.xlsx]Hoja1'!#REF!</xm:f>
          </x14:formula1>
          <xm:sqref>A28:B29 F28:F29</xm:sqref>
        </x14:dataValidation>
        <x14:dataValidation type="list" allowBlank="1" showInputMessage="1" showErrorMessage="1">
          <x14:formula1>
            <xm:f>'\\10.35.125.51\Compartidos\SUMINISTROS\SERVICIO COMPRAS, SUMINI. Y CONT.ADVA\CONTRATACION ADMINISTRATIVA 2025\Plan General de Contratacion-2025\[SAS_TE Previsión Contratos 2025.xlsx]Hoja1'!#REF!</xm:f>
          </x14:formula1>
          <xm:sqref>D28:D29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Contratos\[SECTOR_HUESCA_Previsión Contratos PLAN ANUAL 2025.xlsx]Hoja1'!#REF!</xm:f>
          </x14:formula1>
          <xm:sqref>E25:F27 A25:B27</xm:sqref>
        </x14:dataValidation>
        <x14:dataValidation type="list" allowBlank="1" showInputMessage="1" showErrorMessage="1">
          <x14:formula1>
            <xm:f>'H:\CONTRATACIÓN ADMINISTRATIVA\CONTRATOS 2025\02. PLANIFICACION CONTRATACION\PLAN CONTRATACIÓN_HACIENDA_ 2025\PLAN FORMULARIOS 2025\SECTORES\Previsión Contratos\[SECTOR_CALATAYUD_Previsión Contratos PLAN ANUAL 2025.xlsx]Hoja1'!#REF!</xm:f>
          </x14:formula1>
          <xm:sqref>E23:F24 A23:A24</xm:sqref>
        </x14:dataValidation>
        <x14:dataValidation type="list" allowBlank="1" showInputMessage="1" showErrorMessage="1">
          <x14:formula1>
            <xm:f>'[CARMEN.Previsión Contratos PLAN ANUAL 2025 (2).xlsx]Hoja1'!#REF!</xm:f>
          </x14:formula1>
          <xm:sqref>E16:F22 A16:B22</xm:sqref>
        </x14:dataValidation>
        <x14:dataValidation type="list" allowBlank="1" showInputMessage="1" showErrorMessage="1">
          <x14:formula1>
            <xm:f>'H:\CONTRATACIÓN ADMINISTRATIVA\CONTRATOS 2025\02. PLANIFICACION CONTRATACION\PLAN CONTRATACIÓN_HACIENDA_ 2025\PLAN FORMULARIOS 2025\SECTORES\Previsión Contratos\[SECTOR_ALCAÑIZ_Previsión Contratos PLAN ANUAL 2025.xlsx]Hoja1'!#REF!</xm:f>
          </x14:formula1>
          <xm:sqref>E13:F15 A13:B15</xm:sqref>
        </x14:dataValidation>
        <x14:dataValidation type="list" allowBlank="1" showInputMessage="1" showErrorMessage="1">
          <x14:formula1>
            <xm:f>'H:\CONTRATACIÓN ADMINISTRATIVA\CONTRATOS 2025\PLAN CONTRATACIÓN 2025\PLAN FORMULARIOS 2025\SECTORES\Previsión Contratos\[SECTOR III_Previsión Contratos PLAN ANUAL 2025.xlsx]Hoja1'!#REF!</xm:f>
          </x14:formula1>
          <xm:sqref>A9:C12</xm:sqref>
        </x14:dataValidation>
        <x14:dataValidation type="list" allowBlank="1" showInputMessage="1" showErrorMessage="1">
          <x14:formula1>
            <xm:f>'C:\Users\pcrespo\Desktop\PILAR\TRABAJO\INTERMEDIOS\[SECTOR I_ZARAGOZA_Previsión Contratos PLAN ANUAL 2025.xlsx]Hoja1'!#REF!</xm:f>
          </x14:formula1>
          <xm:sqref>A3:B3 E3:F3</xm:sqref>
        </x14:dataValidation>
        <x14:dataValidation type="list" allowBlank="1" showInputMessage="1" showErrorMessage="1">
          <x14:formula1>
            <xm:f>'H:\CONTRATACIÓN ADMINISTRATIVA\CONTRATOS 2025\02. PLANIFICACION CONTRATACION\PLAN CONTRATACIÓN_HACIENDA_ 2025\PLAN FORMULARIOS 2025\SECTORES\Solicitud reservados menores mayo 25\[Calatayud_PREVISION RESERVAS SOCIALES.xlsx]Hoja1'!#REF!</xm:f>
          </x14:formula1>
          <xm:sqref>E30:E31 A30:A31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D20" sqref="D20"/>
    </sheetView>
  </sheetViews>
  <sheetFormatPr baseColWidth="10" defaultRowHeight="15" x14ac:dyDescent="0.25"/>
  <cols>
    <col min="1" max="1" width="51.5703125" bestFit="1" customWidth="1"/>
    <col min="2" max="2" width="43" customWidth="1"/>
    <col min="3" max="4" width="40.7109375" customWidth="1"/>
    <col min="5" max="5" width="18.7109375" bestFit="1" customWidth="1"/>
    <col min="6" max="7" width="22.5703125" bestFit="1" customWidth="1"/>
    <col min="8" max="9" width="19.85546875" bestFit="1" customWidth="1"/>
    <col min="10" max="10" width="29.7109375" customWidth="1"/>
    <col min="11" max="11" width="39" customWidth="1"/>
  </cols>
  <sheetData>
    <row r="1" spans="1:11" ht="43.5" customHeight="1" thickBot="1" x14ac:dyDescent="0.3">
      <c r="A1" s="226" t="s">
        <v>23</v>
      </c>
      <c r="B1" s="226"/>
      <c r="C1" s="226"/>
      <c r="D1" s="5"/>
      <c r="E1" s="3"/>
    </row>
    <row r="2" spans="1:11" s="4" customFormat="1" ht="45" x14ac:dyDescent="0.25">
      <c r="A2" s="53" t="s">
        <v>0</v>
      </c>
      <c r="B2" s="172" t="s">
        <v>26</v>
      </c>
      <c r="C2" s="54" t="s">
        <v>21</v>
      </c>
      <c r="D2" s="54" t="s">
        <v>27</v>
      </c>
      <c r="E2" s="54" t="s">
        <v>1</v>
      </c>
      <c r="F2" s="54" t="s">
        <v>24</v>
      </c>
      <c r="G2" s="54" t="s">
        <v>25</v>
      </c>
      <c r="H2" s="54" t="s">
        <v>2</v>
      </c>
      <c r="I2" s="54" t="s">
        <v>3</v>
      </c>
      <c r="J2" s="55" t="s">
        <v>4</v>
      </c>
      <c r="K2" s="214" t="s">
        <v>22</v>
      </c>
    </row>
    <row r="3" spans="1:11" s="30" customFormat="1" ht="45" x14ac:dyDescent="0.25">
      <c r="A3" s="58" t="s">
        <v>11</v>
      </c>
      <c r="B3" s="58"/>
      <c r="C3" s="28" t="s">
        <v>35</v>
      </c>
      <c r="D3" s="58"/>
      <c r="E3" s="58" t="s">
        <v>20</v>
      </c>
      <c r="F3" s="31">
        <v>500000</v>
      </c>
      <c r="G3" s="31" t="s">
        <v>36</v>
      </c>
      <c r="H3" s="65">
        <v>45658</v>
      </c>
      <c r="I3" s="65">
        <v>46022</v>
      </c>
      <c r="J3" s="58" t="s">
        <v>37</v>
      </c>
      <c r="K3" s="180" t="s">
        <v>38</v>
      </c>
    </row>
    <row r="4" spans="1:11" s="58" customFormat="1" ht="45.6" customHeight="1" x14ac:dyDescent="0.25">
      <c r="A4" s="30" t="s">
        <v>14</v>
      </c>
      <c r="B4" s="30" t="s">
        <v>28</v>
      </c>
      <c r="C4" s="28" t="s">
        <v>29</v>
      </c>
      <c r="D4" s="62" t="s">
        <v>30</v>
      </c>
      <c r="E4" s="30" t="s">
        <v>19</v>
      </c>
      <c r="F4" s="64">
        <f>G4/1.21</f>
        <v>165289.25619834711</v>
      </c>
      <c r="G4" s="64">
        <v>200000</v>
      </c>
      <c r="H4" s="65">
        <v>45839</v>
      </c>
      <c r="I4" s="31" t="s">
        <v>31</v>
      </c>
      <c r="J4" s="30" t="s">
        <v>32</v>
      </c>
      <c r="K4" s="30" t="s">
        <v>33</v>
      </c>
    </row>
    <row r="5" spans="1:11" s="59" customForma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6"/>
      <c r="K5" s="215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2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</row>
  </sheetData>
  <sortState ref="A3:K4">
    <sortCondition ref="A3:A4"/>
  </sortState>
  <mergeCells count="1">
    <mergeCell ref="A1:C1"/>
  </mergeCells>
  <dataValidations count="2">
    <dataValidation type="list" allowBlank="1" showInputMessage="1" showErrorMessage="1" sqref="E3 E5:E18">
      <formula1>#REF!</formula1>
    </dataValidation>
    <dataValidation type="list" allowBlank="1" showInputMessage="1" showErrorMessage="1" sqref="A3 A5:A18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'H:\CONTRATACIÓN ADMINISTRATIVA\CONTRATOS 2025\PLAN CONTRATACIÓN 2025\PLAN FORMULARIOS 2025\SECTORES\Previsión Encargos\[SECTOR_TERUEL_Previsión Encargos_ PLAN ANUAL 2025.xlsx]Hoja1'!#REF!</xm:f>
          </x14:formula1>
          <xm:sqref>A4 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anual contratos_2025</vt:lpstr>
      <vt:lpstr>Previsión Reservados 2025</vt:lpstr>
      <vt:lpstr>Previsión Encargos_2025</vt:lpstr>
      <vt:lpstr>'Plan anual contratos_2025'!Área_de_impresión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2025-03-12T08:50:27Z</cp:lastPrinted>
  <dcterms:created xsi:type="dcterms:W3CDTF">2023-12-04T08:32:29Z</dcterms:created>
  <dcterms:modified xsi:type="dcterms:W3CDTF">2025-06-02T12:26:06Z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Plan _Expedientes reservados separados actualizado.xlsx</vt:lpwstr>
  </property>
</Properties>
</file>