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atsgt\R Economico\2025\CONTRATOS MAT 2025\PLAN ANUAL CONTRATACIÓN\Envio a Transparencia\"/>
    </mc:Choice>
  </mc:AlternateContent>
  <bookViews>
    <workbookView xWindow="0" yWindow="0" windowWidth="28800" windowHeight="12450"/>
  </bookViews>
  <sheets>
    <sheet name="Previsión Contratos 2025" sheetId="1" r:id="rId1"/>
    <sheet name="Previsión Reservados 2025" sheetId="5" r:id="rId2"/>
    <sheet name="Hoja1" sheetId="6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Hoja1!$A$2:$A$94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O5" i="1"/>
  <c r="M26" i="1" l="1"/>
  <c r="M25" i="1"/>
  <c r="O24" i="1" l="1"/>
  <c r="M24" i="1"/>
  <c r="O23" i="1"/>
  <c r="M23" i="1"/>
  <c r="N22" i="1"/>
  <c r="O22" i="1" s="1"/>
  <c r="O21" i="1"/>
  <c r="N21" i="1"/>
  <c r="M21" i="1" s="1"/>
  <c r="O20" i="1"/>
  <c r="M20" i="1"/>
  <c r="M22" i="1" l="1"/>
  <c r="M13" i="1" l="1"/>
  <c r="M12" i="1"/>
  <c r="M11" i="1"/>
  <c r="M10" i="1"/>
  <c r="M9" i="1"/>
  <c r="N8" i="1" l="1"/>
  <c r="N7" i="1"/>
  <c r="N6" i="1"/>
</calcChain>
</file>

<file path=xl/sharedStrings.xml><?xml version="1.0" encoding="utf-8"?>
<sst xmlns="http://schemas.openxmlformats.org/spreadsheetml/2006/main" count="534" uniqueCount="225">
  <si>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</si>
  <si>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</si>
  <si>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</si>
  <si>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</si>
  <si>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</si>
  <si>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</si>
  <si>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</si>
  <si>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</si>
  <si>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</si>
  <si>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</si>
  <si>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</si>
  <si>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</si>
  <si>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</si>
  <si>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</si>
  <si>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</si>
  <si>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</si>
  <si>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</si>
  <si>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</si>
  <si>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</si>
  <si>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ESTADO TRAMITACIÓN EXPTE.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</si>
  <si>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</si>
  <si>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</si>
  <si>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</si>
  <si>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</si>
  <si>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</si>
  <si>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</si>
  <si>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</si>
  <si>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</si>
  <si>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</si>
  <si>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</si>
  <si>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</si>
  <si>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</si>
  <si>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</si>
  <si>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</si>
  <si>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</si>
  <si>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</si>
  <si>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</si>
  <si>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</si>
  <si>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</si>
  <si>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</si>
  <si>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</si>
  <si>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</si>
  <si>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</si>
  <si>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</si>
  <si>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</si>
  <si>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</si>
  <si>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</si>
  <si>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</si>
  <si>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</si>
  <si>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</si>
  <si>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</si>
  <si>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</si>
  <si>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</si>
  <si>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</si>
  <si>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</si>
  <si>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</si>
  <si>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</si>
  <si>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</si>
  <si>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</si>
  <si>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</si>
  <si>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</si>
  <si>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</si>
  <si>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</si>
  <si>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</si>
  <si>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</si>
  <si>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</si>
  <si>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</si>
  <si>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</si>
  <si>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</si>
  <si>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</si>
  <si>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</si>
  <si>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</si>
  <si>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</si>
  <si>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</si>
  <si>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</si>
  <si>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</si>
  <si>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</si>
  <si>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</si>
  <si>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</si>
  <si>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</si>
  <si>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</si>
  <si>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</si>
  <si>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</si>
  <si>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</si>
  <si>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</si>
  <si>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</si>
  <si>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</si>
  <si>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</si>
  <si>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</si>
  <si>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</si>
  <si>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</si>
  <si>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</si>
  <si>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Bienestar Social y Familia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</si>
  <si>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</si>
  <si>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</si>
  <si>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</si>
  <si>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</si>
  <si>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</si>
  <si>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</si>
  <si>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</si>
  <si>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</si>
  <si>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</si>
  <si>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</si>
  <si>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</si>
  <si>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</si>
  <si>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</si>
  <si>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</si>
  <si>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</si>
  <si>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</si>
  <si>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</si>
  <si>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</si>
  <si>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</si>
  <si>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</si>
  <si>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</si>
  <si>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Abierto</t>
  </si>
  <si>
    <t>Abierto simplificado</t>
  </si>
  <si>
    <t>Abierto simplificado abreviado</t>
  </si>
  <si>
    <t>Acuerdo Marco</t>
  </si>
  <si>
    <t>Asociación para la innovación</t>
  </si>
  <si>
    <t>Concurso de proyectos</t>
  </si>
  <si>
    <t>Contrato menor</t>
  </si>
  <si>
    <t>Derivado de asociación para la innovación</t>
  </si>
  <si>
    <t>Diálogo competitivo</t>
  </si>
  <si>
    <t>Licitación con negociación</t>
  </si>
  <si>
    <t>Negociado sin publicidad</t>
  </si>
  <si>
    <t>Restringido</t>
  </si>
  <si>
    <t>Sistema Dinámico de Adquisición</t>
  </si>
  <si>
    <t>Departamento de Presidencia, Economía y Justicia</t>
  </si>
  <si>
    <t>Departamento de Educación, Cultura y Deporte</t>
  </si>
  <si>
    <t xml:space="preserve">Departamento de Fomento, Vivienda, Logística y Cohesión Territorial </t>
  </si>
  <si>
    <t>Departamento de Hacienda, Interior y Administración Pública</t>
  </si>
  <si>
    <t>IMPORTE RESERVADO EN ANUALIDAD 2026 (IVA EXCLUIDO)</t>
  </si>
  <si>
    <t>Departamento de Empleo, Ciencia y Universidades</t>
  </si>
  <si>
    <t>PROGRAMA ECONÓMICO</t>
  </si>
  <si>
    <t>CPV</t>
  </si>
  <si>
    <t>Procedimientos adjudicación posibles PLAN ANUAL</t>
  </si>
  <si>
    <t>Procedimientos adjudicación posibles RESERVADOS</t>
  </si>
  <si>
    <t>SI</t>
  </si>
  <si>
    <t>NO</t>
  </si>
  <si>
    <t>PROCEDIMIENTO DE ADJUDICACIÓN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</si>
  <si>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</si>
  <si>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</si>
  <si>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</si>
  <si>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</si>
  <si>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</si>
  <si>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</si>
  <si>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</si>
  <si>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</si>
  <si>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</si>
  <si>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</si>
  <si>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</si>
  <si>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Construcción bases terrestres operativo incendios</t>
  </si>
  <si>
    <t>1 año</t>
  </si>
  <si>
    <t>no</t>
  </si>
  <si>
    <t>Envergadura de las obras</t>
  </si>
  <si>
    <t>Prospección de la red de evaluación fitosanitaria en las masas forestales de Aragón año 2025</t>
  </si>
  <si>
    <t>Estudio dendrocronológico en el montes 409 Arañones</t>
  </si>
  <si>
    <t>6 meses</t>
  </si>
  <si>
    <t>18 meses</t>
  </si>
  <si>
    <t>Modelos selvícolas de masas naturales y artificiales de Pinus nigra, Pinus sylvestris y Quercus pyrenaica en Aragón</t>
  </si>
  <si>
    <t>Tratamientos selvícolas en el AMA 6</t>
  </si>
  <si>
    <t>Tratamientos selvícolas en el montes de Añón</t>
  </si>
  <si>
    <t>Tratamiento selvícolas en la Comarca de La Litera</t>
  </si>
  <si>
    <t>Tratamientos selvícolas en la Comarca de La Ribagorza</t>
  </si>
  <si>
    <t xml:space="preserve">Tratamientos selvícoas en la Comarca de la Hoya de Huesca. </t>
  </si>
  <si>
    <t>Envergadura de las obras y trabajos</t>
  </si>
  <si>
    <t>Stand Ferias de Turismo 2026</t>
  </si>
  <si>
    <t>79950000-8</t>
  </si>
  <si>
    <t>ANUAL GRADUAL según ferias</t>
  </si>
  <si>
    <t>Siempre ha sido adjudicado a una empresa de menos de 250 trabajadores. Un autónomo no podría realizarlo</t>
  </si>
  <si>
    <t>Impresión de folletos turísticos</t>
  </si>
  <si>
    <t>ANUAL GRADUAL según demanda</t>
  </si>
  <si>
    <t>15 MESES</t>
  </si>
  <si>
    <t>Se trata de un servicio intermitente con una metodología sencilla que no requiere grandes recursos materiales ni humanos</t>
  </si>
  <si>
    <t>Contrato de servicios “Estudio de composición y caracterización de residuos domésticos”</t>
  </si>
  <si>
    <t>si</t>
  </si>
  <si>
    <t>Obra de Clausura de la Celda de Seguridad de Bailín (2 LOTES: obra + seguimiento ambiental)</t>
  </si>
  <si>
    <t>45222110-3</t>
  </si>
  <si>
    <t>reducción contaminaicón lindano</t>
  </si>
  <si>
    <t>8 meses</t>
  </si>
  <si>
    <t>Contrato de servicio de redacción de proyecto de remediación de HCH</t>
  </si>
  <si>
    <t>79210000-9</t>
  </si>
  <si>
    <t>3 meses</t>
  </si>
  <si>
    <t>Contrato auditoría proyecto NATUREM</t>
  </si>
  <si>
    <t xml:space="preserve">71351500-8 </t>
  </si>
  <si>
    <t>48 meses</t>
  </si>
  <si>
    <t>En preparación</t>
  </si>
  <si>
    <t>Empresa de Inserción</t>
  </si>
  <si>
    <t>Adquisición de instrumental para red de control de calidad del aire</t>
  </si>
  <si>
    <t>38341000-7</t>
  </si>
  <si>
    <t>X</t>
  </si>
  <si>
    <t>x</t>
  </si>
  <si>
    <t>Los recursos humanos y materiales son especializados. No requiere de grandes cantidades de capital ni recursos humanos</t>
  </si>
  <si>
    <t>Mantenimiento de la Red de calidad del aire</t>
  </si>
  <si>
    <t>50511000-3</t>
  </si>
  <si>
    <t>36 meses</t>
  </si>
  <si>
    <t>Transporte de docentes a IFA - Jaca</t>
  </si>
  <si>
    <t>60120000-5</t>
  </si>
  <si>
    <t>24 meses</t>
  </si>
  <si>
    <t>Campaña patios x clima</t>
  </si>
  <si>
    <t>71242000-6</t>
  </si>
  <si>
    <t>Evaluación rodales forestales maduros como refugios climáticos para la biodiversidad</t>
  </si>
  <si>
    <t>73200000-2</t>
  </si>
  <si>
    <t>SEGUIMIENTO CIERVO, JABALÍ Y ESPECIES DE CAZA MENOR</t>
  </si>
  <si>
    <t>77600000-6</t>
  </si>
  <si>
    <t>Marzo</t>
  </si>
  <si>
    <t>Mayo</t>
  </si>
  <si>
    <t>SEGUIMIENTO SARRIO Y CABRA MONTÉS</t>
  </si>
  <si>
    <t>D.G. Gestión Forestal</t>
  </si>
  <si>
    <t>D.G. Calidad Ambiental</t>
  </si>
  <si>
    <t>D.G. Turismo y Hostelería</t>
  </si>
  <si>
    <t>abril</t>
  </si>
  <si>
    <t>Estudio y control de poblaciones de visón americano en Aragón</t>
  </si>
  <si>
    <t>90721700-4</t>
  </si>
  <si>
    <t>2 años</t>
  </si>
  <si>
    <t>D.G. Medio Natural</t>
  </si>
  <si>
    <t>D.G. Educación Ambiental</t>
  </si>
  <si>
    <t>Oroganización, preparación y envío del material turístico situado en un almacén de PLAZA gestionado por la D.G. de Turismo y Hostelería</t>
  </si>
  <si>
    <t>63100000
63700000</t>
  </si>
  <si>
    <t>ANUALIDAD 2025 
(IVA excluido)</t>
  </si>
  <si>
    <t>ANUALIDAD 2026 
(IVA excluido)</t>
  </si>
  <si>
    <t>ANUALIDAD 2027 
(IVA excluido)</t>
  </si>
  <si>
    <t>D.G. Turismo</t>
  </si>
  <si>
    <t>DEPARTAMENTO DE MEDIO AMBIENTE Y TURISMO - PREVISIÓN DE CONTRATACIÓN PARA EL AÑO 2025</t>
  </si>
  <si>
    <t>DEPARTAMENTO DE MEDIO AMBIENTE Y TURISMO - PREVISIÓN DE RESERVAS SOCIALES DE CONTRATOS PARA 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</si>
</sst>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&quot;€&quot;#,##0_);[Red]\(&quot;€&quot;#,##0\)"/>
    <numFmt numFmtId="166" formatCode="#,##0.00\ [$€-C0A];\-#,##0.00\ [$€-C0A]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3" borderId="7" xfId="0" applyFont="1" applyFill="1" applyBorder="1" applyAlignment="1">
      <alignment horizontal="center" vertical="center" wrapText="1"/>
    </xf>
    <xf numFmtId="0" fontId="0" fillId="0" borderId="1" xfId="0" applyBorder="1"/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1" xfId="0" applyFont="1" applyBorder="1"/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17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66" fontId="0" fillId="0" borderId="11" xfId="0" applyNumberFormat="1" applyBorder="1" applyAlignment="1" applyProtection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1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1504315</xdr:colOff>
      <xdr:row>0</xdr:row>
      <xdr:rowOff>590550</xdr:rowOff>
    </xdr:to>
    <xdr:pic>
      <xdr:nvPicPr>
        <xdr:cNvPr id="2" name="Imagen 1" descr="Medio Ambiente colo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4315" cy="5905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1504315</xdr:colOff>
      <xdr:row>0</xdr:row>
      <xdr:rowOff>590550</xdr:rowOff>
    </xdr:to>
    <xdr:pic>
      <xdr:nvPicPr>
        <xdr:cNvPr id="2" name="Imagen 1" descr="Medio Ambiente colo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4315" cy="5905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tsgt/R%20Economico/2025/CONTRATOS%20MAT%202025/PLAN%20ANUAL%20CONTRATACI&#211;N/TURISMO/Previsi&#243;n%20Contratos%20PLAN%20ANUAL%202025%20Turism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tsgt/R%20Economico/2025/CONTRATOS%20MAT%202025/PLAN%20ANUAL%20CONTRATACI&#211;N/DGCA/Servicio%20de%20Planificaci&#243;n%20Ambiental/Previsi&#243;n%20Contratos%20PLAN%20ANUAL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atsgt/R%20Economico/2025/CONTRATOS%20MAT%202025/PLAN%20ANUAL%20CONTRATACI&#211;N/CAZA/Previsi&#243;n%20Contratos%20PLAN%20ANUAL%202025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atsgt/R%20Economico/2025/CONTRATOS%20MAT%202025/PLAN%20ANUAL%20CONTRATACI&#211;N/Educaci&#243;n%20ambiental/Previsi&#243;n%20Contratos%20PLAN%20ANUAL%202025%20DG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7"/>
  <sheetViews>
    <sheetView tabSelected="1" workbookViewId="0">
      <selection activeCell="C1" sqref="C1"/>
    </sheetView>
  </sheetViews>
  <sheetFormatPr baseColWidth="10" defaultRowHeight="15" x14ac:dyDescent="0.25"/>
  <cols>
    <col min="1" max="1" width="25.140625" style="36" customWidth="1"/>
    <col min="2" max="2" width="26.85546875" style="36" customWidth="1"/>
    <col min="3" max="3" width="62.85546875" style="36" customWidth="1"/>
    <col min="4" max="4" width="12.140625" style="37" customWidth="1"/>
    <col min="5" max="5" width="10.5703125" style="37" customWidth="1"/>
    <col min="6" max="6" width="17.7109375" style="37" customWidth="1"/>
    <col min="7" max="7" width="13.28515625" style="37" customWidth="1"/>
    <col min="8" max="8" width="14.85546875" style="37" customWidth="1"/>
    <col min="9" max="9" width="11.28515625" style="37" customWidth="1"/>
    <col min="10" max="10" width="15.7109375" style="37" customWidth="1"/>
    <col min="11" max="11" width="15" style="37" customWidth="1"/>
    <col min="12" max="12" width="13.5703125" style="37" customWidth="1"/>
    <col min="13" max="13" width="17.28515625" style="37" customWidth="1"/>
    <col min="14" max="14" width="17.140625" style="37" customWidth="1"/>
    <col min="15" max="15" width="15.7109375" style="37" customWidth="1"/>
    <col min="16" max="16" width="20.28515625" style="39" customWidth="1"/>
    <col min="17" max="17" width="10.7109375" style="37" customWidth="1"/>
    <col min="18" max="18" width="16.5703125" style="37" bestFit="1" customWidth="1"/>
    <col min="19" max="19" width="16.42578125" style="37" customWidth="1"/>
    <col min="20" max="20" width="15.7109375" style="37" customWidth="1"/>
    <col min="21" max="21" width="19.42578125" style="39" customWidth="1"/>
    <col min="22" max="22" width="16.7109375" style="37" customWidth="1"/>
    <col min="23" max="23" width="10.28515625" style="37" customWidth="1"/>
    <col min="24" max="24" width="37.42578125" style="32" customWidth="1"/>
    <col min="25" max="25" width="8.28515625" style="37" customWidth="1"/>
    <col min="26" max="26" width="18.85546875" style="32" customWidth="1"/>
    <col min="27" max="27" width="18.28515625" style="32" customWidth="1"/>
    <col min="28" max="28" width="15.7109375" style="32" customWidth="1"/>
    <col min="29" max="16384" width="11.42578125" style="32"/>
  </cols>
  <sheetData>
    <row r="1" spans="1:28" ht="59.25" customHeight="1" x14ac:dyDescent="0.25"/>
    <row r="2" spans="1:28" ht="36.75" customHeight="1" thickBot="1" x14ac:dyDescent="0.3">
      <c r="A2" s="70" t="s">
        <v>223</v>
      </c>
      <c r="B2" s="70"/>
      <c r="C2" s="70"/>
      <c r="D2" s="70"/>
    </row>
    <row r="3" spans="1:28" ht="34.5" customHeight="1" thickBot="1" x14ac:dyDescent="0.3">
      <c r="A3" s="45"/>
      <c r="B3" s="45"/>
      <c r="C3" s="44"/>
      <c r="D3" s="46"/>
      <c r="E3" s="67" t="s">
        <v>13</v>
      </c>
      <c r="F3" s="68"/>
      <c r="G3" s="68"/>
      <c r="H3" s="68"/>
      <c r="I3" s="69"/>
      <c r="J3" s="46"/>
      <c r="W3" s="64" t="s">
        <v>18</v>
      </c>
      <c r="X3" s="66"/>
      <c r="Y3" s="64" t="s">
        <v>17</v>
      </c>
      <c r="Z3" s="65"/>
      <c r="AA3" s="65"/>
      <c r="AB3" s="66"/>
    </row>
    <row r="4" spans="1:28" s="6" customFormat="1" ht="60.75" customHeight="1" thickBot="1" x14ac:dyDescent="0.3">
      <c r="A4" s="52" t="s">
        <v>0</v>
      </c>
      <c r="B4" s="52" t="s">
        <v>133</v>
      </c>
      <c r="C4" s="52" t="s">
        <v>1</v>
      </c>
      <c r="D4" s="52" t="s">
        <v>134</v>
      </c>
      <c r="E4" s="25" t="s">
        <v>110</v>
      </c>
      <c r="F4" s="1" t="s">
        <v>108</v>
      </c>
      <c r="G4" s="1" t="s">
        <v>109</v>
      </c>
      <c r="H4" s="1" t="s">
        <v>107</v>
      </c>
      <c r="I4" s="5" t="s">
        <v>106</v>
      </c>
      <c r="J4" s="52" t="s">
        <v>2</v>
      </c>
      <c r="K4" s="52" t="s">
        <v>112</v>
      </c>
      <c r="L4" s="52" t="s">
        <v>113</v>
      </c>
      <c r="M4" s="52" t="s">
        <v>8</v>
      </c>
      <c r="N4" s="52" t="s">
        <v>7</v>
      </c>
      <c r="O4" s="52" t="s">
        <v>9</v>
      </c>
      <c r="P4" s="52" t="s">
        <v>3</v>
      </c>
      <c r="Q4" s="52" t="s">
        <v>111</v>
      </c>
      <c r="R4" s="52" t="s">
        <v>12</v>
      </c>
      <c r="S4" s="52" t="s">
        <v>4</v>
      </c>
      <c r="T4" s="52" t="s">
        <v>5</v>
      </c>
      <c r="U4" s="52" t="s">
        <v>15</v>
      </c>
      <c r="V4" s="52" t="s">
        <v>6</v>
      </c>
      <c r="W4" s="4" t="s">
        <v>10</v>
      </c>
      <c r="X4" s="3" t="s">
        <v>11</v>
      </c>
      <c r="Y4" s="4" t="s">
        <v>10</v>
      </c>
      <c r="Z4" s="1" t="s">
        <v>16</v>
      </c>
      <c r="AA4" s="1" t="s">
        <v>131</v>
      </c>
      <c r="AB4" s="3" t="s">
        <v>14</v>
      </c>
    </row>
    <row r="5" spans="1:28" ht="36" customHeight="1" x14ac:dyDescent="0.25">
      <c r="A5" s="50" t="s">
        <v>93</v>
      </c>
      <c r="B5" s="50" t="s">
        <v>93</v>
      </c>
      <c r="C5" s="51" t="s">
        <v>151</v>
      </c>
      <c r="D5" s="49">
        <v>45210000</v>
      </c>
      <c r="E5" s="49"/>
      <c r="F5" s="49"/>
      <c r="G5" s="49"/>
      <c r="H5" s="49"/>
      <c r="I5" s="49"/>
      <c r="J5" s="49" t="s">
        <v>98</v>
      </c>
      <c r="K5" s="49" t="s">
        <v>137</v>
      </c>
      <c r="L5" s="49" t="s">
        <v>137</v>
      </c>
      <c r="M5" s="60">
        <f>400000/1.21</f>
        <v>330578.51239669422</v>
      </c>
      <c r="N5" s="60">
        <v>400000</v>
      </c>
      <c r="O5" s="61">
        <f>400000/1.21</f>
        <v>330578.51239669422</v>
      </c>
      <c r="P5" s="59" t="s">
        <v>114</v>
      </c>
      <c r="Q5" s="49" t="s">
        <v>137</v>
      </c>
      <c r="R5" s="54">
        <v>45962</v>
      </c>
      <c r="S5" s="54">
        <v>46054</v>
      </c>
      <c r="T5" s="49" t="s">
        <v>152</v>
      </c>
      <c r="U5" s="59" t="s">
        <v>208</v>
      </c>
      <c r="V5" s="49" t="s">
        <v>153</v>
      </c>
      <c r="W5" s="49" t="s">
        <v>138</v>
      </c>
      <c r="X5" s="53" t="s">
        <v>154</v>
      </c>
      <c r="Y5" s="49" t="s">
        <v>138</v>
      </c>
      <c r="Z5" s="53"/>
      <c r="AA5" s="53"/>
      <c r="AB5" s="53"/>
    </row>
    <row r="6" spans="1:28" ht="36" customHeight="1" x14ac:dyDescent="0.25">
      <c r="A6" s="30" t="s">
        <v>93</v>
      </c>
      <c r="B6" s="30" t="s">
        <v>93</v>
      </c>
      <c r="C6" s="48" t="s">
        <v>155</v>
      </c>
      <c r="D6" s="34">
        <v>71335000</v>
      </c>
      <c r="E6" s="34"/>
      <c r="F6" s="34"/>
      <c r="G6" s="34"/>
      <c r="H6" s="34"/>
      <c r="I6" s="34"/>
      <c r="J6" s="34" t="s">
        <v>101</v>
      </c>
      <c r="K6" s="34" t="s">
        <v>138</v>
      </c>
      <c r="L6" s="34" t="s">
        <v>138</v>
      </c>
      <c r="M6" s="60">
        <v>109351.01</v>
      </c>
      <c r="N6" s="60">
        <f>1.21*M6</f>
        <v>132314.72209999998</v>
      </c>
      <c r="O6" s="62">
        <v>218702.02</v>
      </c>
      <c r="P6" s="38" t="s">
        <v>114</v>
      </c>
      <c r="Q6" s="34" t="s">
        <v>138</v>
      </c>
      <c r="R6" s="41" t="s">
        <v>211</v>
      </c>
      <c r="S6" s="41">
        <v>45809</v>
      </c>
      <c r="T6" s="34" t="s">
        <v>157</v>
      </c>
      <c r="U6" s="38" t="s">
        <v>208</v>
      </c>
      <c r="V6" s="34" t="s">
        <v>153</v>
      </c>
      <c r="W6" s="34" t="s">
        <v>137</v>
      </c>
      <c r="X6" s="31"/>
      <c r="Y6" s="34" t="s">
        <v>138</v>
      </c>
      <c r="Z6" s="31"/>
      <c r="AA6" s="31"/>
      <c r="AB6" s="31"/>
    </row>
    <row r="7" spans="1:28" ht="36" customHeight="1" x14ac:dyDescent="0.25">
      <c r="A7" s="30" t="s">
        <v>93</v>
      </c>
      <c r="B7" s="30" t="s">
        <v>93</v>
      </c>
      <c r="C7" s="30" t="s">
        <v>156</v>
      </c>
      <c r="D7" s="34">
        <v>71335000</v>
      </c>
      <c r="E7" s="34"/>
      <c r="F7" s="34"/>
      <c r="G7" s="34"/>
      <c r="H7" s="34"/>
      <c r="I7" s="34"/>
      <c r="J7" s="34" t="s">
        <v>101</v>
      </c>
      <c r="K7" s="34" t="s">
        <v>138</v>
      </c>
      <c r="L7" s="34" t="s">
        <v>137</v>
      </c>
      <c r="M7" s="47">
        <v>60000</v>
      </c>
      <c r="N7" s="47">
        <f>1.21*60000</f>
        <v>72600</v>
      </c>
      <c r="O7" s="34"/>
      <c r="P7" s="38" t="s">
        <v>114</v>
      </c>
      <c r="Q7" s="34" t="s">
        <v>138</v>
      </c>
      <c r="R7" s="41">
        <v>45717</v>
      </c>
      <c r="S7" s="41">
        <v>45809</v>
      </c>
      <c r="T7" s="34" t="s">
        <v>158</v>
      </c>
      <c r="U7" s="38" t="s">
        <v>208</v>
      </c>
      <c r="V7" s="34" t="s">
        <v>153</v>
      </c>
      <c r="W7" s="34" t="s">
        <v>137</v>
      </c>
      <c r="X7" s="31"/>
      <c r="Y7" s="34" t="s">
        <v>138</v>
      </c>
      <c r="Z7" s="31"/>
      <c r="AA7" s="31"/>
      <c r="AB7" s="31"/>
    </row>
    <row r="8" spans="1:28" ht="36" customHeight="1" x14ac:dyDescent="0.25">
      <c r="A8" s="30" t="s">
        <v>93</v>
      </c>
      <c r="B8" s="30" t="s">
        <v>93</v>
      </c>
      <c r="C8" s="30" t="s">
        <v>159</v>
      </c>
      <c r="D8" s="34">
        <v>71335000</v>
      </c>
      <c r="E8" s="34"/>
      <c r="F8" s="34"/>
      <c r="G8" s="34"/>
      <c r="H8" s="34"/>
      <c r="I8" s="34"/>
      <c r="J8" s="34" t="s">
        <v>101</v>
      </c>
      <c r="K8" s="34" t="s">
        <v>138</v>
      </c>
      <c r="L8" s="34" t="s">
        <v>137</v>
      </c>
      <c r="M8" s="47">
        <v>62000</v>
      </c>
      <c r="N8" s="47">
        <f>1.21*M8</f>
        <v>75020</v>
      </c>
      <c r="O8" s="34"/>
      <c r="P8" s="38" t="s">
        <v>114</v>
      </c>
      <c r="Q8" s="34" t="s">
        <v>138</v>
      </c>
      <c r="R8" s="41">
        <v>45717</v>
      </c>
      <c r="S8" s="41">
        <v>45809</v>
      </c>
      <c r="T8" s="34" t="s">
        <v>158</v>
      </c>
      <c r="U8" s="38" t="s">
        <v>208</v>
      </c>
      <c r="V8" s="34" t="s">
        <v>153</v>
      </c>
      <c r="W8" s="34" t="s">
        <v>137</v>
      </c>
      <c r="X8" s="31"/>
      <c r="Y8" s="34" t="s">
        <v>138</v>
      </c>
      <c r="Z8" s="31"/>
      <c r="AA8" s="31"/>
      <c r="AB8" s="31"/>
    </row>
    <row r="9" spans="1:28" ht="36" customHeight="1" x14ac:dyDescent="0.25">
      <c r="A9" s="30" t="s">
        <v>93</v>
      </c>
      <c r="B9" s="30" t="s">
        <v>93</v>
      </c>
      <c r="C9" s="30" t="s">
        <v>160</v>
      </c>
      <c r="D9" s="34"/>
      <c r="E9" s="34"/>
      <c r="F9" s="34"/>
      <c r="G9" s="34"/>
      <c r="H9" s="34"/>
      <c r="I9" s="34"/>
      <c r="J9" s="34" t="s">
        <v>98</v>
      </c>
      <c r="K9" s="34" t="s">
        <v>138</v>
      </c>
      <c r="L9" s="34" t="s">
        <v>137</v>
      </c>
      <c r="M9" s="47">
        <f>200000/1.21</f>
        <v>165289.25619834711</v>
      </c>
      <c r="N9" s="47">
        <v>200000</v>
      </c>
      <c r="O9" s="34"/>
      <c r="P9" s="38" t="s">
        <v>117</v>
      </c>
      <c r="Q9" s="34" t="s">
        <v>138</v>
      </c>
      <c r="R9" s="41">
        <v>45748</v>
      </c>
      <c r="S9" s="41">
        <v>45839</v>
      </c>
      <c r="T9" s="34" t="s">
        <v>158</v>
      </c>
      <c r="U9" s="38" t="s">
        <v>208</v>
      </c>
      <c r="V9" s="34" t="s">
        <v>153</v>
      </c>
      <c r="W9" s="34" t="s">
        <v>138</v>
      </c>
      <c r="X9" s="31" t="s">
        <v>165</v>
      </c>
      <c r="Y9" s="34" t="s">
        <v>138</v>
      </c>
      <c r="Z9" s="31"/>
      <c r="AA9" s="31"/>
      <c r="AB9" s="31"/>
    </row>
    <row r="10" spans="1:28" ht="36" customHeight="1" x14ac:dyDescent="0.25">
      <c r="A10" s="30" t="s">
        <v>93</v>
      </c>
      <c r="B10" s="30" t="s">
        <v>93</v>
      </c>
      <c r="C10" s="30" t="s">
        <v>161</v>
      </c>
      <c r="D10" s="34"/>
      <c r="E10" s="34"/>
      <c r="F10" s="34"/>
      <c r="G10" s="34"/>
      <c r="H10" s="34"/>
      <c r="I10" s="34"/>
      <c r="J10" s="34" t="s">
        <v>98</v>
      </c>
      <c r="K10" s="34" t="s">
        <v>138</v>
      </c>
      <c r="L10" s="34" t="s">
        <v>137</v>
      </c>
      <c r="M10" s="47">
        <f>200000/1.21</f>
        <v>165289.25619834711</v>
      </c>
      <c r="N10" s="47">
        <v>200000</v>
      </c>
      <c r="O10" s="34"/>
      <c r="P10" s="38" t="s">
        <v>117</v>
      </c>
      <c r="Q10" s="34" t="s">
        <v>138</v>
      </c>
      <c r="R10" s="41">
        <v>45748</v>
      </c>
      <c r="S10" s="41">
        <v>45839</v>
      </c>
      <c r="T10" s="34" t="s">
        <v>158</v>
      </c>
      <c r="U10" s="38" t="s">
        <v>208</v>
      </c>
      <c r="V10" s="34" t="s">
        <v>153</v>
      </c>
      <c r="W10" s="34" t="s">
        <v>138</v>
      </c>
      <c r="X10" s="31" t="s">
        <v>165</v>
      </c>
      <c r="Y10" s="34" t="s">
        <v>138</v>
      </c>
      <c r="Z10" s="31"/>
      <c r="AA10" s="31"/>
      <c r="AB10" s="31"/>
    </row>
    <row r="11" spans="1:28" ht="36" customHeight="1" x14ac:dyDescent="0.25">
      <c r="A11" s="30" t="s">
        <v>93</v>
      </c>
      <c r="B11" s="30" t="s">
        <v>93</v>
      </c>
      <c r="C11" s="30" t="s">
        <v>162</v>
      </c>
      <c r="D11" s="34"/>
      <c r="E11" s="34"/>
      <c r="F11" s="34"/>
      <c r="G11" s="34"/>
      <c r="H11" s="34"/>
      <c r="I11" s="34"/>
      <c r="J11" s="34" t="s">
        <v>98</v>
      </c>
      <c r="K11" s="34" t="s">
        <v>138</v>
      </c>
      <c r="L11" s="34" t="s">
        <v>137</v>
      </c>
      <c r="M11" s="47">
        <f>200000/1.21</f>
        <v>165289.25619834711</v>
      </c>
      <c r="N11" s="47">
        <v>200000</v>
      </c>
      <c r="O11" s="34"/>
      <c r="P11" s="38" t="s">
        <v>117</v>
      </c>
      <c r="Q11" s="34" t="s">
        <v>138</v>
      </c>
      <c r="R11" s="41">
        <v>45748</v>
      </c>
      <c r="S11" s="41">
        <v>45839</v>
      </c>
      <c r="T11" s="34" t="s">
        <v>158</v>
      </c>
      <c r="U11" s="38" t="s">
        <v>208</v>
      </c>
      <c r="V11" s="34" t="s">
        <v>153</v>
      </c>
      <c r="W11" s="34" t="s">
        <v>138</v>
      </c>
      <c r="X11" s="31" t="s">
        <v>165</v>
      </c>
      <c r="Y11" s="34" t="s">
        <v>138</v>
      </c>
      <c r="Z11" s="31"/>
      <c r="AA11" s="31"/>
      <c r="AB11" s="31"/>
    </row>
    <row r="12" spans="1:28" ht="36" customHeight="1" x14ac:dyDescent="0.25">
      <c r="A12" s="30" t="s">
        <v>93</v>
      </c>
      <c r="B12" s="30" t="s">
        <v>93</v>
      </c>
      <c r="C12" s="30" t="s">
        <v>163</v>
      </c>
      <c r="D12" s="34"/>
      <c r="E12" s="34"/>
      <c r="F12" s="34"/>
      <c r="G12" s="34"/>
      <c r="H12" s="34"/>
      <c r="I12" s="34"/>
      <c r="J12" s="34" t="s">
        <v>98</v>
      </c>
      <c r="K12" s="34" t="s">
        <v>138</v>
      </c>
      <c r="L12" s="34" t="s">
        <v>137</v>
      </c>
      <c r="M12" s="47">
        <f>200000/1.21</f>
        <v>165289.25619834711</v>
      </c>
      <c r="N12" s="47">
        <v>200000</v>
      </c>
      <c r="O12" s="34"/>
      <c r="P12" s="38" t="s">
        <v>117</v>
      </c>
      <c r="Q12" s="34" t="s">
        <v>138</v>
      </c>
      <c r="R12" s="41">
        <v>45748</v>
      </c>
      <c r="S12" s="41">
        <v>45839</v>
      </c>
      <c r="T12" s="34" t="s">
        <v>158</v>
      </c>
      <c r="U12" s="38" t="s">
        <v>208</v>
      </c>
      <c r="V12" s="34" t="s">
        <v>153</v>
      </c>
      <c r="W12" s="34" t="s">
        <v>138</v>
      </c>
      <c r="X12" s="31" t="s">
        <v>165</v>
      </c>
      <c r="Y12" s="34" t="s">
        <v>138</v>
      </c>
      <c r="Z12" s="31"/>
      <c r="AA12" s="31"/>
      <c r="AB12" s="31"/>
    </row>
    <row r="13" spans="1:28" ht="36" customHeight="1" x14ac:dyDescent="0.25">
      <c r="A13" s="30" t="s">
        <v>93</v>
      </c>
      <c r="B13" s="30" t="s">
        <v>93</v>
      </c>
      <c r="C13" s="30" t="s">
        <v>164</v>
      </c>
      <c r="D13" s="34"/>
      <c r="E13" s="34"/>
      <c r="F13" s="34"/>
      <c r="G13" s="34"/>
      <c r="H13" s="34"/>
      <c r="I13" s="34"/>
      <c r="J13" s="34" t="s">
        <v>98</v>
      </c>
      <c r="K13" s="34" t="s">
        <v>138</v>
      </c>
      <c r="L13" s="34" t="s">
        <v>137</v>
      </c>
      <c r="M13" s="47">
        <f>200000/1.21</f>
        <v>165289.25619834711</v>
      </c>
      <c r="N13" s="47">
        <v>200000</v>
      </c>
      <c r="O13" s="34"/>
      <c r="P13" s="38" t="s">
        <v>117</v>
      </c>
      <c r="Q13" s="34" t="s">
        <v>138</v>
      </c>
      <c r="R13" s="41">
        <v>45748</v>
      </c>
      <c r="S13" s="41">
        <v>45839</v>
      </c>
      <c r="T13" s="34" t="s">
        <v>158</v>
      </c>
      <c r="U13" s="38" t="s">
        <v>208</v>
      </c>
      <c r="V13" s="34" t="s">
        <v>153</v>
      </c>
      <c r="W13" s="34" t="s">
        <v>138</v>
      </c>
      <c r="X13" s="31" t="s">
        <v>165</v>
      </c>
      <c r="Y13" s="34" t="s">
        <v>138</v>
      </c>
      <c r="Z13" s="31"/>
      <c r="AA13" s="31"/>
      <c r="AB13" s="31"/>
    </row>
    <row r="14" spans="1:28" ht="45" x14ac:dyDescent="0.25">
      <c r="A14" s="30" t="s">
        <v>93</v>
      </c>
      <c r="B14" s="30" t="s">
        <v>93</v>
      </c>
      <c r="C14" s="30" t="s">
        <v>166</v>
      </c>
      <c r="D14" s="34" t="s">
        <v>167</v>
      </c>
      <c r="E14" s="38" t="s">
        <v>137</v>
      </c>
      <c r="F14" s="38" t="s">
        <v>137</v>
      </c>
      <c r="G14" s="38" t="s">
        <v>138</v>
      </c>
      <c r="H14" s="38" t="s">
        <v>137</v>
      </c>
      <c r="I14" s="38" t="s">
        <v>138</v>
      </c>
      <c r="J14" s="38" t="s">
        <v>101</v>
      </c>
      <c r="K14" s="38" t="s">
        <v>137</v>
      </c>
      <c r="L14" s="38" t="s">
        <v>137</v>
      </c>
      <c r="M14" s="47">
        <v>555000</v>
      </c>
      <c r="N14" s="47">
        <v>671550</v>
      </c>
      <c r="O14" s="47">
        <v>555000</v>
      </c>
      <c r="P14" s="38" t="s">
        <v>114</v>
      </c>
      <c r="Q14" s="38" t="s">
        <v>138</v>
      </c>
      <c r="R14" s="42">
        <v>45809</v>
      </c>
      <c r="S14" s="42">
        <v>46023</v>
      </c>
      <c r="T14" s="38" t="s">
        <v>168</v>
      </c>
      <c r="U14" s="38" t="s">
        <v>210</v>
      </c>
      <c r="V14" s="38" t="s">
        <v>138</v>
      </c>
      <c r="W14" s="38" t="s">
        <v>137</v>
      </c>
      <c r="X14" s="30" t="s">
        <v>169</v>
      </c>
      <c r="Y14" s="38" t="s">
        <v>138</v>
      </c>
      <c r="Z14" s="30"/>
      <c r="AA14" s="30"/>
      <c r="AB14" s="30"/>
    </row>
    <row r="15" spans="1:28" ht="45" x14ac:dyDescent="0.25">
      <c r="A15" s="30" t="s">
        <v>93</v>
      </c>
      <c r="B15" s="30" t="s">
        <v>93</v>
      </c>
      <c r="C15" s="30" t="s">
        <v>170</v>
      </c>
      <c r="D15" s="34">
        <v>79800000</v>
      </c>
      <c r="E15" s="38" t="s">
        <v>137</v>
      </c>
      <c r="F15" s="38" t="s">
        <v>137</v>
      </c>
      <c r="G15" s="38" t="s">
        <v>138</v>
      </c>
      <c r="H15" s="38" t="s">
        <v>137</v>
      </c>
      <c r="I15" s="38" t="s">
        <v>138</v>
      </c>
      <c r="J15" s="38" t="s">
        <v>101</v>
      </c>
      <c r="K15" s="38" t="s">
        <v>138</v>
      </c>
      <c r="L15" s="38" t="s">
        <v>137</v>
      </c>
      <c r="M15" s="47">
        <v>55000</v>
      </c>
      <c r="N15" s="47">
        <v>66000</v>
      </c>
      <c r="O15" s="47">
        <v>55000</v>
      </c>
      <c r="P15" s="38" t="s">
        <v>115</v>
      </c>
      <c r="Q15" s="38" t="s">
        <v>137</v>
      </c>
      <c r="R15" s="42">
        <v>45778</v>
      </c>
      <c r="S15" s="42">
        <v>45809</v>
      </c>
      <c r="T15" s="38" t="s">
        <v>171</v>
      </c>
      <c r="U15" s="38" t="s">
        <v>210</v>
      </c>
      <c r="V15" s="38" t="s">
        <v>138</v>
      </c>
      <c r="W15" s="38" t="s">
        <v>137</v>
      </c>
      <c r="X15" s="30" t="s">
        <v>169</v>
      </c>
      <c r="Y15" s="38" t="s">
        <v>138</v>
      </c>
      <c r="Z15" s="30"/>
      <c r="AA15" s="30"/>
      <c r="AB15" s="30"/>
    </row>
    <row r="16" spans="1:28" ht="30" x14ac:dyDescent="0.25">
      <c r="A16" s="30" t="s">
        <v>93</v>
      </c>
      <c r="B16" s="30" t="s">
        <v>93</v>
      </c>
      <c r="C16" s="33" t="s">
        <v>174</v>
      </c>
      <c r="D16" s="34">
        <v>79723000</v>
      </c>
      <c r="E16" s="34" t="s">
        <v>153</v>
      </c>
      <c r="F16" s="34" t="s">
        <v>175</v>
      </c>
      <c r="G16" s="34" t="s">
        <v>153</v>
      </c>
      <c r="H16" s="34" t="s">
        <v>175</v>
      </c>
      <c r="I16" s="34" t="s">
        <v>153</v>
      </c>
      <c r="J16" s="34" t="s">
        <v>101</v>
      </c>
      <c r="K16" s="34" t="s">
        <v>138</v>
      </c>
      <c r="L16" s="34" t="s">
        <v>137</v>
      </c>
      <c r="M16" s="47">
        <v>49215.15</v>
      </c>
      <c r="N16" s="47">
        <v>59550.33</v>
      </c>
      <c r="O16" s="47">
        <v>49215.15</v>
      </c>
      <c r="P16" s="40" t="s">
        <v>116</v>
      </c>
      <c r="Q16" s="34" t="s">
        <v>138</v>
      </c>
      <c r="R16" s="41">
        <v>45748</v>
      </c>
      <c r="S16" s="41">
        <v>45809</v>
      </c>
      <c r="T16" s="34" t="s">
        <v>172</v>
      </c>
      <c r="U16" s="38" t="s">
        <v>209</v>
      </c>
      <c r="V16" s="34" t="s">
        <v>153</v>
      </c>
      <c r="W16" s="34" t="s">
        <v>137</v>
      </c>
      <c r="X16" s="31" t="s">
        <v>173</v>
      </c>
      <c r="Y16" s="34" t="s">
        <v>138</v>
      </c>
      <c r="Z16" s="31"/>
      <c r="AA16" s="31"/>
      <c r="AB16" s="31"/>
    </row>
    <row r="17" spans="1:28" ht="45" x14ac:dyDescent="0.25">
      <c r="A17" s="30" t="s">
        <v>93</v>
      </c>
      <c r="B17" s="30" t="s">
        <v>93</v>
      </c>
      <c r="C17" s="30" t="s">
        <v>176</v>
      </c>
      <c r="D17" s="34" t="s">
        <v>177</v>
      </c>
      <c r="E17" s="34"/>
      <c r="F17" s="38" t="s">
        <v>178</v>
      </c>
      <c r="G17" s="34"/>
      <c r="H17" s="34"/>
      <c r="I17" s="34"/>
      <c r="J17" s="34" t="s">
        <v>98</v>
      </c>
      <c r="K17" s="34" t="s">
        <v>138</v>
      </c>
      <c r="L17" s="34" t="s">
        <v>137</v>
      </c>
      <c r="M17" s="47">
        <v>2354319.396694215</v>
      </c>
      <c r="N17" s="47">
        <v>2848726.47</v>
      </c>
      <c r="O17" s="47">
        <v>2354319.396694215</v>
      </c>
      <c r="P17" s="38" t="s">
        <v>114</v>
      </c>
      <c r="Q17" s="34" t="s">
        <v>137</v>
      </c>
      <c r="R17" s="43">
        <v>45901</v>
      </c>
      <c r="S17" s="43">
        <v>46082</v>
      </c>
      <c r="T17" s="34" t="s">
        <v>179</v>
      </c>
      <c r="U17" s="38" t="s">
        <v>209</v>
      </c>
      <c r="V17" s="34" t="s">
        <v>138</v>
      </c>
      <c r="W17" s="34"/>
      <c r="X17" s="31"/>
      <c r="Y17" s="34"/>
      <c r="Z17" s="31"/>
      <c r="AA17" s="31"/>
      <c r="AB17" s="31"/>
    </row>
    <row r="18" spans="1:28" ht="45" x14ac:dyDescent="0.25">
      <c r="A18" s="30" t="s">
        <v>93</v>
      </c>
      <c r="B18" s="30" t="s">
        <v>93</v>
      </c>
      <c r="C18" s="30" t="s">
        <v>180</v>
      </c>
      <c r="D18" s="34" t="s">
        <v>181</v>
      </c>
      <c r="E18" s="34"/>
      <c r="F18" s="38" t="s">
        <v>178</v>
      </c>
      <c r="G18" s="34"/>
      <c r="H18" s="34"/>
      <c r="I18" s="34"/>
      <c r="J18" s="34" t="s">
        <v>101</v>
      </c>
      <c r="K18" s="34" t="s">
        <v>138</v>
      </c>
      <c r="L18" s="34" t="s">
        <v>138</v>
      </c>
      <c r="M18" s="47">
        <v>14318.34</v>
      </c>
      <c r="N18" s="47">
        <v>17325.189999999999</v>
      </c>
      <c r="O18" s="47">
        <v>14318.34</v>
      </c>
      <c r="P18" s="38"/>
      <c r="Q18" s="34" t="s">
        <v>138</v>
      </c>
      <c r="R18" s="43">
        <v>45717</v>
      </c>
      <c r="S18" s="43">
        <v>45748</v>
      </c>
      <c r="T18" s="34" t="s">
        <v>182</v>
      </c>
      <c r="U18" s="38" t="s">
        <v>209</v>
      </c>
      <c r="V18" s="34" t="s">
        <v>138</v>
      </c>
      <c r="W18" s="34"/>
      <c r="X18" s="31"/>
      <c r="Y18" s="34"/>
      <c r="Z18" s="31"/>
      <c r="AA18" s="31"/>
      <c r="AB18" s="31"/>
    </row>
    <row r="19" spans="1:28" ht="45" x14ac:dyDescent="0.25">
      <c r="A19" s="30" t="s">
        <v>93</v>
      </c>
      <c r="B19" s="30" t="s">
        <v>93</v>
      </c>
      <c r="C19" s="30" t="s">
        <v>183</v>
      </c>
      <c r="D19" s="34" t="s">
        <v>184</v>
      </c>
      <c r="E19" s="34"/>
      <c r="F19" s="38" t="s">
        <v>178</v>
      </c>
      <c r="G19" s="34"/>
      <c r="H19" s="34"/>
      <c r="I19" s="34"/>
      <c r="J19" s="34" t="s">
        <v>101</v>
      </c>
      <c r="K19" s="34" t="s">
        <v>138</v>
      </c>
      <c r="L19" s="34" t="s">
        <v>138</v>
      </c>
      <c r="M19" s="47">
        <v>8677.6859504132226</v>
      </c>
      <c r="N19" s="47">
        <v>10500</v>
      </c>
      <c r="O19" s="47">
        <v>8677.6859504132226</v>
      </c>
      <c r="P19" s="38" t="s">
        <v>116</v>
      </c>
      <c r="Q19" s="34" t="s">
        <v>138</v>
      </c>
      <c r="R19" s="43">
        <v>45839</v>
      </c>
      <c r="S19" s="43">
        <v>45962</v>
      </c>
      <c r="T19" s="34" t="s">
        <v>185</v>
      </c>
      <c r="U19" s="38" t="s">
        <v>209</v>
      </c>
      <c r="V19" s="34" t="s">
        <v>138</v>
      </c>
      <c r="W19" s="34"/>
      <c r="X19" s="31"/>
      <c r="Y19" s="34"/>
      <c r="Z19" s="31"/>
      <c r="AA19" s="31"/>
      <c r="AB19" s="31"/>
    </row>
    <row r="20" spans="1:28" ht="60" x14ac:dyDescent="0.25">
      <c r="A20" s="30" t="s">
        <v>93</v>
      </c>
      <c r="B20" s="30" t="s">
        <v>93</v>
      </c>
      <c r="C20" s="30" t="s">
        <v>188</v>
      </c>
      <c r="D20" s="34" t="s">
        <v>189</v>
      </c>
      <c r="E20" s="34"/>
      <c r="F20" s="34" t="s">
        <v>190</v>
      </c>
      <c r="G20" s="34"/>
      <c r="H20" s="34" t="s">
        <v>191</v>
      </c>
      <c r="I20" s="34"/>
      <c r="J20" s="34" t="s">
        <v>102</v>
      </c>
      <c r="K20" s="34" t="s">
        <v>138</v>
      </c>
      <c r="L20" s="34" t="s">
        <v>138</v>
      </c>
      <c r="M20" s="47">
        <f>N20/1.21</f>
        <v>49586.776859504134</v>
      </c>
      <c r="N20" s="47">
        <v>60000</v>
      </c>
      <c r="O20" s="47">
        <f>N20</f>
        <v>60000</v>
      </c>
      <c r="P20" s="38"/>
      <c r="Q20" s="34"/>
      <c r="R20" s="34"/>
      <c r="S20" s="34"/>
      <c r="T20" s="34"/>
      <c r="U20" s="38" t="s">
        <v>216</v>
      </c>
      <c r="V20" s="34" t="s">
        <v>138</v>
      </c>
      <c r="W20" s="34" t="s">
        <v>137</v>
      </c>
      <c r="X20" s="30" t="s">
        <v>192</v>
      </c>
      <c r="Y20" s="34" t="s">
        <v>138</v>
      </c>
      <c r="Z20" s="31"/>
      <c r="AA20" s="31"/>
      <c r="AB20" s="31"/>
    </row>
    <row r="21" spans="1:28" ht="60" x14ac:dyDescent="0.25">
      <c r="A21" s="30" t="s">
        <v>93</v>
      </c>
      <c r="B21" s="30" t="s">
        <v>93</v>
      </c>
      <c r="C21" s="30" t="s">
        <v>193</v>
      </c>
      <c r="D21" s="34" t="s">
        <v>194</v>
      </c>
      <c r="E21" s="34"/>
      <c r="F21" s="34" t="s">
        <v>191</v>
      </c>
      <c r="G21" s="34"/>
      <c r="H21" s="34" t="s">
        <v>191</v>
      </c>
      <c r="I21" s="34"/>
      <c r="J21" s="34" t="s">
        <v>101</v>
      </c>
      <c r="K21" s="34" t="s">
        <v>138</v>
      </c>
      <c r="L21" s="34" t="s">
        <v>137</v>
      </c>
      <c r="M21" s="47">
        <f>N21/1.21</f>
        <v>829800</v>
      </c>
      <c r="N21" s="47">
        <f>334686*3</f>
        <v>1004058</v>
      </c>
      <c r="O21" s="47">
        <f>334686*5</f>
        <v>1673430</v>
      </c>
      <c r="P21" s="38" t="s">
        <v>114</v>
      </c>
      <c r="Q21" s="34" t="s">
        <v>138</v>
      </c>
      <c r="R21" s="34"/>
      <c r="S21" s="43">
        <v>45658</v>
      </c>
      <c r="T21" s="34" t="s">
        <v>195</v>
      </c>
      <c r="U21" s="38" t="s">
        <v>216</v>
      </c>
      <c r="V21" s="34" t="s">
        <v>138</v>
      </c>
      <c r="W21" s="34" t="s">
        <v>137</v>
      </c>
      <c r="X21" s="30" t="s">
        <v>192</v>
      </c>
      <c r="Y21" s="34" t="s">
        <v>138</v>
      </c>
      <c r="Z21" s="31"/>
      <c r="AA21" s="31"/>
      <c r="AB21" s="31"/>
    </row>
    <row r="22" spans="1:28" ht="60" x14ac:dyDescent="0.25">
      <c r="A22" s="30" t="s">
        <v>93</v>
      </c>
      <c r="B22" s="30" t="s">
        <v>93</v>
      </c>
      <c r="C22" s="30" t="s">
        <v>196</v>
      </c>
      <c r="D22" s="34" t="s">
        <v>197</v>
      </c>
      <c r="E22" s="34"/>
      <c r="F22" s="34"/>
      <c r="G22" s="34"/>
      <c r="H22" s="34" t="s">
        <v>191</v>
      </c>
      <c r="I22" s="34"/>
      <c r="J22" s="34" t="s">
        <v>101</v>
      </c>
      <c r="K22" s="34" t="s">
        <v>138</v>
      </c>
      <c r="L22" s="34" t="s">
        <v>137</v>
      </c>
      <c r="M22" s="47">
        <f t="shared" ref="M22:M26" si="0">N22/1.21</f>
        <v>33339.090909090912</v>
      </c>
      <c r="N22" s="47">
        <f>20255.4+20084.9</f>
        <v>40340.300000000003</v>
      </c>
      <c r="O22" s="47">
        <f t="shared" ref="O22:O24" si="1">N22</f>
        <v>40340.300000000003</v>
      </c>
      <c r="P22" s="38" t="s">
        <v>114</v>
      </c>
      <c r="Q22" s="34" t="s">
        <v>138</v>
      </c>
      <c r="R22" s="34"/>
      <c r="S22" s="43">
        <v>45658</v>
      </c>
      <c r="T22" s="34" t="s">
        <v>198</v>
      </c>
      <c r="U22" s="38" t="s">
        <v>216</v>
      </c>
      <c r="V22" s="34" t="s">
        <v>138</v>
      </c>
      <c r="W22" s="34" t="s">
        <v>137</v>
      </c>
      <c r="X22" s="30" t="s">
        <v>192</v>
      </c>
      <c r="Y22" s="34" t="s">
        <v>138</v>
      </c>
      <c r="Z22" s="31"/>
      <c r="AA22" s="31"/>
      <c r="AB22" s="31"/>
    </row>
    <row r="23" spans="1:28" ht="59.25" customHeight="1" x14ac:dyDescent="0.25">
      <c r="A23" s="30" t="s">
        <v>93</v>
      </c>
      <c r="B23" s="30" t="s">
        <v>93</v>
      </c>
      <c r="C23" s="30" t="s">
        <v>199</v>
      </c>
      <c r="D23" s="34" t="s">
        <v>200</v>
      </c>
      <c r="E23" s="34"/>
      <c r="F23" s="34" t="s">
        <v>191</v>
      </c>
      <c r="G23" s="34" t="s">
        <v>191</v>
      </c>
      <c r="H23" s="34" t="s">
        <v>191</v>
      </c>
      <c r="I23" s="34"/>
      <c r="J23" s="34" t="s">
        <v>101</v>
      </c>
      <c r="K23" s="34" t="s">
        <v>138</v>
      </c>
      <c r="L23" s="34" t="s">
        <v>138</v>
      </c>
      <c r="M23" s="47">
        <f t="shared" si="0"/>
        <v>123966.94214876034</v>
      </c>
      <c r="N23" s="47">
        <v>150000</v>
      </c>
      <c r="O23" s="47">
        <f t="shared" si="1"/>
        <v>150000</v>
      </c>
      <c r="P23" s="38" t="s">
        <v>114</v>
      </c>
      <c r="Q23" s="34" t="s">
        <v>138</v>
      </c>
      <c r="R23" s="34"/>
      <c r="S23" s="34"/>
      <c r="T23" s="34" t="s">
        <v>198</v>
      </c>
      <c r="U23" s="38" t="s">
        <v>216</v>
      </c>
      <c r="V23" s="34" t="s">
        <v>138</v>
      </c>
      <c r="W23" s="34" t="s">
        <v>137</v>
      </c>
      <c r="X23" s="30" t="s">
        <v>192</v>
      </c>
      <c r="Y23" s="34" t="s">
        <v>138</v>
      </c>
      <c r="Z23" s="31"/>
      <c r="AA23" s="31"/>
      <c r="AB23" s="31"/>
    </row>
    <row r="24" spans="1:28" ht="45" customHeight="1" x14ac:dyDescent="0.25">
      <c r="A24" s="30" t="s">
        <v>93</v>
      </c>
      <c r="B24" s="30" t="s">
        <v>93</v>
      </c>
      <c r="C24" s="30" t="s">
        <v>201</v>
      </c>
      <c r="D24" s="34" t="s">
        <v>202</v>
      </c>
      <c r="E24" s="34"/>
      <c r="F24" s="34" t="s">
        <v>191</v>
      </c>
      <c r="G24" s="34" t="s">
        <v>191</v>
      </c>
      <c r="H24" s="34" t="s">
        <v>191</v>
      </c>
      <c r="I24" s="34"/>
      <c r="J24" s="34" t="s">
        <v>101</v>
      </c>
      <c r="K24" s="34" t="s">
        <v>138</v>
      </c>
      <c r="L24" s="34" t="s">
        <v>137</v>
      </c>
      <c r="M24" s="47">
        <f t="shared" si="0"/>
        <v>123951.1652892562</v>
      </c>
      <c r="N24" s="47">
        <v>149980.91</v>
      </c>
      <c r="O24" s="47">
        <f t="shared" si="1"/>
        <v>149980.91</v>
      </c>
      <c r="P24" s="38"/>
      <c r="Q24" s="34"/>
      <c r="R24" s="34"/>
      <c r="S24" s="34"/>
      <c r="T24" s="34" t="s">
        <v>195</v>
      </c>
      <c r="U24" s="38" t="s">
        <v>216</v>
      </c>
      <c r="V24" s="34" t="s">
        <v>138</v>
      </c>
      <c r="W24" s="34" t="s">
        <v>137</v>
      </c>
      <c r="X24" s="30" t="s">
        <v>192</v>
      </c>
      <c r="Y24" s="34" t="s">
        <v>138</v>
      </c>
      <c r="Z24" s="31"/>
      <c r="AA24" s="31"/>
      <c r="AB24" s="31"/>
    </row>
    <row r="25" spans="1:28" ht="37.5" customHeight="1" x14ac:dyDescent="0.25">
      <c r="A25" s="30" t="s">
        <v>93</v>
      </c>
      <c r="B25" s="30" t="s">
        <v>93</v>
      </c>
      <c r="C25" s="35" t="s">
        <v>203</v>
      </c>
      <c r="D25" s="34" t="s">
        <v>204</v>
      </c>
      <c r="E25" s="34"/>
      <c r="F25" s="34"/>
      <c r="G25" s="34"/>
      <c r="H25" s="34"/>
      <c r="I25" s="34"/>
      <c r="J25" s="34" t="s">
        <v>101</v>
      </c>
      <c r="K25" s="34" t="s">
        <v>138</v>
      </c>
      <c r="L25" s="34" t="s">
        <v>138</v>
      </c>
      <c r="M25" s="47">
        <f t="shared" si="0"/>
        <v>37190.082644628099</v>
      </c>
      <c r="N25" s="47">
        <v>45000</v>
      </c>
      <c r="O25" s="47">
        <v>45000</v>
      </c>
      <c r="P25" s="38" t="s">
        <v>115</v>
      </c>
      <c r="Q25" s="34" t="s">
        <v>138</v>
      </c>
      <c r="R25" s="34" t="s">
        <v>205</v>
      </c>
      <c r="S25" s="34" t="s">
        <v>206</v>
      </c>
      <c r="T25" s="34" t="s">
        <v>179</v>
      </c>
      <c r="U25" s="38" t="s">
        <v>215</v>
      </c>
      <c r="V25" s="34" t="s">
        <v>138</v>
      </c>
      <c r="W25" s="34" t="s">
        <v>138</v>
      </c>
      <c r="X25" s="31"/>
      <c r="Y25" s="34" t="s">
        <v>138</v>
      </c>
      <c r="Z25" s="31"/>
      <c r="AA25" s="31"/>
      <c r="AB25" s="31"/>
    </row>
    <row r="26" spans="1:28" ht="37.5" customHeight="1" x14ac:dyDescent="0.25">
      <c r="A26" s="30" t="s">
        <v>93</v>
      </c>
      <c r="B26" s="30" t="s">
        <v>93</v>
      </c>
      <c r="C26" s="35" t="s">
        <v>207</v>
      </c>
      <c r="D26" s="34" t="s">
        <v>204</v>
      </c>
      <c r="E26" s="34"/>
      <c r="F26" s="34"/>
      <c r="G26" s="34"/>
      <c r="H26" s="34"/>
      <c r="I26" s="34"/>
      <c r="J26" s="34" t="s">
        <v>101</v>
      </c>
      <c r="K26" s="34" t="s">
        <v>138</v>
      </c>
      <c r="L26" s="34" t="s">
        <v>138</v>
      </c>
      <c r="M26" s="47">
        <f t="shared" si="0"/>
        <v>37190.082644628099</v>
      </c>
      <c r="N26" s="47">
        <v>45000</v>
      </c>
      <c r="O26" s="47">
        <v>45000</v>
      </c>
      <c r="P26" s="38" t="s">
        <v>115</v>
      </c>
      <c r="Q26" s="34" t="s">
        <v>138</v>
      </c>
      <c r="R26" s="34" t="s">
        <v>205</v>
      </c>
      <c r="S26" s="34" t="s">
        <v>206</v>
      </c>
      <c r="T26" s="34" t="s">
        <v>179</v>
      </c>
      <c r="U26" s="38" t="s">
        <v>215</v>
      </c>
      <c r="V26" s="34" t="s">
        <v>138</v>
      </c>
      <c r="W26" s="34" t="s">
        <v>138</v>
      </c>
      <c r="X26" s="31"/>
      <c r="Y26" s="34" t="s">
        <v>138</v>
      </c>
      <c r="Z26" s="31"/>
      <c r="AA26" s="31"/>
      <c r="AB26" s="31"/>
    </row>
    <row r="27" spans="1:28" ht="37.5" customHeight="1" x14ac:dyDescent="0.25">
      <c r="A27" s="30" t="s">
        <v>93</v>
      </c>
      <c r="B27" s="30" t="s">
        <v>93</v>
      </c>
      <c r="C27" s="30" t="s">
        <v>212</v>
      </c>
      <c r="D27" s="34" t="s">
        <v>213</v>
      </c>
      <c r="E27" s="34"/>
      <c r="F27" s="34"/>
      <c r="G27" s="34"/>
      <c r="H27" s="34"/>
      <c r="I27" s="34"/>
      <c r="J27" s="34" t="s">
        <v>101</v>
      </c>
      <c r="K27" s="34" t="s">
        <v>137</v>
      </c>
      <c r="L27" s="34" t="s">
        <v>137</v>
      </c>
      <c r="M27" s="47">
        <v>244530</v>
      </c>
      <c r="N27" s="47">
        <v>295881.3</v>
      </c>
      <c r="O27" s="47">
        <v>244530</v>
      </c>
      <c r="P27" s="38" t="s">
        <v>114</v>
      </c>
      <c r="Q27" s="34" t="s">
        <v>137</v>
      </c>
      <c r="R27" s="41">
        <v>45778</v>
      </c>
      <c r="S27" s="41">
        <v>45809</v>
      </c>
      <c r="T27" s="34" t="s">
        <v>214</v>
      </c>
      <c r="U27" s="38" t="s">
        <v>215</v>
      </c>
      <c r="V27" s="34" t="s">
        <v>138</v>
      </c>
      <c r="W27" s="63"/>
      <c r="X27" s="31"/>
      <c r="Y27" s="34"/>
      <c r="Z27" s="31"/>
      <c r="AA27" s="31"/>
      <c r="AB27" s="31"/>
    </row>
  </sheetData>
  <mergeCells count="4">
    <mergeCell ref="Y3:AB3"/>
    <mergeCell ref="W3:X3"/>
    <mergeCell ref="E3:I3"/>
    <mergeCell ref="A2:D2"/>
  </mergeCells>
  <dataValidations count="2">
    <dataValidation type="list" allowBlank="1" showInputMessage="1" showErrorMessage="1" sqref="AB5:AB16 AB20:AB26">
      <formula1>"Centro Especial de Empleo,Empresa de Inserción"</formula1>
    </dataValidation>
    <dataValidation type="list" allowBlank="1" showInputMessage="1" showErrorMessage="1" sqref="Q5:Q16 W5:W16 Y5:Y16 K5:L16 K20:L26 W20:W26 Q20:Q26 Y20:Y26">
      <formula1>"SI,NO"</formula1>
    </dataValidation>
  </dataValidations>
  <pageMargins left="0.43307086614173229" right="0.23622047244094491" top="0.74803149606299213" bottom="0.74803149606299213" header="0.31496062992125984" footer="0.31496062992125984"/>
  <pageSetup paperSize="9" scale="2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Hoja1!$B$1:$B$11</xm:f>
          </x14:formula1>
          <xm:sqref>J5:J13</xm:sqref>
        </x14:dataValidation>
        <x14:dataValidation type="list" allowBlank="1" showInputMessage="1" showErrorMessage="1">
          <x14:formula1>
            <xm:f>Hoja1!$A$1:$A$91</xm:f>
          </x14:formula1>
          <xm:sqref>A5:B13</xm:sqref>
        </x14:dataValidation>
        <x14:dataValidation type="list" allowBlank="1" showInputMessage="1" showErrorMessage="1">
          <x14:formula1>
            <xm:f>Hoja1!$C$2:$C$15</xm:f>
          </x14:formula1>
          <xm:sqref>P5:P13</xm:sqref>
        </x14:dataValidation>
        <x14:dataValidation type="list" allowBlank="1" showInputMessage="1" showErrorMessage="1">
          <x14:formula1>
            <xm:f>'H:\matsgt\R Economico\2025\CONTRATOS MAT 2025\PLAN ANUAL CONTRATACIÓN\TURISMO\[Previsión Contratos PLAN ANUAL 2025 Turismo.xlsx]Hoja1'!#REF!</xm:f>
          </x14:formula1>
          <xm:sqref>P14:P15 J14:J15 A14:B15</xm:sqref>
        </x14:dataValidation>
        <x14:dataValidation type="list" allowBlank="1" showInputMessage="1" showErrorMessage="1">
          <x14:formula1>
            <xm:f>'H:\matsgt\R Economico\2025\CONTRATOS MAT 2025\PLAN ANUAL CONTRATACIÓN\DGCA\Servicio de Planificación Ambiental\[Previsión Contratos PLAN ANUAL 2025.xlsx]Hoja1'!#REF!</xm:f>
          </x14:formula1>
          <xm:sqref>J16 A16:B16</xm:sqref>
        </x14:dataValidation>
        <x14:dataValidation type="list" allowBlank="1" showInputMessage="1" showErrorMessage="1">
          <x14:formula1>
            <xm:f>'H:\matsgt\R Economico\2025\CONTRATOS MAT 2025\PLAN ANUAL CONTRATACIÓN\CAZA\[Previsión Contratos PLAN ANUAL 2025 (2).xlsx]Hoja1'!#REF!</xm:f>
          </x14:formula1>
          <xm:sqref>P25:P26 J25:J27 A25:B27</xm:sqref>
        </x14:dataValidation>
        <x14:dataValidation type="list" allowBlank="1" showInputMessage="1" showErrorMessage="1">
          <x14:formula1>
            <xm:f>'H:\matsgt\R Economico\2025\CONTRATOS MAT 2025\PLAN ANUAL CONTRATACIÓN\Educación ambiental\[Previsión Contratos PLAN ANUAL 2025 DGEA.xlsx]Hoja1'!#REF!</xm:f>
          </x14:formula1>
          <xm:sqref>P20:P24 A20:B24 J20:J24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workbookViewId="0">
      <selection activeCell="B1" sqref="B1"/>
    </sheetView>
  </sheetViews>
  <sheetFormatPr baseColWidth="10" defaultRowHeight="15" x14ac:dyDescent="0.25"/>
  <cols>
    <col min="1" max="2" width="38.28515625" style="32" customWidth="1"/>
    <col min="3" max="3" width="45.42578125" style="32" customWidth="1"/>
    <col min="4" max="4" width="17.140625" style="37" customWidth="1"/>
    <col min="5" max="5" width="15.5703125" style="37" customWidth="1"/>
    <col min="6" max="6" width="18.7109375" style="37" customWidth="1"/>
    <col min="7" max="7" width="16" style="37" customWidth="1"/>
    <col min="8" max="8" width="16.28515625" style="37" customWidth="1"/>
    <col min="9" max="9" width="14.7109375" style="37" customWidth="1"/>
    <col min="10" max="10" width="15.28515625" style="37" customWidth="1"/>
    <col min="11" max="11" width="15" style="32" customWidth="1"/>
    <col min="12" max="12" width="16.5703125" style="39" bestFit="1" customWidth="1"/>
    <col min="13" max="13" width="17.42578125" style="39" customWidth="1"/>
    <col min="14" max="14" width="15.5703125" style="39" customWidth="1"/>
    <col min="15" max="16384" width="11.42578125" style="32"/>
  </cols>
  <sheetData>
    <row r="1" spans="1:14" ht="47.25" customHeight="1" x14ac:dyDescent="0.25"/>
    <row r="2" spans="1:14" ht="43.5" customHeight="1" thickBot="1" x14ac:dyDescent="0.3">
      <c r="A2" s="71" t="s">
        <v>224</v>
      </c>
      <c r="B2" s="71"/>
      <c r="C2" s="71"/>
      <c r="D2" s="71"/>
      <c r="E2" s="71"/>
      <c r="F2" s="46"/>
    </row>
    <row r="3" spans="1:14" s="6" customFormat="1" ht="74.25" customHeight="1" thickBot="1" x14ac:dyDescent="0.3">
      <c r="A3" s="4" t="s">
        <v>0</v>
      </c>
      <c r="B3" s="25" t="s">
        <v>133</v>
      </c>
      <c r="C3" s="1" t="s">
        <v>1</v>
      </c>
      <c r="D3" s="1" t="s">
        <v>134</v>
      </c>
      <c r="E3" s="1" t="s">
        <v>2</v>
      </c>
      <c r="F3" s="1" t="s">
        <v>139</v>
      </c>
      <c r="G3" s="1" t="s">
        <v>105</v>
      </c>
      <c r="H3" s="1" t="s">
        <v>104</v>
      </c>
      <c r="I3" s="1" t="s">
        <v>219</v>
      </c>
      <c r="J3" s="1" t="s">
        <v>220</v>
      </c>
      <c r="K3" s="1" t="s">
        <v>221</v>
      </c>
      <c r="L3" s="1" t="s">
        <v>19</v>
      </c>
      <c r="M3" s="5" t="s">
        <v>14</v>
      </c>
      <c r="N3" s="3" t="s">
        <v>15</v>
      </c>
    </row>
    <row r="4" spans="1:14" ht="51.75" customHeight="1" x14ac:dyDescent="0.25">
      <c r="A4" s="28" t="s">
        <v>93</v>
      </c>
      <c r="B4" s="29" t="s">
        <v>93</v>
      </c>
      <c r="C4" s="28" t="s">
        <v>217</v>
      </c>
      <c r="D4" s="56" t="s">
        <v>218</v>
      </c>
      <c r="E4" s="57" t="s">
        <v>101</v>
      </c>
      <c r="F4" s="57" t="s">
        <v>120</v>
      </c>
      <c r="G4" s="58">
        <v>14500</v>
      </c>
      <c r="H4" s="58">
        <v>14500</v>
      </c>
      <c r="I4" s="58">
        <v>14500</v>
      </c>
      <c r="J4" s="57"/>
      <c r="K4" s="55"/>
      <c r="L4" s="56" t="s">
        <v>186</v>
      </c>
      <c r="M4" s="56" t="s">
        <v>187</v>
      </c>
      <c r="N4" s="56" t="s">
        <v>222</v>
      </c>
    </row>
    <row r="5" spans="1:14" x14ac:dyDescent="0.25">
      <c r="A5" s="31"/>
      <c r="B5" s="31"/>
      <c r="C5" s="31"/>
      <c r="D5" s="34"/>
      <c r="E5" s="34"/>
      <c r="F5" s="34"/>
      <c r="G5" s="34"/>
      <c r="H5" s="34"/>
      <c r="I5" s="34"/>
      <c r="J5" s="34"/>
      <c r="K5" s="31"/>
      <c r="L5" s="38"/>
      <c r="M5" s="38"/>
      <c r="N5" s="38"/>
    </row>
    <row r="6" spans="1:14" x14ac:dyDescent="0.25">
      <c r="A6" s="31"/>
      <c r="B6" s="31"/>
      <c r="C6" s="31"/>
      <c r="D6" s="34"/>
      <c r="E6" s="34"/>
      <c r="F6" s="34"/>
      <c r="G6" s="34"/>
      <c r="H6" s="34"/>
      <c r="I6" s="34"/>
      <c r="J6" s="34"/>
      <c r="K6" s="31"/>
      <c r="L6" s="38"/>
      <c r="M6" s="38"/>
      <c r="N6" s="38"/>
    </row>
    <row r="7" spans="1:14" x14ac:dyDescent="0.25">
      <c r="A7" s="31"/>
      <c r="B7" s="31"/>
      <c r="C7" s="31"/>
      <c r="D7" s="34"/>
      <c r="E7" s="34"/>
      <c r="F7" s="34"/>
      <c r="G7" s="34"/>
      <c r="H7" s="34"/>
      <c r="I7" s="34"/>
      <c r="J7" s="34"/>
      <c r="K7" s="31"/>
      <c r="L7" s="38"/>
      <c r="M7" s="38"/>
      <c r="N7" s="38"/>
    </row>
  </sheetData>
  <mergeCells count="1">
    <mergeCell ref="A2:E2"/>
  </mergeCells>
  <dataValidations count="2">
    <dataValidation type="list" allowBlank="1" showInputMessage="1" showErrorMessage="1" sqref="L4:L7">
      <formula1>"En preparación,En licitación,En adjudicación,Formalizado en 2024,Formalizado en 2023,Formalizado en 2022,Formalizado en 2021,Formalizado en 2020,Declarado desierto"</formula1>
    </dataValidation>
    <dataValidation type="list" allowBlank="1" showInputMessage="1" showErrorMessage="1" sqref="M4:M7">
      <formula1>"Centro Especial de Empleo,Empresa de Inserción"</formula1>
    </dataValidation>
  </dataValidations>
  <pageMargins left="0.7" right="0.7" top="0.75" bottom="0.75" header="0.3" footer="0.3"/>
  <pageSetup paperSize="9" scale="4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Hoja1!$B$2:$B$11</xm:f>
          </x14:formula1>
          <xm:sqref>E5:E7</xm:sqref>
        </x14:dataValidation>
        <x14:dataValidation type="list" allowBlank="1" showInputMessage="1" showErrorMessage="1">
          <x14:formula1>
            <xm:f>Hoja1!$A$1:$A$91</xm:f>
          </x14:formula1>
          <xm:sqref>A5:B7</xm:sqref>
        </x14:dataValidation>
        <x14:dataValidation type="list" allowBlank="1" showInputMessage="1" showErrorMessage="1">
          <x14:formula1>
            <xm:f>Hoja1!$D$2:$D$16</xm:f>
          </x14:formula1>
          <xm:sqref>F5:F7</xm:sqref>
        </x14:dataValidation>
        <x14:dataValidation type="list" allowBlank="1" showInputMessage="1" showErrorMessage="1">
          <x14:formula1>
            <xm:f>'H:\matsgt\R Economico\2025\CONTRATOS MAT 2025\PLAN ANUAL CONTRATACIÓN\TURISMO\[Previsión Contratos PLAN ANUAL 2025 Turismo.xlsx]Hoja1'!#REF!</xm:f>
          </x14:formula1>
          <xm:sqref>E4:F4 A4:B4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workbookViewId="0">
      <selection activeCell="A31" sqref="A31"/>
    </sheetView>
  </sheetViews>
  <sheetFormatPr baseColWidth="10" defaultRowHeight="15" x14ac:dyDescent="0.25"/>
  <cols>
    <col min="1" max="1" width="52.28515625" bestFit="1" customWidth="1"/>
    <col min="2" max="2" width="17.140625" bestFit="1" customWidth="1"/>
    <col min="3" max="3" width="44.42578125" customWidth="1"/>
    <col min="4" max="4" width="44.5703125" customWidth="1"/>
  </cols>
  <sheetData>
    <row r="1" spans="1:4" x14ac:dyDescent="0.25">
      <c r="C1" s="26" t="s">
        <v>135</v>
      </c>
      <c r="D1" s="26" t="s">
        <v>136</v>
      </c>
    </row>
    <row r="2" spans="1:4" x14ac:dyDescent="0.25">
      <c r="A2" s="7" t="s">
        <v>20</v>
      </c>
      <c r="B2" s="23" t="s">
        <v>98</v>
      </c>
      <c r="C2" s="23" t="s">
        <v>114</v>
      </c>
      <c r="D2" s="23" t="s">
        <v>114</v>
      </c>
    </row>
    <row r="3" spans="1:4" x14ac:dyDescent="0.25">
      <c r="A3" s="21" t="s">
        <v>21</v>
      </c>
      <c r="B3" s="23" t="s">
        <v>101</v>
      </c>
      <c r="C3" s="23" t="s">
        <v>115</v>
      </c>
      <c r="D3" s="23" t="s">
        <v>115</v>
      </c>
    </row>
    <row r="4" spans="1:4" x14ac:dyDescent="0.25">
      <c r="A4" s="9" t="s">
        <v>22</v>
      </c>
      <c r="B4" s="23" t="s">
        <v>102</v>
      </c>
      <c r="C4" s="23" t="s">
        <v>116</v>
      </c>
      <c r="D4" s="23" t="s">
        <v>116</v>
      </c>
    </row>
    <row r="5" spans="1:4" x14ac:dyDescent="0.25">
      <c r="A5" s="9" t="s">
        <v>23</v>
      </c>
      <c r="B5" s="23" t="s">
        <v>96</v>
      </c>
      <c r="C5" s="23" t="s">
        <v>117</v>
      </c>
      <c r="D5" s="23" t="s">
        <v>117</v>
      </c>
    </row>
    <row r="6" spans="1:4" x14ac:dyDescent="0.25">
      <c r="A6" s="9" t="s">
        <v>24</v>
      </c>
      <c r="B6" s="23" t="s">
        <v>95</v>
      </c>
      <c r="C6" s="23" t="s">
        <v>118</v>
      </c>
      <c r="D6" s="23" t="s">
        <v>118</v>
      </c>
    </row>
    <row r="7" spans="1:4" x14ac:dyDescent="0.25">
      <c r="A7" s="10" t="s">
        <v>25</v>
      </c>
      <c r="B7" s="22" t="s">
        <v>94</v>
      </c>
      <c r="C7" s="23" t="s">
        <v>119</v>
      </c>
      <c r="D7" s="23" t="s">
        <v>119</v>
      </c>
    </row>
    <row r="8" spans="1:4" x14ac:dyDescent="0.25">
      <c r="A8" s="8" t="s">
        <v>26</v>
      </c>
      <c r="B8" s="23" t="s">
        <v>100</v>
      </c>
      <c r="C8" s="23" t="s">
        <v>121</v>
      </c>
      <c r="D8" s="23" t="s">
        <v>120</v>
      </c>
    </row>
    <row r="9" spans="1:4" x14ac:dyDescent="0.25">
      <c r="A9" s="10" t="s">
        <v>27</v>
      </c>
      <c r="B9" s="24" t="s">
        <v>97</v>
      </c>
      <c r="C9" s="23" t="s">
        <v>122</v>
      </c>
      <c r="D9" s="23" t="s">
        <v>121</v>
      </c>
    </row>
    <row r="10" spans="1:4" x14ac:dyDescent="0.25">
      <c r="A10" s="9" t="s">
        <v>28</v>
      </c>
      <c r="B10" s="23" t="s">
        <v>99</v>
      </c>
      <c r="C10" s="23" t="s">
        <v>123</v>
      </c>
      <c r="D10" s="23" t="s">
        <v>122</v>
      </c>
    </row>
    <row r="11" spans="1:4" x14ac:dyDescent="0.25">
      <c r="A11" s="9" t="s">
        <v>29</v>
      </c>
      <c r="B11" s="23" t="s">
        <v>103</v>
      </c>
      <c r="C11" s="23" t="s">
        <v>124</v>
      </c>
      <c r="D11" s="23" t="s">
        <v>123</v>
      </c>
    </row>
    <row r="12" spans="1:4" x14ac:dyDescent="0.25">
      <c r="A12" s="11" t="s">
        <v>30</v>
      </c>
      <c r="C12" s="23" t="s">
        <v>99</v>
      </c>
      <c r="D12" s="23" t="s">
        <v>124</v>
      </c>
    </row>
    <row r="13" spans="1:4" x14ac:dyDescent="0.25">
      <c r="A13" s="12" t="s">
        <v>31</v>
      </c>
      <c r="C13" s="23" t="s">
        <v>100</v>
      </c>
      <c r="D13" s="23" t="s">
        <v>99</v>
      </c>
    </row>
    <row r="14" spans="1:4" x14ac:dyDescent="0.25">
      <c r="A14" s="12" t="s">
        <v>32</v>
      </c>
      <c r="C14" s="23" t="s">
        <v>125</v>
      </c>
      <c r="D14" s="23" t="s">
        <v>100</v>
      </c>
    </row>
    <row r="15" spans="1:4" x14ac:dyDescent="0.25">
      <c r="A15" s="7" t="s">
        <v>33</v>
      </c>
      <c r="C15" s="23" t="s">
        <v>126</v>
      </c>
      <c r="D15" s="23" t="s">
        <v>125</v>
      </c>
    </row>
    <row r="16" spans="1:4" x14ac:dyDescent="0.25">
      <c r="A16" s="13" t="s">
        <v>34</v>
      </c>
      <c r="D16" s="23" t="s">
        <v>126</v>
      </c>
    </row>
    <row r="17" spans="1:3" x14ac:dyDescent="0.25">
      <c r="A17" s="13" t="s">
        <v>35</v>
      </c>
    </row>
    <row r="18" spans="1:3" x14ac:dyDescent="0.25">
      <c r="A18" s="7" t="s">
        <v>36</v>
      </c>
    </row>
    <row r="19" spans="1:3" x14ac:dyDescent="0.25">
      <c r="A19" s="13" t="s">
        <v>37</v>
      </c>
      <c r="C19" s="27" t="s">
        <v>137</v>
      </c>
    </row>
    <row r="20" spans="1:3" x14ac:dyDescent="0.25">
      <c r="A20" s="7" t="s">
        <v>38</v>
      </c>
      <c r="C20" s="27" t="s">
        <v>138</v>
      </c>
    </row>
    <row r="21" spans="1:3" x14ac:dyDescent="0.25">
      <c r="A21" s="13" t="s">
        <v>39</v>
      </c>
    </row>
    <row r="22" spans="1:3" x14ac:dyDescent="0.25">
      <c r="A22" s="14" t="s">
        <v>40</v>
      </c>
    </row>
    <row r="23" spans="1:3" x14ac:dyDescent="0.25">
      <c r="A23" s="9" t="s">
        <v>41</v>
      </c>
    </row>
    <row r="24" spans="1:3" x14ac:dyDescent="0.25">
      <c r="A24" s="15" t="s">
        <v>91</v>
      </c>
    </row>
    <row r="25" spans="1:3" x14ac:dyDescent="0.25">
      <c r="A25" s="15" t="s">
        <v>92</v>
      </c>
    </row>
    <row r="26" spans="1:3" x14ac:dyDescent="0.25">
      <c r="A26" s="15" t="s">
        <v>132</v>
      </c>
    </row>
    <row r="27" spans="1:3" x14ac:dyDescent="0.25">
      <c r="A27" s="15" t="s">
        <v>127</v>
      </c>
    </row>
    <row r="28" spans="1:3" x14ac:dyDescent="0.25">
      <c r="A28" s="15" t="s">
        <v>128</v>
      </c>
    </row>
    <row r="29" spans="1:3" x14ac:dyDescent="0.25">
      <c r="A29" s="15" t="s">
        <v>129</v>
      </c>
    </row>
    <row r="30" spans="1:3" x14ac:dyDescent="0.25">
      <c r="A30" s="15" t="s">
        <v>130</v>
      </c>
    </row>
    <row r="31" spans="1:3" x14ac:dyDescent="0.25">
      <c r="A31" s="15" t="s">
        <v>93</v>
      </c>
    </row>
    <row r="32" spans="1:3" x14ac:dyDescent="0.25">
      <c r="A32" s="15" t="s">
        <v>42</v>
      </c>
    </row>
    <row r="33" spans="1:1" x14ac:dyDescent="0.25">
      <c r="A33" s="9" t="s">
        <v>43</v>
      </c>
    </row>
    <row r="34" spans="1:1" x14ac:dyDescent="0.25">
      <c r="A34" s="15" t="s">
        <v>44</v>
      </c>
    </row>
    <row r="35" spans="1:1" x14ac:dyDescent="0.25">
      <c r="A35" s="16" t="s">
        <v>45</v>
      </c>
    </row>
    <row r="36" spans="1:1" x14ac:dyDescent="0.25">
      <c r="A36" s="17" t="s">
        <v>46</v>
      </c>
    </row>
    <row r="37" spans="1:1" x14ac:dyDescent="0.25">
      <c r="A37" s="16" t="s">
        <v>47</v>
      </c>
    </row>
    <row r="38" spans="1:1" x14ac:dyDescent="0.25">
      <c r="A38" s="17" t="s">
        <v>48</v>
      </c>
    </row>
    <row r="39" spans="1:1" x14ac:dyDescent="0.25">
      <c r="A39" s="16" t="s">
        <v>49</v>
      </c>
    </row>
    <row r="40" spans="1:1" x14ac:dyDescent="0.25">
      <c r="A40" s="18" t="s">
        <v>50</v>
      </c>
    </row>
    <row r="41" spans="1:1" x14ac:dyDescent="0.25">
      <c r="A41" s="17" t="s">
        <v>51</v>
      </c>
    </row>
    <row r="42" spans="1:1" x14ac:dyDescent="0.25">
      <c r="A42" s="16" t="s">
        <v>52</v>
      </c>
    </row>
    <row r="43" spans="1:1" x14ac:dyDescent="0.25">
      <c r="A43" s="16" t="s">
        <v>53</v>
      </c>
    </row>
    <row r="44" spans="1:1" x14ac:dyDescent="0.25">
      <c r="A44" s="16" t="s">
        <v>54</v>
      </c>
    </row>
    <row r="45" spans="1:1" x14ac:dyDescent="0.25">
      <c r="A45" s="16" t="s">
        <v>55</v>
      </c>
    </row>
    <row r="46" spans="1:1" x14ac:dyDescent="0.25">
      <c r="A46" s="16" t="s">
        <v>56</v>
      </c>
    </row>
    <row r="47" spans="1:1" x14ac:dyDescent="0.25">
      <c r="A47" s="17" t="s">
        <v>57</v>
      </c>
    </row>
    <row r="48" spans="1:1" x14ac:dyDescent="0.25">
      <c r="A48" s="17" t="s">
        <v>58</v>
      </c>
    </row>
    <row r="49" spans="1:4" x14ac:dyDescent="0.25">
      <c r="A49" s="16" t="s">
        <v>59</v>
      </c>
    </row>
    <row r="50" spans="1:4" x14ac:dyDescent="0.25">
      <c r="A50" s="17" t="s">
        <v>60</v>
      </c>
    </row>
    <row r="51" spans="1:4" x14ac:dyDescent="0.25">
      <c r="A51" s="17" t="s">
        <v>61</v>
      </c>
    </row>
    <row r="52" spans="1:4" x14ac:dyDescent="0.25">
      <c r="A52" s="16" t="s">
        <v>62</v>
      </c>
    </row>
    <row r="53" spans="1:4" x14ac:dyDescent="0.25">
      <c r="A53" s="16" t="s">
        <v>63</v>
      </c>
    </row>
    <row r="54" spans="1:4" x14ac:dyDescent="0.25">
      <c r="A54" s="17" t="s">
        <v>64</v>
      </c>
    </row>
    <row r="55" spans="1:4" x14ac:dyDescent="0.25">
      <c r="A55" s="16" t="s">
        <v>65</v>
      </c>
    </row>
    <row r="56" spans="1:4" x14ac:dyDescent="0.25">
      <c r="A56" s="9" t="s">
        <v>66</v>
      </c>
    </row>
    <row r="57" spans="1:4" x14ac:dyDescent="0.25">
      <c r="A57" s="9" t="s">
        <v>67</v>
      </c>
    </row>
    <row r="58" spans="1:4" x14ac:dyDescent="0.25">
      <c r="A58" s="15" t="s">
        <v>68</v>
      </c>
    </row>
    <row r="59" spans="1:4" x14ac:dyDescent="0.25">
      <c r="A59" s="10" t="s">
        <v>69</v>
      </c>
      <c r="C59" s="23"/>
    </row>
    <row r="60" spans="1:4" x14ac:dyDescent="0.25">
      <c r="A60" s="19" t="s">
        <v>70</v>
      </c>
      <c r="C60" s="23"/>
    </row>
    <row r="61" spans="1:4" x14ac:dyDescent="0.25">
      <c r="A61" s="8" t="s">
        <v>71</v>
      </c>
      <c r="C61" s="23"/>
    </row>
    <row r="62" spans="1:4" x14ac:dyDescent="0.25">
      <c r="A62" s="10" t="s">
        <v>72</v>
      </c>
      <c r="C62" s="23"/>
    </row>
    <row r="63" spans="1:4" x14ac:dyDescent="0.25">
      <c r="A63" s="19" t="s">
        <v>73</v>
      </c>
      <c r="C63" s="23"/>
      <c r="D63" s="23"/>
    </row>
    <row r="64" spans="1:4" x14ac:dyDescent="0.25">
      <c r="A64" s="19" t="s">
        <v>74</v>
      </c>
      <c r="C64" s="22"/>
    </row>
    <row r="65" spans="1:3" x14ac:dyDescent="0.25">
      <c r="A65" s="19" t="s">
        <v>75</v>
      </c>
      <c r="C65" s="23"/>
    </row>
    <row r="66" spans="1:3" x14ac:dyDescent="0.25">
      <c r="A66" s="10" t="s">
        <v>76</v>
      </c>
      <c r="C66" s="24"/>
    </row>
    <row r="67" spans="1:3" x14ac:dyDescent="0.25">
      <c r="A67" s="8" t="s">
        <v>77</v>
      </c>
      <c r="C67" s="23"/>
    </row>
    <row r="68" spans="1:3" x14ac:dyDescent="0.25">
      <c r="A68" s="9" t="s">
        <v>78</v>
      </c>
      <c r="C68" s="23"/>
    </row>
    <row r="69" spans="1:3" x14ac:dyDescent="0.25">
      <c r="A69" s="9" t="s">
        <v>79</v>
      </c>
    </row>
    <row r="70" spans="1:3" x14ac:dyDescent="0.25">
      <c r="A70" s="9" t="s">
        <v>80</v>
      </c>
    </row>
    <row r="71" spans="1:3" x14ac:dyDescent="0.25">
      <c r="A71" s="12" t="s">
        <v>81</v>
      </c>
    </row>
    <row r="72" spans="1:3" x14ac:dyDescent="0.25">
      <c r="A72" s="9" t="s">
        <v>82</v>
      </c>
    </row>
    <row r="73" spans="1:3" x14ac:dyDescent="0.25">
      <c r="A73" s="9" t="s">
        <v>83</v>
      </c>
    </row>
    <row r="74" spans="1:3" x14ac:dyDescent="0.25">
      <c r="A74" s="19" t="s">
        <v>140</v>
      </c>
    </row>
    <row r="75" spans="1:3" x14ac:dyDescent="0.25">
      <c r="A75" s="19" t="s">
        <v>141</v>
      </c>
    </row>
    <row r="76" spans="1:3" x14ac:dyDescent="0.25">
      <c r="A76" s="19" t="s">
        <v>142</v>
      </c>
    </row>
    <row r="77" spans="1:3" x14ac:dyDescent="0.25">
      <c r="A77" s="19" t="s">
        <v>143</v>
      </c>
    </row>
    <row r="78" spans="1:3" x14ac:dyDescent="0.25">
      <c r="A78" s="19" t="s">
        <v>144</v>
      </c>
    </row>
    <row r="79" spans="1:3" x14ac:dyDescent="0.25">
      <c r="A79" s="19" t="s">
        <v>145</v>
      </c>
    </row>
    <row r="80" spans="1:3" x14ac:dyDescent="0.25">
      <c r="A80" s="19" t="s">
        <v>146</v>
      </c>
    </row>
    <row r="81" spans="1:1" x14ac:dyDescent="0.25">
      <c r="A81" s="19" t="s">
        <v>147</v>
      </c>
    </row>
    <row r="82" spans="1:1" x14ac:dyDescent="0.25">
      <c r="A82" s="19" t="s">
        <v>148</v>
      </c>
    </row>
    <row r="83" spans="1:1" x14ac:dyDescent="0.25">
      <c r="A83" s="19" t="s">
        <v>149</v>
      </c>
    </row>
    <row r="84" spans="1:1" x14ac:dyDescent="0.25">
      <c r="A84" s="19" t="s">
        <v>150</v>
      </c>
    </row>
    <row r="85" spans="1:1" x14ac:dyDescent="0.25">
      <c r="A85" s="9" t="s">
        <v>84</v>
      </c>
    </row>
    <row r="86" spans="1:1" x14ac:dyDescent="0.25">
      <c r="A86" s="9" t="s">
        <v>85</v>
      </c>
    </row>
    <row r="87" spans="1:1" x14ac:dyDescent="0.25">
      <c r="A87" s="9" t="s">
        <v>86</v>
      </c>
    </row>
    <row r="88" spans="1:1" x14ac:dyDescent="0.25">
      <c r="A88" s="9" t="s">
        <v>87</v>
      </c>
    </row>
    <row r="89" spans="1:1" x14ac:dyDescent="0.25">
      <c r="A89" s="9" t="s">
        <v>88</v>
      </c>
    </row>
    <row r="90" spans="1:1" x14ac:dyDescent="0.25">
      <c r="A90" s="9" t="s">
        <v>89</v>
      </c>
    </row>
    <row r="91" spans="1:1" x14ac:dyDescent="0.25">
      <c r="A91" s="9" t="s">
        <v>90</v>
      </c>
    </row>
    <row r="92" spans="1:1" x14ac:dyDescent="0.25">
      <c r="A92" s="2"/>
    </row>
    <row r="93" spans="1:1" x14ac:dyDescent="0.25">
      <c r="A93" s="20"/>
    </row>
  </sheetData>
  <sortState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Previsión Contratos 2025</vt:lpstr>
      <vt:lpstr>Previsión Reservados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Administrador</cp:lastModifiedBy>
  <cp:lastPrinted>2025-05-09T06:24:44Z</cp:lastPrinted>
  <dcterms:created xsi:type="dcterms:W3CDTF">2023-12-04T08:32:29Z</dcterms:created>
  <dcterms:modified xsi:type="dcterms:W3CDTF">2025-05-09T06:24:57Z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PLAN ANUAL 2025 MAT.xlsx</vt:lpwstr>
  </property>
</Properties>
</file>