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gpresu\CONTRATACION\CONTRATOS RESERVADOS_PLAN ANUAL_PLAN ESTRATÉGICO\2 PLAN ANUAL CONTRATACIÓN\2025\"/>
    </mc:Choice>
  </mc:AlternateContent>
  <bookViews>
    <workbookView xWindow="0" yWindow="0" windowWidth="23040" windowHeight="8760"/>
  </bookViews>
  <sheets>
    <sheet name="Previsión Contratos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5" i="1" l="1"/>
  <c r="N105" i="1"/>
  <c r="N104" i="1"/>
  <c r="P103" i="1"/>
  <c r="P99" i="1"/>
  <c r="N99" i="1"/>
  <c r="P98" i="1"/>
  <c r="N98" i="1"/>
  <c r="P97" i="1"/>
  <c r="N97" i="1" s="1"/>
  <c r="P96" i="1"/>
  <c r="N96" i="1" s="1"/>
  <c r="N95" i="1"/>
  <c r="P94" i="1"/>
  <c r="P93" i="1"/>
  <c r="N93" i="1"/>
  <c r="P92" i="1"/>
  <c r="P90" i="1"/>
  <c r="P89" i="1"/>
  <c r="N89" i="1"/>
  <c r="P88" i="1"/>
  <c r="P87" i="1"/>
  <c r="P86" i="1"/>
  <c r="P85" i="1"/>
  <c r="P84" i="1"/>
  <c r="P83" i="1"/>
  <c r="P82" i="1"/>
  <c r="P81" i="1"/>
  <c r="P80" i="1"/>
  <c r="P79" i="1"/>
  <c r="P77" i="1"/>
  <c r="N77" i="1"/>
  <c r="P76" i="1"/>
  <c r="N76" i="1"/>
  <c r="P75" i="1"/>
  <c r="N75" i="1"/>
  <c r="P74" i="1"/>
  <c r="P72" i="1"/>
  <c r="P71" i="1"/>
  <c r="P70" i="1"/>
  <c r="P69" i="1"/>
  <c r="P68" i="1"/>
  <c r="P67" i="1"/>
  <c r="P66" i="1"/>
  <c r="P65" i="1"/>
  <c r="P64" i="1"/>
  <c r="P63" i="1"/>
</calcChain>
</file>

<file path=xl/sharedStrings.xml><?xml version="1.0" encoding="utf-8"?>
<sst xmlns="http://schemas.openxmlformats.org/spreadsheetml/2006/main" count="1617" uniqueCount="332">
  <si>
    <t>PREVISIÓN DE CONTRATACIÓN PARA EL AÑO 2025</t>
  </si>
  <si>
    <t>OBJETIVOS ESTRATÉGICOS INCORPORADOS</t>
  </si>
  <si>
    <t>¿Considera el contrato apropiado a la estructura de una PYME o un profesional AUTÓNOMO?</t>
  </si>
  <si>
    <t>¿Es un contrato RESERVADO a un Centro Especial de Empleo o una Empresa de Inserción Social?</t>
  </si>
  <si>
    <t>Nº</t>
  </si>
  <si>
    <t>ÓRGANO DE CONTRATACIÓN</t>
  </si>
  <si>
    <t>PROGRAMA ECONÓMICO</t>
  </si>
  <si>
    <t>OBJETO DEL CONTRATO</t>
  </si>
  <si>
    <t>CPV</t>
  </si>
  <si>
    <t>MEDIDAS SOCIALES</t>
  </si>
  <si>
    <t>CARÁCTER  MEDIOAMBIENTAL</t>
  </si>
  <si>
    <t>DE INNOVACIÓN</t>
  </si>
  <si>
    <t>PARTICIPACIÓN DE PYME's</t>
  </si>
  <si>
    <t>OTROS</t>
  </si>
  <si>
    <t>TIPO CONTRACTUAL</t>
  </si>
  <si>
    <t>SUJETO A REGULACIÓN ARMONIZADA (SI/NO)</t>
  </si>
  <si>
    <t>CONTRATO PLURIANUAL (SI/NO)</t>
  </si>
  <si>
    <t>IMPORTE DE LICITACIÓN IVA EXCLUIDO</t>
  </si>
  <si>
    <t>IMPORTE DE LICITACIÓN IVA INCLUIDO</t>
  </si>
  <si>
    <t>VALOR ESTIMADO DEL CONTRATO</t>
  </si>
  <si>
    <t>PROCEDIMIENTO DE ADJUDICACIÓN PREVISTO</t>
  </si>
  <si>
    <t>DIVISIÓN EN LOTES (SI/NO)</t>
  </si>
  <si>
    <t>FECHA ESTIMADA DEL ANUNCIO DE LICITACIÓN</t>
  </si>
  <si>
    <t>FECHA ESTIMADA DE INICIO DE EJECUCIÓN</t>
  </si>
  <si>
    <t>PLAZO DE EJECUCIÓN PREVISTO</t>
  </si>
  <si>
    <t>UNIDAD DESTINATARIA</t>
  </si>
  <si>
    <t xml:space="preserve">FINANCIACIÓN CON FONDOS NEXT GENERATION </t>
  </si>
  <si>
    <t>SI/NO</t>
  </si>
  <si>
    <t>Justificación</t>
  </si>
  <si>
    <t>IMPORTE RESERVADO EN ANUALIDAD 2025 (IVA EXCLUIDO)</t>
  </si>
  <si>
    <t>IMPORTE RESERVADO EN ANUALIDAD 2026 (IVA EXCLUIDO)</t>
  </si>
  <si>
    <t>TIPO DE ADJUDICATARIO (seleccionar)</t>
  </si>
  <si>
    <t>Instituto Aragonés de Servicios Sociales (IASS)</t>
  </si>
  <si>
    <t>Contrato derivado AM: Servicio Seguridad dependencias Pl Pilar 3 Zaragoza</t>
  </si>
  <si>
    <t>75241000-7</t>
  </si>
  <si>
    <t>Los incluidos en el Acuerdo Marco</t>
  </si>
  <si>
    <t>Servicios</t>
  </si>
  <si>
    <t>NO</t>
  </si>
  <si>
    <t>Derivado de Acuerdo Marco</t>
  </si>
  <si>
    <t>-</t>
  </si>
  <si>
    <t>8 meses</t>
  </si>
  <si>
    <t>Gerencia IASS</t>
  </si>
  <si>
    <t>Empresas homologadas en AM</t>
  </si>
  <si>
    <t>Contrato derivado AM: Suministro gas natural con
destino al edificio Pl Pilar 3 Zgza</t>
  </si>
  <si>
    <t>09123000-7</t>
  </si>
  <si>
    <t>Suministros</t>
  </si>
  <si>
    <t>SI</t>
  </si>
  <si>
    <t>24 meses</t>
  </si>
  <si>
    <t>Servicio distribución de bebidas mediante máquinas expendedoras</t>
  </si>
  <si>
    <t>55000000-0</t>
  </si>
  <si>
    <t>Criterios de adjudicación: Iniciativas sociales y Comercio justo</t>
  </si>
  <si>
    <t>A cargo de los usuarios del servicio</t>
  </si>
  <si>
    <t>Abierto</t>
  </si>
  <si>
    <t>Empresas de distribución</t>
  </si>
  <si>
    <t>Obras de reforma interior y mejora de la eficiencia energética de la Residencia de
Personas Mayores de Borja</t>
  </si>
  <si>
    <t>45215212-6</t>
  </si>
  <si>
    <t>Condición especial de ejecución: sesión formativa inicial en materia de seguridad y salud en el trabajo</t>
  </si>
  <si>
    <t>Obras</t>
  </si>
  <si>
    <t>11 meses</t>
  </si>
  <si>
    <t>Clasificación exigida</t>
  </si>
  <si>
    <t>Dirección de Obra, Dirección de Ejecución, Dirección de Instalaciones y
Coordinación de Seguridad y Salud para la reforma interior y mejora de la
eficiencia energética en la Residencia de Personas Mayores de Borja</t>
  </si>
  <si>
    <t>71520000-9</t>
  </si>
  <si>
    <t>Gestión integral de la Residencia y Centro de día de personas
mayores de Utebo</t>
  </si>
  <si>
    <t>85320000-8</t>
  </si>
  <si>
    <t>Condición especial de ejecución: Al menos el 25% de nuevas contrataciones  con colectivos desfavorecidos / Uso no sexista del lenguaje</t>
  </si>
  <si>
    <t>3 Años</t>
  </si>
  <si>
    <t>Residencia y Centro de día de personas
mayores de Utebo</t>
  </si>
  <si>
    <t>Solvencia exigida</t>
  </si>
  <si>
    <t>Gestión integral de la Residencia, Centro de día y Hogar de personas
mayores "Elías Martínez Santiago"</t>
  </si>
  <si>
    <t>Residencia, Centro de día y Hogar de personas
mayores Elías Martínez Santiago</t>
  </si>
  <si>
    <t>Gestión integral de la residencia y centro de día de personas mayores «Las Fuentes» de Zaragoza, dependiente del Instituto Aragonés De Servicios Sociales</t>
  </si>
  <si>
    <t>Residencia y centro de día de personas mayores «las fuentes» de Zaragoza</t>
  </si>
  <si>
    <t>Gestión integral Centro de día y Hogar de personas mayores Luis Aula (Zaragoza)</t>
  </si>
  <si>
    <t>Hogar y centro de día Luis Aula (Zaragoza)</t>
  </si>
  <si>
    <t>Gestión educativa, terapéutica y residencial del Centro de educación e internamiento de menores por medida judicial de Zaragoza</t>
  </si>
  <si>
    <t>85310000-5</t>
  </si>
  <si>
    <t>Condición especial de ejecución de que al menos el 25% de nuevas contrataciones sea con colectivos desfavorecidos</t>
  </si>
  <si>
    <t>2 Años</t>
  </si>
  <si>
    <t xml:space="preserve"> Centro de educación e internamiento de menores por medida judicial de Zaragoza</t>
  </si>
  <si>
    <t>Servicios de atención telefónica especializada del servicio de atención a la infancia y adolescencia de Aragón</t>
  </si>
  <si>
    <t>85311300-5</t>
  </si>
  <si>
    <t>Criterios de adjudicación: nº contrataciones
con discapacidad. Condición especial de ejecución de que al menos el 25% de nuevas contrataciones sea con colectivos desfavorecidos</t>
  </si>
  <si>
    <t>4 Años</t>
  </si>
  <si>
    <t>IASS</t>
  </si>
  <si>
    <t>Empresa inserción social</t>
  </si>
  <si>
    <t>Proyecto de investigación sobre el escalado del modelo de atención centrada en la persona en centros residenciales de personas mayores del IASS</t>
  </si>
  <si>
    <t>Condición especial de Paridad salarial</t>
  </si>
  <si>
    <t>11 Meses</t>
  </si>
  <si>
    <t>Residencias IASS</t>
  </si>
  <si>
    <t>2ª Prórroga Gestión Servicios Públicos, concesión, gestión integral del centro de día “Casa Aisa” de Huesca</t>
  </si>
  <si>
    <t>5 Años</t>
  </si>
  <si>
    <t>Centro de día “Casa Aisa” de Huesca</t>
  </si>
  <si>
    <t>2ª Prórroga Gestión Servicios Públicos, concesión, gestión de la
residencia y centro de día para personas mayores “Delicias” de Zaragoza</t>
  </si>
  <si>
    <t>Residencia y centro de día para personas mayores “Delicias” de Zaragoza</t>
  </si>
  <si>
    <t>Mantenimiento y asistencia a usuarios del sistema integrado de información de servicios sociales de Aragón (SIISSA)</t>
  </si>
  <si>
    <t>72200000-7</t>
  </si>
  <si>
    <t>Condición especial de ejecución de que al menos el 50% plantilla que lo ejecuta tenga contrato indefinido</t>
  </si>
  <si>
    <t>24 Meses</t>
  </si>
  <si>
    <t>Prórroga gestión y desarrollo de los servicios para la autonomía de las personas y de atención socioterapéutica para cuidadores de personas en situación de dependencia (3 lotes)</t>
  </si>
  <si>
    <t>Condición especial: Utilización medios informáticos y/o papel reciclado</t>
  </si>
  <si>
    <t>Centros de titularidad del IASS</t>
  </si>
  <si>
    <t>División en lotes</t>
  </si>
  <si>
    <t>Prórroga contrato derivado de AMH
Servicio de limpieza con destino a las
dependencias de la Plaza de Ntra. Sra. del Pilar Nº 3 de Zaragoza</t>
  </si>
  <si>
    <t>90910000-9</t>
  </si>
  <si>
    <t>Las establecidas en el Acuerdo Marco</t>
  </si>
  <si>
    <t>1 Años</t>
  </si>
  <si>
    <t>Centro Plaza de Ntra. Sra. del Pilar Nº 3 de Zaragoza</t>
  </si>
  <si>
    <t>Adjudicatario de Acuerdo Marco</t>
  </si>
  <si>
    <t>2ª prórroga Gestión Servicios Públicos, concierto, para el Servicio de Atención
Temprana en Huesca</t>
  </si>
  <si>
    <t>85312300-2</t>
  </si>
  <si>
    <t>AT Huesca</t>
  </si>
  <si>
    <t>2ª prórroga Gestión Servicios Públicos, concierto, para el Serviciode Atención
Temprana para los municipios y comarcas de Teruel</t>
  </si>
  <si>
    <t>AT Teruel</t>
  </si>
  <si>
    <t>2ª prórroga Gestión Servicios Públicos, concierto, para el Serviciode Atención
Temprana en Zaragoza</t>
  </si>
  <si>
    <t>AT Zaragoza</t>
  </si>
  <si>
    <t>Estudio conjunto y comparativo sobre las políticas públicas y territoriales en materia de inclusión de personas con TEA en el espacio transfronterizo</t>
  </si>
  <si>
    <t>85312320-8</t>
  </si>
  <si>
    <t>Territorio transfronterizo</t>
  </si>
  <si>
    <t>Suministro de tarjetas y/o vales digitales destinados a la adquisición gratuita de alimentos y otros de asistencia material básica (alimentación e higiene), y la implementación de medidas de acompañamiento para las familias en riesgo y/ o situación de exclusión social (FSE+)</t>
  </si>
  <si>
    <t>30160000-8, 15000000-8, 85000000-9</t>
  </si>
  <si>
    <t>Condición especial: Recogida de las tarjetas de plástico generadas durante la ejecución y su reciclado conforme a la normativa medioambiental</t>
  </si>
  <si>
    <t>Mantenimiento evolutivo de la aplicación informática PABSS - Gestión de ayuda básica del IASS (FSE+)</t>
  </si>
  <si>
    <t>Contrato derivado AM (lote 2): Servicios de Telefonía Fija y Móvil IASS</t>
  </si>
  <si>
    <t>64210000-1 y 64212000-5</t>
  </si>
  <si>
    <t xml:space="preserve">Acuerdo Marco de plazas en centros residenciales para
personas mayores en situación de dependencia en Aragón
</t>
  </si>
  <si>
    <t>85311100-3</t>
  </si>
  <si>
    <t>Condición especial de ejecución: Los centros tendrán condiciones básicas de accesibilidad y no discriminación s/ normativa</t>
  </si>
  <si>
    <t>Prórroga del servicio para la gestión y desarrollo de las actividades enmarcadas en las áreas de salud y formación permanente del Programa de Envejecimiento Activo destinadas a
los usuarios de los centros de  mayores del IASS (FSE+)</t>
  </si>
  <si>
    <t xml:space="preserve">Condición especial de ejecución: Al menos el 25% de nuevas contrataciones  con colectivos desfavorecidos, paridad salarial entre hombres y mujeres y uso no sexista del lenguaje </t>
  </si>
  <si>
    <t>Criterios de adjudicación: Propuestas con alto nivel de innovación basada en evidencia científica</t>
  </si>
  <si>
    <t xml:space="preserve">PRÓRROGA SUMINISTRO DE ALIMENTOS COMEDOR FONZ </t>
  </si>
  <si>
    <t>15000000-8</t>
  </si>
  <si>
    <t>FOMENTO DE LA ALIMENTACION SOSTENIBLE</t>
  </si>
  <si>
    <t>ABIERTO VARIOS CRITERIOS</t>
  </si>
  <si>
    <t>2 AÑOS</t>
  </si>
  <si>
    <t>COMEDOR FONZ</t>
  </si>
  <si>
    <t>PRÓRROGA ESTANCIAS DIURNAS DE FRAGA</t>
  </si>
  <si>
    <t>85312100-0</t>
  </si>
  <si>
    <t>1 AÑO</t>
  </si>
  <si>
    <t>CD FRAGA</t>
  </si>
  <si>
    <t>SERVICIOS POSTALES DP IASS Y CAD HUESCA</t>
  </si>
  <si>
    <t>18 MESES</t>
  </si>
  <si>
    <t>DP IASS Y CAD HUESCA</t>
  </si>
  <si>
    <t>PRÓRROGA SERVICIO DE SEGURIDAD DP IASS HUESCA</t>
  </si>
  <si>
    <t>79710000-4</t>
  </si>
  <si>
    <t>Contrato derivado de AM</t>
  </si>
  <si>
    <t>3 MESES</t>
  </si>
  <si>
    <t>DP IASS HUESCA</t>
  </si>
  <si>
    <t>SUMINISTRO DE GAS CENTROS IASS HUESCA</t>
  </si>
  <si>
    <t>CENTROS IASS HUESCA</t>
  </si>
  <si>
    <t>SUMINISTRO DE CARBURANTES DP IASS HUESCA</t>
  </si>
  <si>
    <t>09132000-3 y 09134000-7</t>
  </si>
  <si>
    <t>6,912,13 €</t>
  </si>
  <si>
    <t>SUMINISTRO ELECTRICIDAD CENTROS IASS HUESCA</t>
  </si>
  <si>
    <t>09310000-5</t>
  </si>
  <si>
    <t>SERVICIO ALIMENTACION Y CAFETERIA FRAGA</t>
  </si>
  <si>
    <t>55322000-3 y  55321000-6</t>
  </si>
  <si>
    <t>19 MESES</t>
  </si>
  <si>
    <t>HPM FRAGA</t>
  </si>
  <si>
    <t>SERVICIO LIMPIEZA CENTROS IASS HUESCA</t>
  </si>
  <si>
    <t xml:space="preserve">Instalación de un ascensor en el Ala Sur </t>
  </si>
  <si>
    <t>45313100-5</t>
  </si>
  <si>
    <t>01.05.2025</t>
  </si>
  <si>
    <t>01.08.2025</t>
  </si>
  <si>
    <t>RPM "Ciudad de Huesca"</t>
  </si>
  <si>
    <t>Obra de escasa envergadura</t>
  </si>
  <si>
    <t>Accesibilidad de la zona de jardines</t>
  </si>
  <si>
    <t>45233226-9</t>
  </si>
  <si>
    <t>Abierto simplificado abreviado</t>
  </si>
  <si>
    <t>01.06.2025</t>
  </si>
  <si>
    <t>2 MESES</t>
  </si>
  <si>
    <t>Acondicionamiento de habitaciones</t>
  </si>
  <si>
    <t>45200000-9</t>
  </si>
  <si>
    <t>01.07.2025</t>
  </si>
  <si>
    <t>4 MESES</t>
  </si>
  <si>
    <t>Obra de envergadura</t>
  </si>
  <si>
    <t>Desarrollo envejecimeitno activo</t>
  </si>
  <si>
    <t>01.09.2025</t>
  </si>
  <si>
    <t>01.01.2026</t>
  </si>
  <si>
    <t>24 MESES</t>
  </si>
  <si>
    <t>Contrato basado en servicios personales</t>
  </si>
  <si>
    <t>Suministro equipo de planchado</t>
  </si>
  <si>
    <t>42717000-5</t>
  </si>
  <si>
    <t>1 MES</t>
  </si>
  <si>
    <t>Suministro accesible en el mercado</t>
  </si>
  <si>
    <t>Suministro de alimentos</t>
  </si>
  <si>
    <t>12 MESES</t>
  </si>
  <si>
    <t>Divido en lotes</t>
  </si>
  <si>
    <t>Suministro de energía eléctrica de baja tensión 2024-2025</t>
  </si>
  <si>
    <t>95.041.32 €</t>
  </si>
  <si>
    <t>Residencia de Personas Mayores "Sagrada Familia" de Huesca</t>
  </si>
  <si>
    <t>Se trata del suministro de energía eléctrica</t>
  </si>
  <si>
    <t>Suminitro de gas</t>
  </si>
  <si>
    <t>Se trata del suministro de gas natural</t>
  </si>
  <si>
    <t>Servicio de talleres de rehabilitación</t>
  </si>
  <si>
    <t>85140000-2</t>
  </si>
  <si>
    <t>Cumplimiento del vigente Convenio marco servicios atención a dependientes y desarrollo promoción autonomía personal</t>
  </si>
  <si>
    <t>Promoción reciclado de productos y de materiales reutilizables</t>
  </si>
  <si>
    <t>Compromiso de adscripción de medios personales</t>
  </si>
  <si>
    <t>Se considera apropiado para una PYME, no para un profesional autónomo, por los recursos profesionales y materiales apropiados.</t>
  </si>
  <si>
    <t>Suministro de productos de limpieza, aseo y desechables</t>
  </si>
  <si>
    <t>Suministro de productos alimenticios</t>
  </si>
  <si>
    <t>Ppromoción reciclado de productos y de materiales reutilizables</t>
  </si>
  <si>
    <t>Al adjudicarse por lotes de productos puede ser factible su suministro por parte de una PYME o de un profesional autónomo.</t>
  </si>
  <si>
    <t>Prórroga Servicio de gestión de estancias diurnas</t>
  </si>
  <si>
    <t>Gestión de residuos bio-sanitarios s/ normativa reguladora, y su acreditación</t>
  </si>
  <si>
    <t>Centro de Día "Sagrada Familia" de Huesca</t>
  </si>
  <si>
    <t>Suministro de alimentos Hogar de personas mayores Turia de Teruel</t>
  </si>
  <si>
    <t>Sello Responsabilidad Social de Aragón</t>
  </si>
  <si>
    <t>Valoracón huella ambiental</t>
  </si>
  <si>
    <t>Hogar Turia</t>
  </si>
  <si>
    <t>Preferencia productos de proximidad</t>
  </si>
  <si>
    <t>Suministro de alimentos Residencia de Tiempo libre de Orihuela del Tremedal</t>
  </si>
  <si>
    <t>Periodo de apertura del centro pendiente de publicar en BOA</t>
  </si>
  <si>
    <t>Residencia de Tiempo Libre Orihuela del T.</t>
  </si>
  <si>
    <t>Productos alimenticios</t>
  </si>
  <si>
    <t>Reciclaje productos y envases reutilizables</t>
  </si>
  <si>
    <t>Sí</t>
  </si>
  <si>
    <t>1 año</t>
  </si>
  <si>
    <t>Centro Asistencial El Pinar</t>
  </si>
  <si>
    <t>No</t>
  </si>
  <si>
    <t>Se valora cercanía de los productos</t>
  </si>
  <si>
    <t>Transporte del personal del Centro FFS</t>
  </si>
  <si>
    <t>60100000-9</t>
  </si>
  <si>
    <t>Distintivo ambiental</t>
  </si>
  <si>
    <t>Servicio especializado a la zona de Teruel</t>
  </si>
  <si>
    <t>Transporte Usuarios Centro de Día</t>
  </si>
  <si>
    <t>60130000-8</t>
  </si>
  <si>
    <t>PRODUCTOS ALIMENTICIOS 2025</t>
  </si>
  <si>
    <t>15000000-5</t>
  </si>
  <si>
    <t>SÍ</t>
  </si>
  <si>
    <t>Igualdad de género: SÍ</t>
  </si>
  <si>
    <t>RESIDENCIA MAYORES ALBARRACÍN</t>
  </si>
  <si>
    <t>PRODUCTOS DE LIMPIEZA 2025</t>
  </si>
  <si>
    <t>24950000-8</t>
  </si>
  <si>
    <t>Productos Alimenticios Diversos</t>
  </si>
  <si>
    <t>RPM UTRILLAS</t>
  </si>
  <si>
    <t>Proveedores Alimentos</t>
  </si>
  <si>
    <t>Mto. Equipos Multifunción</t>
  </si>
  <si>
    <t>30000000-9</t>
  </si>
  <si>
    <t>Empresa profesional</t>
  </si>
  <si>
    <t>Energía Eléctrica</t>
  </si>
  <si>
    <t>05315600-4</t>
  </si>
  <si>
    <t>Suministro energía</t>
  </si>
  <si>
    <t>Gas Natural</t>
  </si>
  <si>
    <t>Obra Sumin. e Inst. Paciente/Enfermera</t>
  </si>
  <si>
    <t>30200000-1</t>
  </si>
  <si>
    <t>Abierto simplificado</t>
  </si>
  <si>
    <t>PRODUCTOS CÁRNICOS 2024</t>
  </si>
  <si>
    <t>Condición especial: reciclaje envases</t>
  </si>
  <si>
    <t xml:space="preserve">R. JAVALAMBRE </t>
  </si>
  <si>
    <t>Capacidad para su ejecución</t>
  </si>
  <si>
    <t>HUEVOS</t>
  </si>
  <si>
    <t>EMBUTIDOS</t>
  </si>
  <si>
    <t>COMESTIBLES</t>
  </si>
  <si>
    <t>CONSERVAS</t>
  </si>
  <si>
    <t>ACEITE DE OLIVA</t>
  </si>
  <si>
    <t>PESCADO FRESCO</t>
  </si>
  <si>
    <t>CONGELADOS</t>
  </si>
  <si>
    <t xml:space="preserve">BEBIDAS </t>
  </si>
  <si>
    <t>LECHE Y POSTRES</t>
  </si>
  <si>
    <t>PAN Y REPOSTERÍA</t>
  </si>
  <si>
    <t>FRUTAS Y VERDURAS</t>
  </si>
  <si>
    <t xml:space="preserve">SUMINISTRO GAS </t>
  </si>
  <si>
    <t>Acuerdo Marco</t>
  </si>
  <si>
    <t>SUMINISTRO ELECTRICIDAD</t>
  </si>
  <si>
    <t>PROD. FARMACÉUTICOS VARIOS</t>
  </si>
  <si>
    <t>2 años</t>
  </si>
  <si>
    <t>APÓSITOS Y VENDAS</t>
  </si>
  <si>
    <t>MATERIAL PROTECTOR</t>
  </si>
  <si>
    <t>SUEROS</t>
  </si>
  <si>
    <t>SUERO FISIOLÓGICO</t>
  </si>
  <si>
    <t>COMPLEMENTOS ALIMENTICIOS</t>
  </si>
  <si>
    <t>SALVACAMAS</t>
  </si>
  <si>
    <t>ESPONJAS JABONOSAS</t>
  </si>
  <si>
    <t xml:space="preserve">PRODUCTOS DE LIMPIEZA </t>
  </si>
  <si>
    <t>PRODUCTOS HIGIENE PERSONAL</t>
  </si>
  <si>
    <t>PODOLOGÍA 2024-2025</t>
  </si>
  <si>
    <t>Condición especial: transparencia fiscal</t>
  </si>
  <si>
    <t>IMPUESTO CONTAMINACIÓN AGUAS</t>
  </si>
  <si>
    <t>Administración</t>
  </si>
  <si>
    <t>MANTENIMIENTO JARDINERÍA 2022-2025</t>
  </si>
  <si>
    <t>CENTRO ESPECIAL DE EMPLEO</t>
  </si>
  <si>
    <t>Condición especial: cumplimiento Convenio Sectorial</t>
  </si>
  <si>
    <t>Reservado</t>
  </si>
  <si>
    <t>4 años</t>
  </si>
  <si>
    <t>Centro Especial de Empleo</t>
  </si>
  <si>
    <t xml:space="preserve">SUMINISTRO AGUA Y CÁNONES SANEAMIENTO </t>
  </si>
  <si>
    <t>PREVENCIÓN LEGIONELA 2022-2025</t>
  </si>
  <si>
    <t>PRODUCTOS LAVANDERÍA</t>
  </si>
  <si>
    <t>SERVICIO PSICOLOGÍA 2022-2025</t>
  </si>
  <si>
    <t>Servicio de vigilancia en el CEIMJ</t>
  </si>
  <si>
    <t>20 Meses</t>
  </si>
  <si>
    <t>CEIMJ</t>
  </si>
  <si>
    <t>Servicio de vigilancia en Roger de Flor</t>
  </si>
  <si>
    <t>22 Meses</t>
  </si>
  <si>
    <t>Hogar Roger de Flor</t>
  </si>
  <si>
    <t>Servicio de vigilancia en la Residencia Infanta Isabel</t>
  </si>
  <si>
    <t>22Meses</t>
  </si>
  <si>
    <t>Residencia Infanta Isabel</t>
  </si>
  <si>
    <t>Suministro gas en el CEIMJ</t>
  </si>
  <si>
    <t>Servicio mantenimiento instalaciones de seguridad e incendios en el CEIMJ</t>
  </si>
  <si>
    <t>Servicio mantenimiento de los aparatos elevadores de varios centros dependientes de la Dirección Provincial del IASS de Zaragoza</t>
  </si>
  <si>
    <t>Medidas para la promoción del reciclado de productos y envases reutilizables</t>
  </si>
  <si>
    <t>Servicio de mantenimiento preventivo y correctivo de los sistemas de protección contra incendios e intrusismo de varios centros dependientes deL IASS</t>
  </si>
  <si>
    <t>Servicio de mantenimiento preventivo y correctivo de las instalaciones de climatización, producción de ACS, y grupos de presión de agua fría de los Centros dependientes de la Dirección Provincial del IASS</t>
  </si>
  <si>
    <t>Servicio de Fisioterapia en el Centro Asistencial de Calatayud</t>
  </si>
  <si>
    <t>Centro Asistencial de Calatayud</t>
  </si>
  <si>
    <t>Servicio de control de plagas y de prevención y control de la legionella</t>
  </si>
  <si>
    <t>Servicio de limpieza Aulas de la Tercera Edad</t>
  </si>
  <si>
    <t>Aulas de la Tercera Edad</t>
  </si>
  <si>
    <t>Servicio de terapia ocupacional 2025-2026</t>
  </si>
  <si>
    <t>Residencia de Mayores de Borja</t>
  </si>
  <si>
    <t>El servicio de Terapia lo puede hacer un autonomo</t>
  </si>
  <si>
    <t>Suministro y sustitución de cintas STM en los ascensores de la Residencia de Mayores de Borja</t>
  </si>
  <si>
    <t>50750000-7</t>
  </si>
  <si>
    <t>4 Semanas</t>
  </si>
  <si>
    <t>Tiene que ser una empresa autorizada</t>
  </si>
  <si>
    <t>Suministro alimentos 2026</t>
  </si>
  <si>
    <t>12 Meses</t>
  </si>
  <si>
    <t>Al estar dividio en lotes las Pymes y autonomos pueden optar.</t>
  </si>
  <si>
    <t>Suministro Alimentos año 2026 (Anticipado)</t>
  </si>
  <si>
    <t>- Plan de igualdad
- Cuota de reserva para personas con discapacidad si tiene + 50 trabajadores</t>
  </si>
  <si>
    <t>-Medidas para la promoción del reciclado y uso de materiales reutilizables</t>
  </si>
  <si>
    <t>12 meses</t>
  </si>
  <si>
    <t>CAPDI</t>
  </si>
  <si>
    <t>La mayoría de empresas que se presentan a la licitación son PYMEs</t>
  </si>
  <si>
    <t>Servicio Complementario Fisioterapia 2026-2027 (Anticipado)</t>
  </si>
  <si>
    <t>85142100-7</t>
  </si>
  <si>
    <t>- Plan de igualdad
- Cuota de reserva para personas con discapacidad si tiene + 50 trabajadores
-Garantizar la paridad salarial entre géneros</t>
  </si>
  <si>
    <t xml:space="preserve">Los contratos anteriores han sido adjudicados a PYMES o autónomos </t>
  </si>
  <si>
    <t>Servicio Complementario Lavandería 2026-2027 (Anticipado)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</si>
</sst>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/Mal%2053BBB.Cumplimentado%20Previsi&#243;n%20Contratos%20PLAN%20ANUAL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01%20Previsi&#243;n%20Contratos%20PLAN%20ANUAL%202025%20SAGRADA%20FAMILI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igpresu/CONTRATACION/CONTRATOS%20RESERVADOS_PLAN%20ANUAL_PLAN%20ESTRAT&#201;GICO/2%20PLAN%20ANUAL%20CONTRATACI&#211;N/2024/HU_Previsi&#243;n%20Contratos%202024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asadmon3/PLAN%20ANUAL%20CONTRATACION/lll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ZA/Nueva%20carpeta/53ABI.Previsi&#243;n%20Contratos%20PLAN%20ANUAL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TE/javalambre/Javalambre%20Previsi&#243;n%20Contratos%20PLAN%20ANUAL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E/Utrillas%20Previsi&#243;n%20Contratos%20PLAN%20ANUAL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TE/TE_Previsi&#243;n%20Contratos%20PLAN%20ANUAL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martinas\Downloads\Previsi&#243;n%20Contratos%20PLAN%20ANUAL%202025%20CA%20El%20Pina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piass\admon\CONTRATACION%20ADMINISTRATIVA\2024%20Expedientes%20de%20contrataci&#243;n\prevision%20contratos%202024\Previsi&#243;n%20Contratos%202024%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visi&#243;n%20Contratos%20PLAN%20ANUAL%202025%20CIUDAD%20DE%20HUES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4"/>
      <sheetName val="Previsión Contratos 24 Depurado"/>
      <sheetName val="Previsión Reservados 2024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5"/>
      <sheetName val="Previsión Reservados 2025"/>
      <sheetName val="Hoja1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4"/>
      <sheetName val="Previsión Reservados 2024"/>
      <sheetName val="Hoja1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1.4" x14ac:dyDescent="0.2"/>
  <cols>
    <col min="1" max="1" width="5.33203125" style="1" customWidth="1"/>
    <col min="2" max="2" width="43" style="1" customWidth="1"/>
    <col min="3" max="3" width="23.33203125" style="1" customWidth="1"/>
    <col min="4" max="4" width="49" style="1" customWidth="1"/>
    <col min="5" max="5" width="21.6640625" style="1" customWidth="1"/>
    <col min="6" max="6" width="25.88671875" style="1" customWidth="1"/>
    <col min="7" max="7" width="22" style="1" customWidth="1"/>
    <col min="8" max="8" width="23.6640625" style="1" customWidth="1"/>
    <col min="9" max="9" width="22.109375" style="1" customWidth="1"/>
    <col min="10" max="10" width="21.33203125" style="1" customWidth="1"/>
    <col min="11" max="11" width="18.6640625" style="1" customWidth="1"/>
    <col min="12" max="12" width="21.6640625" style="1" customWidth="1"/>
    <col min="13" max="13" width="13.5546875" style="1" customWidth="1"/>
    <col min="14" max="15" width="22.5546875" style="1" bestFit="1" customWidth="1"/>
    <col min="16" max="16" width="17" style="1" bestFit="1" customWidth="1"/>
    <col min="17" max="17" width="23.88671875" style="1" bestFit="1" customWidth="1"/>
    <col min="18" max="18" width="10.6640625" style="1" customWidth="1"/>
    <col min="19" max="19" width="16.5546875" style="1" bestFit="1" customWidth="1"/>
    <col min="20" max="21" width="19.88671875" style="1" bestFit="1" customWidth="1"/>
    <col min="22" max="22" width="19.88671875" style="1" customWidth="1"/>
    <col min="23" max="23" width="26" style="1" bestFit="1" customWidth="1"/>
    <col min="24" max="24" width="12.6640625" style="1" customWidth="1"/>
    <col min="25" max="25" width="41.6640625" style="1" customWidth="1"/>
    <col min="26" max="26" width="12" style="1" customWidth="1"/>
    <col min="27" max="28" width="21.88671875" style="1" customWidth="1"/>
    <col min="29" max="29" width="15.109375" style="1" customWidth="1"/>
    <col min="30" max="16384" width="11.5546875" style="1"/>
  </cols>
  <sheetData>
    <row r="1" spans="1:29" ht="36.75" customHeight="1" x14ac:dyDescent="0.2">
      <c r="B1" s="2" t="s">
        <v>0</v>
      </c>
      <c r="C1" s="2"/>
      <c r="D1" s="2"/>
      <c r="E1" s="3"/>
    </row>
    <row r="2" spans="1:29" ht="34.5" customHeight="1" x14ac:dyDescent="0.25">
      <c r="B2" s="4"/>
      <c r="C2" s="4"/>
      <c r="D2" s="5"/>
      <c r="E2" s="5"/>
      <c r="F2" s="6" t="s">
        <v>1</v>
      </c>
      <c r="G2" s="6"/>
      <c r="H2" s="6"/>
      <c r="I2" s="6"/>
      <c r="J2" s="6"/>
      <c r="K2" s="5"/>
      <c r="X2" s="6" t="s">
        <v>2</v>
      </c>
      <c r="Y2" s="6"/>
      <c r="Z2" s="6" t="s">
        <v>3</v>
      </c>
      <c r="AA2" s="6"/>
      <c r="AB2" s="6"/>
      <c r="AC2" s="6"/>
    </row>
    <row r="3" spans="1:29" s="7" customFormat="1" ht="60.75" customHeigh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  <c r="M3" s="8" t="s">
        <v>16</v>
      </c>
      <c r="N3" s="8" t="s">
        <v>17</v>
      </c>
      <c r="O3" s="8" t="s">
        <v>18</v>
      </c>
      <c r="P3" s="8" t="s">
        <v>19</v>
      </c>
      <c r="Q3" s="8" t="s">
        <v>20</v>
      </c>
      <c r="R3" s="8" t="s">
        <v>21</v>
      </c>
      <c r="S3" s="8" t="s">
        <v>22</v>
      </c>
      <c r="T3" s="8" t="s">
        <v>23</v>
      </c>
      <c r="U3" s="8" t="s">
        <v>24</v>
      </c>
      <c r="V3" s="8" t="s">
        <v>25</v>
      </c>
      <c r="W3" s="8" t="s">
        <v>26</v>
      </c>
      <c r="X3" s="8" t="s">
        <v>27</v>
      </c>
      <c r="Y3" s="8" t="s">
        <v>28</v>
      </c>
      <c r="Z3" s="8" t="s">
        <v>27</v>
      </c>
      <c r="AA3" s="8" t="s">
        <v>29</v>
      </c>
      <c r="AB3" s="8" t="s">
        <v>30</v>
      </c>
      <c r="AC3" s="8" t="s">
        <v>31</v>
      </c>
    </row>
    <row r="4" spans="1:29" s="12" customFormat="1" ht="22.8" x14ac:dyDescent="0.3">
      <c r="A4" s="9">
        <v>1</v>
      </c>
      <c r="B4" s="9" t="s">
        <v>32</v>
      </c>
      <c r="C4" s="9">
        <v>3132</v>
      </c>
      <c r="D4" s="9" t="s">
        <v>33</v>
      </c>
      <c r="E4" s="9" t="s">
        <v>34</v>
      </c>
      <c r="F4" s="9"/>
      <c r="G4" s="9"/>
      <c r="H4" s="9"/>
      <c r="I4" s="9"/>
      <c r="J4" s="9" t="s">
        <v>35</v>
      </c>
      <c r="K4" s="9" t="s">
        <v>36</v>
      </c>
      <c r="L4" s="9" t="s">
        <v>37</v>
      </c>
      <c r="M4" s="9" t="s">
        <v>37</v>
      </c>
      <c r="N4" s="10">
        <v>175619.34</v>
      </c>
      <c r="O4" s="10">
        <v>212499.4</v>
      </c>
      <c r="P4" s="10">
        <v>175619.34</v>
      </c>
      <c r="Q4" s="9" t="s">
        <v>38</v>
      </c>
      <c r="R4" s="9" t="s">
        <v>37</v>
      </c>
      <c r="S4" s="11" t="s">
        <v>39</v>
      </c>
      <c r="T4" s="11">
        <v>45778</v>
      </c>
      <c r="U4" s="9" t="s">
        <v>40</v>
      </c>
      <c r="V4" s="9" t="s">
        <v>41</v>
      </c>
      <c r="W4" s="9" t="s">
        <v>37</v>
      </c>
      <c r="X4" s="9" t="s">
        <v>37</v>
      </c>
      <c r="Y4" s="9" t="s">
        <v>42</v>
      </c>
      <c r="Z4" s="9" t="s">
        <v>37</v>
      </c>
      <c r="AA4" s="9"/>
      <c r="AB4" s="9"/>
      <c r="AC4" s="9"/>
    </row>
    <row r="5" spans="1:29" s="12" customFormat="1" ht="22.8" x14ac:dyDescent="0.3">
      <c r="A5" s="9">
        <v>2</v>
      </c>
      <c r="B5" s="9" t="s">
        <v>32</v>
      </c>
      <c r="C5" s="9">
        <v>3132</v>
      </c>
      <c r="D5" s="9" t="s">
        <v>43</v>
      </c>
      <c r="E5" s="9" t="s">
        <v>44</v>
      </c>
      <c r="F5" s="9"/>
      <c r="G5" s="9"/>
      <c r="H5" s="9"/>
      <c r="I5" s="9"/>
      <c r="J5" s="9" t="s">
        <v>35</v>
      </c>
      <c r="K5" s="9" t="s">
        <v>45</v>
      </c>
      <c r="L5" s="9" t="s">
        <v>37</v>
      </c>
      <c r="M5" s="9" t="s">
        <v>46</v>
      </c>
      <c r="N5" s="10">
        <v>54038.06</v>
      </c>
      <c r="O5" s="10">
        <v>65386.06</v>
      </c>
      <c r="P5" s="10">
        <v>54038.06</v>
      </c>
      <c r="Q5" s="9" t="s">
        <v>38</v>
      </c>
      <c r="R5" s="9" t="s">
        <v>37</v>
      </c>
      <c r="S5" s="11" t="s">
        <v>39</v>
      </c>
      <c r="T5" s="11">
        <v>46023</v>
      </c>
      <c r="U5" s="9" t="s">
        <v>47</v>
      </c>
      <c r="V5" s="9" t="s">
        <v>41</v>
      </c>
      <c r="W5" s="9" t="s">
        <v>37</v>
      </c>
      <c r="X5" s="9" t="s">
        <v>37</v>
      </c>
      <c r="Y5" s="9" t="s">
        <v>42</v>
      </c>
      <c r="Z5" s="9" t="s">
        <v>37</v>
      </c>
      <c r="AA5" s="9"/>
      <c r="AB5" s="9"/>
      <c r="AC5" s="9"/>
    </row>
    <row r="6" spans="1:29" s="12" customFormat="1" ht="34.200000000000003" x14ac:dyDescent="0.3">
      <c r="A6" s="9">
        <v>3</v>
      </c>
      <c r="B6" s="9" t="s">
        <v>32</v>
      </c>
      <c r="C6" s="9">
        <v>3132</v>
      </c>
      <c r="D6" s="9" t="s">
        <v>48</v>
      </c>
      <c r="E6" s="9" t="s">
        <v>49</v>
      </c>
      <c r="F6" s="9" t="s">
        <v>50</v>
      </c>
      <c r="G6" s="9"/>
      <c r="H6" s="9"/>
      <c r="I6" s="9"/>
      <c r="J6" s="9"/>
      <c r="K6" s="9" t="s">
        <v>36</v>
      </c>
      <c r="L6" s="9" t="s">
        <v>37</v>
      </c>
      <c r="M6" s="9" t="s">
        <v>46</v>
      </c>
      <c r="N6" s="12" t="s">
        <v>51</v>
      </c>
      <c r="O6" s="12" t="s">
        <v>51</v>
      </c>
      <c r="P6" s="10">
        <v>17850</v>
      </c>
      <c r="Q6" s="9" t="s">
        <v>52</v>
      </c>
      <c r="R6" s="9" t="s">
        <v>37</v>
      </c>
      <c r="S6" s="11">
        <v>45901</v>
      </c>
      <c r="T6" s="11">
        <v>46023</v>
      </c>
      <c r="U6" s="9" t="s">
        <v>47</v>
      </c>
      <c r="V6" s="9" t="s">
        <v>41</v>
      </c>
      <c r="W6" s="9" t="s">
        <v>37</v>
      </c>
      <c r="X6" s="9" t="s">
        <v>37</v>
      </c>
      <c r="Y6" s="9" t="s">
        <v>53</v>
      </c>
      <c r="Z6" s="9" t="s">
        <v>37</v>
      </c>
      <c r="AA6" s="9"/>
      <c r="AB6" s="9"/>
      <c r="AC6" s="9"/>
    </row>
    <row r="7" spans="1:29" s="12" customFormat="1" ht="34.200000000000003" x14ac:dyDescent="0.3">
      <c r="A7" s="9">
        <v>4</v>
      </c>
      <c r="B7" s="9" t="s">
        <v>32</v>
      </c>
      <c r="C7" s="9">
        <v>3132</v>
      </c>
      <c r="D7" s="9" t="s">
        <v>54</v>
      </c>
      <c r="E7" s="9" t="s">
        <v>55</v>
      </c>
      <c r="F7" s="9" t="s">
        <v>56</v>
      </c>
      <c r="G7" s="9"/>
      <c r="H7" s="9"/>
      <c r="I7" s="9"/>
      <c r="J7" s="9"/>
      <c r="K7" s="9" t="s">
        <v>57</v>
      </c>
      <c r="L7" s="9" t="s">
        <v>37</v>
      </c>
      <c r="M7" s="9" t="s">
        <v>46</v>
      </c>
      <c r="N7" s="13">
        <v>4358664.22</v>
      </c>
      <c r="O7" s="13">
        <v>4794530.6399999997</v>
      </c>
      <c r="P7" s="10">
        <v>4358664.22</v>
      </c>
      <c r="Q7" s="9" t="s">
        <v>52</v>
      </c>
      <c r="R7" s="9" t="s">
        <v>37</v>
      </c>
      <c r="S7" s="11">
        <v>45671</v>
      </c>
      <c r="T7" s="11">
        <v>45824</v>
      </c>
      <c r="U7" s="9" t="s">
        <v>58</v>
      </c>
      <c r="V7" s="9" t="s">
        <v>41</v>
      </c>
      <c r="W7" s="9" t="s">
        <v>46</v>
      </c>
      <c r="X7" s="9" t="s">
        <v>37</v>
      </c>
      <c r="Y7" s="9" t="s">
        <v>59</v>
      </c>
      <c r="Z7" s="9" t="s">
        <v>37</v>
      </c>
      <c r="AA7" s="9"/>
      <c r="AB7" s="9"/>
      <c r="AC7" s="9"/>
    </row>
    <row r="8" spans="1:29" s="12" customFormat="1" ht="68.400000000000006" x14ac:dyDescent="0.3">
      <c r="A8" s="9">
        <v>5</v>
      </c>
      <c r="B8" s="9" t="s">
        <v>32</v>
      </c>
      <c r="C8" s="9">
        <v>3132</v>
      </c>
      <c r="D8" s="9" t="s">
        <v>60</v>
      </c>
      <c r="E8" s="9" t="s">
        <v>61</v>
      </c>
      <c r="F8" s="9"/>
      <c r="G8" s="9"/>
      <c r="H8" s="9"/>
      <c r="I8" s="9"/>
      <c r="J8" s="9"/>
      <c r="K8" s="9" t="s">
        <v>36</v>
      </c>
      <c r="L8" s="9" t="s">
        <v>37</v>
      </c>
      <c r="M8" s="9" t="s">
        <v>46</v>
      </c>
      <c r="N8" s="13">
        <v>166826.87</v>
      </c>
      <c r="O8" s="13">
        <v>201860.51</v>
      </c>
      <c r="P8" s="10">
        <v>166826.87</v>
      </c>
      <c r="Q8" s="9" t="s">
        <v>52</v>
      </c>
      <c r="R8" s="9" t="s">
        <v>37</v>
      </c>
      <c r="S8" s="11">
        <v>45722</v>
      </c>
      <c r="T8" s="11">
        <v>45824</v>
      </c>
      <c r="U8" s="9" t="s">
        <v>58</v>
      </c>
      <c r="V8" s="9" t="s">
        <v>41</v>
      </c>
      <c r="W8" s="9" t="s">
        <v>46</v>
      </c>
      <c r="X8" s="9" t="s">
        <v>46</v>
      </c>
      <c r="Y8" s="9"/>
      <c r="Z8" s="9" t="s">
        <v>37</v>
      </c>
      <c r="AA8" s="9"/>
      <c r="AB8" s="9"/>
      <c r="AC8" s="9"/>
    </row>
    <row r="9" spans="1:29" s="12" customFormat="1" ht="57" x14ac:dyDescent="0.3">
      <c r="A9" s="9">
        <v>6</v>
      </c>
      <c r="B9" s="9" t="s">
        <v>32</v>
      </c>
      <c r="C9" s="9">
        <v>3132</v>
      </c>
      <c r="D9" s="9" t="s">
        <v>62</v>
      </c>
      <c r="E9" s="9" t="s">
        <v>63</v>
      </c>
      <c r="F9" s="9" t="s">
        <v>64</v>
      </c>
      <c r="G9" s="9"/>
      <c r="H9" s="9"/>
      <c r="I9" s="9"/>
      <c r="J9" s="9"/>
      <c r="K9" s="9" t="s">
        <v>36</v>
      </c>
      <c r="L9" s="9" t="s">
        <v>46</v>
      </c>
      <c r="M9" s="9" t="s">
        <v>46</v>
      </c>
      <c r="N9" s="14">
        <v>12008133.17</v>
      </c>
      <c r="O9" s="14">
        <v>12488458.5</v>
      </c>
      <c r="P9" s="14">
        <v>20013555.289999999</v>
      </c>
      <c r="Q9" s="9" t="s">
        <v>52</v>
      </c>
      <c r="R9" s="9" t="s">
        <v>37</v>
      </c>
      <c r="S9" s="11">
        <v>45512</v>
      </c>
      <c r="T9" s="11">
        <v>45658</v>
      </c>
      <c r="U9" s="9" t="s">
        <v>65</v>
      </c>
      <c r="V9" s="9" t="s">
        <v>66</v>
      </c>
      <c r="W9" s="9" t="s">
        <v>37</v>
      </c>
      <c r="X9" s="9" t="s">
        <v>37</v>
      </c>
      <c r="Y9" s="9" t="s">
        <v>67</v>
      </c>
      <c r="Z9" s="9" t="s">
        <v>37</v>
      </c>
      <c r="AA9" s="9"/>
      <c r="AB9" s="9"/>
      <c r="AC9" s="9"/>
    </row>
    <row r="10" spans="1:29" s="12" customFormat="1" ht="57" x14ac:dyDescent="0.3">
      <c r="A10" s="9">
        <v>7</v>
      </c>
      <c r="B10" s="9" t="s">
        <v>32</v>
      </c>
      <c r="C10" s="9">
        <v>3132</v>
      </c>
      <c r="D10" s="9" t="s">
        <v>68</v>
      </c>
      <c r="E10" s="9" t="s">
        <v>63</v>
      </c>
      <c r="F10" s="9" t="s">
        <v>64</v>
      </c>
      <c r="G10" s="9"/>
      <c r="H10" s="9"/>
      <c r="I10" s="9"/>
      <c r="J10" s="9"/>
      <c r="K10" s="9" t="s">
        <v>36</v>
      </c>
      <c r="L10" s="9" t="s">
        <v>46</v>
      </c>
      <c r="M10" s="9" t="s">
        <v>46</v>
      </c>
      <c r="N10" s="14">
        <v>17215991.219999999</v>
      </c>
      <c r="O10" s="14">
        <v>17904630.870000001</v>
      </c>
      <c r="P10" s="14">
        <v>28693318.699999999</v>
      </c>
      <c r="Q10" s="9" t="s">
        <v>52</v>
      </c>
      <c r="R10" s="9" t="s">
        <v>37</v>
      </c>
      <c r="S10" s="11">
        <v>45512</v>
      </c>
      <c r="T10" s="11">
        <v>45658</v>
      </c>
      <c r="U10" s="9" t="s">
        <v>65</v>
      </c>
      <c r="V10" s="9" t="s">
        <v>69</v>
      </c>
      <c r="W10" s="9" t="s">
        <v>37</v>
      </c>
      <c r="X10" s="9" t="s">
        <v>37</v>
      </c>
      <c r="Y10" s="9" t="s">
        <v>67</v>
      </c>
      <c r="Z10" s="9" t="s">
        <v>37</v>
      </c>
      <c r="AA10" s="9"/>
      <c r="AB10" s="9"/>
      <c r="AC10" s="9"/>
    </row>
    <row r="11" spans="1:29" s="12" customFormat="1" ht="57" x14ac:dyDescent="0.3">
      <c r="A11" s="9">
        <v>8</v>
      </c>
      <c r="B11" s="9" t="s">
        <v>32</v>
      </c>
      <c r="C11" s="9">
        <v>3132</v>
      </c>
      <c r="D11" s="9" t="s">
        <v>70</v>
      </c>
      <c r="E11" s="9" t="s">
        <v>63</v>
      </c>
      <c r="F11" s="9" t="s">
        <v>64</v>
      </c>
      <c r="G11" s="9"/>
      <c r="H11" s="9"/>
      <c r="I11" s="9"/>
      <c r="J11" s="9"/>
      <c r="K11" s="9" t="s">
        <v>36</v>
      </c>
      <c r="L11" s="9" t="s">
        <v>46</v>
      </c>
      <c r="M11" s="9" t="s">
        <v>46</v>
      </c>
      <c r="N11" s="14">
        <v>6803471.5099999998</v>
      </c>
      <c r="O11" s="14">
        <v>7075610.3700000001</v>
      </c>
      <c r="P11" s="14">
        <v>11339119.18</v>
      </c>
      <c r="Q11" s="9" t="s">
        <v>52</v>
      </c>
      <c r="R11" s="9" t="s">
        <v>37</v>
      </c>
      <c r="S11" s="11">
        <v>45513</v>
      </c>
      <c r="T11" s="11">
        <v>45658</v>
      </c>
      <c r="U11" s="9" t="s">
        <v>65</v>
      </c>
      <c r="V11" s="9" t="s">
        <v>71</v>
      </c>
      <c r="W11" s="9" t="s">
        <v>37</v>
      </c>
      <c r="X11" s="9" t="s">
        <v>37</v>
      </c>
      <c r="Y11" s="9" t="s">
        <v>67</v>
      </c>
      <c r="Z11" s="9" t="s">
        <v>37</v>
      </c>
      <c r="AA11" s="9"/>
      <c r="AB11" s="9"/>
      <c r="AC11" s="9"/>
    </row>
    <row r="12" spans="1:29" s="12" customFormat="1" ht="57" x14ac:dyDescent="0.3">
      <c r="A12" s="9">
        <v>9</v>
      </c>
      <c r="B12" s="9" t="s">
        <v>32</v>
      </c>
      <c r="C12" s="9">
        <v>3132</v>
      </c>
      <c r="D12" s="9" t="s">
        <v>72</v>
      </c>
      <c r="E12" s="9" t="s">
        <v>63</v>
      </c>
      <c r="F12" s="9" t="s">
        <v>64</v>
      </c>
      <c r="G12" s="9"/>
      <c r="H12" s="9"/>
      <c r="I12" s="9"/>
      <c r="J12" s="9"/>
      <c r="K12" s="9" t="s">
        <v>36</v>
      </c>
      <c r="L12" s="9" t="s">
        <v>46</v>
      </c>
      <c r="M12" s="9" t="s">
        <v>46</v>
      </c>
      <c r="N12" s="14">
        <v>2095849.47</v>
      </c>
      <c r="O12" s="14">
        <v>2179683.4500000002</v>
      </c>
      <c r="P12" s="14">
        <v>3493082.45</v>
      </c>
      <c r="Q12" s="9" t="s">
        <v>52</v>
      </c>
      <c r="R12" s="9" t="s">
        <v>37</v>
      </c>
      <c r="S12" s="11">
        <v>45597</v>
      </c>
      <c r="T12" s="11">
        <v>45658</v>
      </c>
      <c r="U12" s="9" t="s">
        <v>65</v>
      </c>
      <c r="V12" s="9" t="s">
        <v>73</v>
      </c>
      <c r="W12" s="9" t="s">
        <v>37</v>
      </c>
      <c r="X12" s="9" t="s">
        <v>37</v>
      </c>
      <c r="Y12" s="9" t="s">
        <v>67</v>
      </c>
      <c r="Z12" s="9" t="s">
        <v>37</v>
      </c>
      <c r="AA12" s="9"/>
      <c r="AB12" s="9"/>
      <c r="AC12" s="9"/>
    </row>
    <row r="13" spans="1:29" s="12" customFormat="1" ht="45.6" x14ac:dyDescent="0.3">
      <c r="A13" s="9">
        <v>10</v>
      </c>
      <c r="B13" s="9" t="s">
        <v>32</v>
      </c>
      <c r="C13" s="9">
        <v>3132</v>
      </c>
      <c r="D13" s="9" t="s">
        <v>74</v>
      </c>
      <c r="E13" s="9" t="s">
        <v>75</v>
      </c>
      <c r="F13" s="9" t="s">
        <v>76</v>
      </c>
      <c r="G13" s="9"/>
      <c r="H13" s="9"/>
      <c r="I13" s="9"/>
      <c r="J13" s="9"/>
      <c r="K13" s="9" t="s">
        <v>36</v>
      </c>
      <c r="L13" s="9" t="s">
        <v>46</v>
      </c>
      <c r="M13" s="9" t="s">
        <v>46</v>
      </c>
      <c r="N13" s="14">
        <v>7484556.5</v>
      </c>
      <c r="O13" s="14">
        <v>8233012.1600000001</v>
      </c>
      <c r="P13" s="14">
        <v>16466024.300000001</v>
      </c>
      <c r="Q13" s="9" t="s">
        <v>52</v>
      </c>
      <c r="R13" s="9" t="s">
        <v>37</v>
      </c>
      <c r="S13" s="11">
        <v>45748</v>
      </c>
      <c r="T13" s="11">
        <v>45901</v>
      </c>
      <c r="U13" s="9" t="s">
        <v>77</v>
      </c>
      <c r="V13" s="9" t="s">
        <v>78</v>
      </c>
      <c r="W13" s="9" t="s">
        <v>37</v>
      </c>
      <c r="X13" s="9" t="s">
        <v>37</v>
      </c>
      <c r="Y13" s="9" t="s">
        <v>67</v>
      </c>
      <c r="Z13" s="9" t="s">
        <v>37</v>
      </c>
      <c r="AA13" s="9"/>
      <c r="AB13" s="9"/>
      <c r="AC13" s="9"/>
    </row>
    <row r="14" spans="1:29" s="12" customFormat="1" ht="79.8" x14ac:dyDescent="0.3">
      <c r="A14" s="9">
        <v>11</v>
      </c>
      <c r="B14" s="9" t="s">
        <v>32</v>
      </c>
      <c r="C14" s="9">
        <v>3132</v>
      </c>
      <c r="D14" s="9" t="s">
        <v>79</v>
      </c>
      <c r="E14" s="9" t="s">
        <v>80</v>
      </c>
      <c r="F14" s="9" t="s">
        <v>81</v>
      </c>
      <c r="G14" s="9"/>
      <c r="H14" s="9"/>
      <c r="I14" s="9"/>
      <c r="J14" s="9"/>
      <c r="K14" s="9" t="s">
        <v>36</v>
      </c>
      <c r="L14" s="9" t="s">
        <v>46</v>
      </c>
      <c r="M14" s="9" t="s">
        <v>46</v>
      </c>
      <c r="N14" s="14">
        <v>305530.45</v>
      </c>
      <c r="O14" s="14">
        <v>369691.84</v>
      </c>
      <c r="P14" s="14">
        <v>381913.06</v>
      </c>
      <c r="Q14" s="9" t="s">
        <v>52</v>
      </c>
      <c r="R14" s="9" t="s">
        <v>37</v>
      </c>
      <c r="S14" s="11">
        <v>45598</v>
      </c>
      <c r="T14" s="11">
        <v>45658</v>
      </c>
      <c r="U14" s="9" t="s">
        <v>82</v>
      </c>
      <c r="V14" s="9" t="s">
        <v>83</v>
      </c>
      <c r="W14" s="9" t="s">
        <v>37</v>
      </c>
      <c r="X14" s="9" t="s">
        <v>46</v>
      </c>
      <c r="Y14" s="9"/>
      <c r="Z14" s="9" t="s">
        <v>46</v>
      </c>
      <c r="AA14" s="14">
        <v>76382.611570247944</v>
      </c>
      <c r="AB14" s="14">
        <v>76382.611570247944</v>
      </c>
      <c r="AC14" s="9" t="s">
        <v>84</v>
      </c>
    </row>
    <row r="15" spans="1:29" s="12" customFormat="1" ht="34.200000000000003" x14ac:dyDescent="0.3">
      <c r="A15" s="9">
        <v>12</v>
      </c>
      <c r="B15" s="9" t="s">
        <v>32</v>
      </c>
      <c r="C15" s="9">
        <v>3132</v>
      </c>
      <c r="D15" s="9" t="s">
        <v>85</v>
      </c>
      <c r="E15" s="9" t="s">
        <v>75</v>
      </c>
      <c r="F15" s="9" t="s">
        <v>86</v>
      </c>
      <c r="G15" s="9"/>
      <c r="H15" s="9"/>
      <c r="I15" s="9"/>
      <c r="J15" s="9"/>
      <c r="K15" s="9" t="s">
        <v>36</v>
      </c>
      <c r="L15" s="9" t="s">
        <v>46</v>
      </c>
      <c r="M15" s="9" t="s">
        <v>46</v>
      </c>
      <c r="N15" s="14">
        <v>293418.18</v>
      </c>
      <c r="O15" s="14">
        <v>355036</v>
      </c>
      <c r="P15" s="14">
        <v>293418.18</v>
      </c>
      <c r="Q15" s="9" t="s">
        <v>52</v>
      </c>
      <c r="R15" s="9" t="s">
        <v>37</v>
      </c>
      <c r="S15" s="11">
        <v>45595</v>
      </c>
      <c r="T15" s="11">
        <v>45658</v>
      </c>
      <c r="U15" s="9" t="s">
        <v>87</v>
      </c>
      <c r="V15" s="9" t="s">
        <v>88</v>
      </c>
      <c r="W15" s="9" t="s">
        <v>46</v>
      </c>
      <c r="X15" s="9" t="s">
        <v>37</v>
      </c>
      <c r="Y15" s="9" t="s">
        <v>67</v>
      </c>
      <c r="Z15" s="9" t="s">
        <v>37</v>
      </c>
      <c r="AA15" s="14"/>
      <c r="AB15" s="14"/>
      <c r="AC15" s="9"/>
    </row>
    <row r="16" spans="1:29" s="12" customFormat="1" ht="22.8" x14ac:dyDescent="0.3">
      <c r="A16" s="9">
        <v>13</v>
      </c>
      <c r="B16" s="9" t="s">
        <v>32</v>
      </c>
      <c r="C16" s="9">
        <v>3132</v>
      </c>
      <c r="D16" s="9" t="s">
        <v>89</v>
      </c>
      <c r="E16" s="9">
        <v>85312100</v>
      </c>
      <c r="F16" s="9"/>
      <c r="G16" s="9"/>
      <c r="H16" s="9"/>
      <c r="I16" s="9"/>
      <c r="J16" s="9"/>
      <c r="K16" s="9" t="s">
        <v>36</v>
      </c>
      <c r="L16" s="9" t="s">
        <v>46</v>
      </c>
      <c r="M16" s="9" t="s">
        <v>46</v>
      </c>
      <c r="N16" s="14">
        <v>2752023.3</v>
      </c>
      <c r="O16" s="14">
        <v>2752023.3</v>
      </c>
      <c r="P16" s="14">
        <v>2752023.3</v>
      </c>
      <c r="Q16" s="9" t="s">
        <v>52</v>
      </c>
      <c r="R16" s="9" t="s">
        <v>37</v>
      </c>
      <c r="S16" s="11" t="s">
        <v>39</v>
      </c>
      <c r="T16" s="11">
        <v>45658</v>
      </c>
      <c r="U16" s="9" t="s">
        <v>90</v>
      </c>
      <c r="V16" s="9" t="s">
        <v>91</v>
      </c>
      <c r="W16" s="9" t="s">
        <v>37</v>
      </c>
      <c r="X16" s="9" t="s">
        <v>37</v>
      </c>
      <c r="Y16" s="9" t="s">
        <v>67</v>
      </c>
      <c r="Z16" s="9" t="s">
        <v>37</v>
      </c>
      <c r="AA16" s="14"/>
      <c r="AB16" s="14"/>
      <c r="AC16" s="9"/>
    </row>
    <row r="17" spans="1:29" s="12" customFormat="1" ht="45.6" x14ac:dyDescent="0.3">
      <c r="A17" s="9">
        <v>14</v>
      </c>
      <c r="B17" s="9" t="s">
        <v>32</v>
      </c>
      <c r="C17" s="9">
        <v>3132</v>
      </c>
      <c r="D17" s="9" t="s">
        <v>92</v>
      </c>
      <c r="E17" s="9" t="s">
        <v>63</v>
      </c>
      <c r="F17" s="9"/>
      <c r="G17" s="9"/>
      <c r="H17" s="9"/>
      <c r="I17" s="9"/>
      <c r="J17" s="9"/>
      <c r="K17" s="9" t="s">
        <v>36</v>
      </c>
      <c r="L17" s="9" t="s">
        <v>46</v>
      </c>
      <c r="M17" s="9" t="s">
        <v>46</v>
      </c>
      <c r="N17" s="14">
        <v>13838427.35</v>
      </c>
      <c r="O17" s="14">
        <v>13838427.35</v>
      </c>
      <c r="P17" s="14">
        <v>13838427.35</v>
      </c>
      <c r="Q17" s="9" t="s">
        <v>52</v>
      </c>
      <c r="R17" s="9" t="s">
        <v>37</v>
      </c>
      <c r="S17" s="11" t="s">
        <v>39</v>
      </c>
      <c r="T17" s="11">
        <v>45658</v>
      </c>
      <c r="U17" s="9" t="s">
        <v>90</v>
      </c>
      <c r="V17" s="9" t="s">
        <v>93</v>
      </c>
      <c r="W17" s="9" t="s">
        <v>37</v>
      </c>
      <c r="X17" s="9" t="s">
        <v>37</v>
      </c>
      <c r="Y17" s="9" t="s">
        <v>67</v>
      </c>
      <c r="Z17" s="9" t="s">
        <v>37</v>
      </c>
      <c r="AA17" s="14"/>
      <c r="AB17" s="14"/>
      <c r="AC17" s="9"/>
    </row>
    <row r="18" spans="1:29" s="12" customFormat="1" ht="45.6" x14ac:dyDescent="0.3">
      <c r="A18" s="9">
        <v>15</v>
      </c>
      <c r="B18" s="9" t="s">
        <v>32</v>
      </c>
      <c r="C18" s="9">
        <v>3132</v>
      </c>
      <c r="D18" s="9" t="s">
        <v>94</v>
      </c>
      <c r="E18" s="9" t="s">
        <v>95</v>
      </c>
      <c r="F18" s="9" t="s">
        <v>96</v>
      </c>
      <c r="G18" s="9"/>
      <c r="H18" s="9"/>
      <c r="I18" s="9"/>
      <c r="J18" s="9"/>
      <c r="K18" s="9" t="s">
        <v>36</v>
      </c>
      <c r="L18" s="9" t="s">
        <v>46</v>
      </c>
      <c r="M18" s="9" t="s">
        <v>46</v>
      </c>
      <c r="N18" s="10">
        <v>1591570.89</v>
      </c>
      <c r="O18" s="10">
        <v>1925800.78</v>
      </c>
      <c r="P18" s="10">
        <v>2389356.35</v>
      </c>
      <c r="Q18" s="9" t="s">
        <v>52</v>
      </c>
      <c r="R18" s="9" t="s">
        <v>37</v>
      </c>
      <c r="S18" s="11">
        <v>45618</v>
      </c>
      <c r="T18" s="11">
        <v>45762</v>
      </c>
      <c r="U18" s="9" t="s">
        <v>97</v>
      </c>
      <c r="V18" s="9" t="s">
        <v>41</v>
      </c>
      <c r="W18" s="9" t="s">
        <v>37</v>
      </c>
      <c r="X18" s="9" t="s">
        <v>37</v>
      </c>
      <c r="Y18" s="9" t="s">
        <v>67</v>
      </c>
      <c r="Z18" s="9" t="s">
        <v>37</v>
      </c>
      <c r="AA18" s="9"/>
      <c r="AB18" s="9"/>
      <c r="AC18" s="9"/>
    </row>
    <row r="19" spans="1:29" s="12" customFormat="1" ht="45.6" x14ac:dyDescent="0.3">
      <c r="A19" s="9">
        <v>16</v>
      </c>
      <c r="B19" s="9" t="s">
        <v>32</v>
      </c>
      <c r="C19" s="9">
        <v>3132</v>
      </c>
      <c r="D19" s="9" t="s">
        <v>98</v>
      </c>
      <c r="E19" s="9" t="s">
        <v>63</v>
      </c>
      <c r="F19" s="9"/>
      <c r="G19" s="9" t="s">
        <v>99</v>
      </c>
      <c r="H19" s="9"/>
      <c r="I19" s="9"/>
      <c r="J19" s="9"/>
      <c r="K19" s="9" t="s">
        <v>36</v>
      </c>
      <c r="L19" s="9" t="s">
        <v>46</v>
      </c>
      <c r="M19" s="9" t="s">
        <v>46</v>
      </c>
      <c r="N19" s="10">
        <v>3974979.12</v>
      </c>
      <c r="O19" s="10">
        <v>4075639.89</v>
      </c>
      <c r="P19" s="10">
        <v>3974979.12</v>
      </c>
      <c r="Q19" s="9" t="s">
        <v>52</v>
      </c>
      <c r="R19" s="9" t="s">
        <v>46</v>
      </c>
      <c r="S19" s="11" t="s">
        <v>39</v>
      </c>
      <c r="T19" s="11">
        <v>45658</v>
      </c>
      <c r="U19" s="9" t="s">
        <v>65</v>
      </c>
      <c r="V19" s="9" t="s">
        <v>100</v>
      </c>
      <c r="W19" s="9" t="s">
        <v>37</v>
      </c>
      <c r="X19" s="9" t="s">
        <v>46</v>
      </c>
      <c r="Y19" s="9" t="s">
        <v>101</v>
      </c>
      <c r="Z19" s="9" t="s">
        <v>37</v>
      </c>
      <c r="AA19" s="9"/>
      <c r="AB19" s="9"/>
      <c r="AC19" s="9"/>
    </row>
    <row r="20" spans="1:29" s="12" customFormat="1" ht="34.200000000000003" x14ac:dyDescent="0.3">
      <c r="A20" s="9">
        <v>17</v>
      </c>
      <c r="B20" s="9" t="s">
        <v>32</v>
      </c>
      <c r="C20" s="9">
        <v>3132</v>
      </c>
      <c r="D20" s="9" t="s">
        <v>102</v>
      </c>
      <c r="E20" s="9" t="s">
        <v>103</v>
      </c>
      <c r="F20" s="9"/>
      <c r="G20" s="9"/>
      <c r="H20" s="9"/>
      <c r="I20" s="9"/>
      <c r="J20" s="9" t="s">
        <v>104</v>
      </c>
      <c r="K20" s="9" t="s">
        <v>36</v>
      </c>
      <c r="L20" s="9" t="s">
        <v>37</v>
      </c>
      <c r="M20" s="9" t="s">
        <v>37</v>
      </c>
      <c r="N20" s="10">
        <v>241549.19834710748</v>
      </c>
      <c r="O20" s="10">
        <v>292274.53000000003</v>
      </c>
      <c r="P20" s="10">
        <v>241549.19834710748</v>
      </c>
      <c r="Q20" s="9" t="s">
        <v>38</v>
      </c>
      <c r="R20" s="9" t="s">
        <v>37</v>
      </c>
      <c r="S20" s="11" t="s">
        <v>39</v>
      </c>
      <c r="T20" s="11">
        <v>45658</v>
      </c>
      <c r="U20" s="9" t="s">
        <v>105</v>
      </c>
      <c r="V20" s="9" t="s">
        <v>106</v>
      </c>
      <c r="W20" s="9" t="s">
        <v>37</v>
      </c>
      <c r="X20" s="9" t="s">
        <v>37</v>
      </c>
      <c r="Y20" s="9" t="s">
        <v>107</v>
      </c>
      <c r="Z20" s="9" t="s">
        <v>37</v>
      </c>
      <c r="AA20" s="9"/>
      <c r="AB20" s="9"/>
      <c r="AC20" s="9"/>
    </row>
    <row r="21" spans="1:29" s="12" customFormat="1" ht="34.200000000000003" x14ac:dyDescent="0.3">
      <c r="A21" s="9">
        <v>18</v>
      </c>
      <c r="B21" s="9" t="s">
        <v>32</v>
      </c>
      <c r="C21" s="9">
        <v>3132</v>
      </c>
      <c r="D21" s="9" t="s">
        <v>108</v>
      </c>
      <c r="E21" s="9" t="s">
        <v>109</v>
      </c>
      <c r="F21" s="9"/>
      <c r="G21" s="9"/>
      <c r="H21" s="9"/>
      <c r="I21" s="9"/>
      <c r="J21" s="9"/>
      <c r="K21" s="9" t="s">
        <v>36</v>
      </c>
      <c r="L21" s="9" t="s">
        <v>46</v>
      </c>
      <c r="M21" s="9" t="s">
        <v>46</v>
      </c>
      <c r="N21" s="14">
        <v>3151446.84</v>
      </c>
      <c r="O21" s="14">
        <v>3151446.84</v>
      </c>
      <c r="P21" s="14">
        <v>3151446.84</v>
      </c>
      <c r="Q21" s="9" t="s">
        <v>52</v>
      </c>
      <c r="R21" s="9" t="s">
        <v>46</v>
      </c>
      <c r="S21" s="11" t="s">
        <v>39</v>
      </c>
      <c r="T21" s="11">
        <v>45658</v>
      </c>
      <c r="U21" s="9" t="s">
        <v>65</v>
      </c>
      <c r="V21" s="9" t="s">
        <v>110</v>
      </c>
      <c r="W21" s="9" t="s">
        <v>37</v>
      </c>
      <c r="X21" s="9" t="s">
        <v>37</v>
      </c>
      <c r="Y21" s="9"/>
      <c r="Z21" s="9" t="s">
        <v>37</v>
      </c>
      <c r="AA21" s="9"/>
      <c r="AB21" s="9"/>
      <c r="AC21" s="9"/>
    </row>
    <row r="22" spans="1:29" s="12" customFormat="1" ht="34.200000000000003" x14ac:dyDescent="0.3">
      <c r="A22" s="9">
        <v>19</v>
      </c>
      <c r="B22" s="9" t="s">
        <v>32</v>
      </c>
      <c r="C22" s="9">
        <v>3132</v>
      </c>
      <c r="D22" s="9" t="s">
        <v>111</v>
      </c>
      <c r="E22" s="9" t="s">
        <v>109</v>
      </c>
      <c r="F22" s="9"/>
      <c r="G22" s="9"/>
      <c r="H22" s="9"/>
      <c r="I22" s="9"/>
      <c r="J22" s="9"/>
      <c r="K22" s="9" t="s">
        <v>36</v>
      </c>
      <c r="L22" s="9" t="s">
        <v>46</v>
      </c>
      <c r="M22" s="9" t="s">
        <v>46</v>
      </c>
      <c r="N22" s="14">
        <v>986445.72</v>
      </c>
      <c r="O22" s="14">
        <v>986445.72</v>
      </c>
      <c r="P22" s="14">
        <v>986445.72</v>
      </c>
      <c r="Q22" s="9" t="s">
        <v>52</v>
      </c>
      <c r="R22" s="9" t="s">
        <v>37</v>
      </c>
      <c r="S22" s="11" t="s">
        <v>39</v>
      </c>
      <c r="T22" s="11">
        <v>45658</v>
      </c>
      <c r="U22" s="9" t="s">
        <v>65</v>
      </c>
      <c r="V22" s="9" t="s">
        <v>112</v>
      </c>
      <c r="W22" s="9" t="s">
        <v>37</v>
      </c>
      <c r="X22" s="9" t="s">
        <v>37</v>
      </c>
      <c r="Y22" s="9"/>
      <c r="Z22" s="9" t="s">
        <v>37</v>
      </c>
      <c r="AA22" s="9"/>
      <c r="AB22" s="9"/>
      <c r="AC22" s="9"/>
    </row>
    <row r="23" spans="1:29" s="12" customFormat="1" ht="34.200000000000003" x14ac:dyDescent="0.3">
      <c r="A23" s="9">
        <v>20</v>
      </c>
      <c r="B23" s="9" t="s">
        <v>32</v>
      </c>
      <c r="C23" s="9">
        <v>3132</v>
      </c>
      <c r="D23" s="9" t="s">
        <v>113</v>
      </c>
      <c r="E23" s="9" t="s">
        <v>109</v>
      </c>
      <c r="F23" s="9"/>
      <c r="G23" s="9"/>
      <c r="H23" s="9"/>
      <c r="I23" s="9"/>
      <c r="J23" s="9"/>
      <c r="K23" s="9" t="s">
        <v>36</v>
      </c>
      <c r="L23" s="9" t="s">
        <v>46</v>
      </c>
      <c r="M23" s="9" t="s">
        <v>46</v>
      </c>
      <c r="N23" s="14">
        <v>19756707.600000001</v>
      </c>
      <c r="O23" s="14">
        <v>19756707.600000001</v>
      </c>
      <c r="P23" s="14">
        <v>19756707.600000001</v>
      </c>
      <c r="Q23" s="9" t="s">
        <v>52</v>
      </c>
      <c r="R23" s="9" t="s">
        <v>46</v>
      </c>
      <c r="S23" s="11" t="s">
        <v>39</v>
      </c>
      <c r="T23" s="11">
        <v>45658</v>
      </c>
      <c r="U23" s="9" t="s">
        <v>65</v>
      </c>
      <c r="V23" s="9" t="s">
        <v>114</v>
      </c>
      <c r="W23" s="9" t="s">
        <v>37</v>
      </c>
      <c r="X23" s="9" t="s">
        <v>37</v>
      </c>
      <c r="Y23" s="9"/>
      <c r="Z23" s="9" t="s">
        <v>37</v>
      </c>
      <c r="AA23" s="9"/>
      <c r="AB23" s="9"/>
      <c r="AC23" s="9"/>
    </row>
    <row r="24" spans="1:29" s="12" customFormat="1" ht="45.6" x14ac:dyDescent="0.3">
      <c r="A24" s="9">
        <v>21</v>
      </c>
      <c r="B24" s="9" t="s">
        <v>32</v>
      </c>
      <c r="C24" s="9">
        <v>3132</v>
      </c>
      <c r="D24" s="9" t="s">
        <v>115</v>
      </c>
      <c r="E24" s="9" t="s">
        <v>116</v>
      </c>
      <c r="F24" s="9" t="s">
        <v>76</v>
      </c>
      <c r="G24" s="9" t="s">
        <v>99</v>
      </c>
      <c r="H24" s="9"/>
      <c r="I24" s="9" t="s">
        <v>46</v>
      </c>
      <c r="J24" s="9"/>
      <c r="K24" s="9" t="s">
        <v>36</v>
      </c>
      <c r="L24" s="9" t="s">
        <v>37</v>
      </c>
      <c r="M24" s="9" t="s">
        <v>46</v>
      </c>
      <c r="N24" s="14">
        <v>116336.22</v>
      </c>
      <c r="O24" s="14">
        <v>140766.82999999999</v>
      </c>
      <c r="P24" s="14">
        <v>116336.22</v>
      </c>
      <c r="Q24" s="9" t="s">
        <v>52</v>
      </c>
      <c r="R24" s="9" t="s">
        <v>37</v>
      </c>
      <c r="S24" s="11">
        <v>45824</v>
      </c>
      <c r="T24" s="11">
        <v>45901</v>
      </c>
      <c r="U24" s="9" t="s">
        <v>77</v>
      </c>
      <c r="V24" s="9" t="s">
        <v>117</v>
      </c>
      <c r="W24" s="9" t="s">
        <v>37</v>
      </c>
      <c r="X24" s="9" t="s">
        <v>46</v>
      </c>
      <c r="Y24" s="9"/>
      <c r="Z24" s="9" t="s">
        <v>37</v>
      </c>
      <c r="AA24" s="9"/>
      <c r="AB24" s="9"/>
      <c r="AC24" s="9"/>
    </row>
    <row r="25" spans="1:29" s="12" customFormat="1" ht="68.400000000000006" x14ac:dyDescent="0.3">
      <c r="A25" s="9">
        <v>22</v>
      </c>
      <c r="B25" s="9" t="s">
        <v>32</v>
      </c>
      <c r="C25" s="9">
        <v>3132</v>
      </c>
      <c r="D25" s="9" t="s">
        <v>118</v>
      </c>
      <c r="E25" s="9" t="s">
        <v>119</v>
      </c>
      <c r="F25" s="9"/>
      <c r="G25" s="9" t="s">
        <v>120</v>
      </c>
      <c r="H25" s="9"/>
      <c r="I25" s="9"/>
      <c r="J25" s="9"/>
      <c r="K25" s="9" t="s">
        <v>45</v>
      </c>
      <c r="L25" s="9" t="s">
        <v>46</v>
      </c>
      <c r="M25" s="9" t="s">
        <v>46</v>
      </c>
      <c r="N25" s="14">
        <v>4654189.3</v>
      </c>
      <c r="O25" s="14">
        <v>4736236.47</v>
      </c>
      <c r="P25" s="14">
        <v>6062810.7699999996</v>
      </c>
      <c r="Q25" s="9" t="s">
        <v>52</v>
      </c>
      <c r="R25" s="9" t="s">
        <v>37</v>
      </c>
      <c r="S25" s="11">
        <v>45839</v>
      </c>
      <c r="T25" s="11">
        <v>45931</v>
      </c>
      <c r="U25" s="9" t="s">
        <v>65</v>
      </c>
      <c r="V25" s="9" t="s">
        <v>41</v>
      </c>
      <c r="W25" s="9" t="s">
        <v>37</v>
      </c>
      <c r="X25" s="9" t="s">
        <v>37</v>
      </c>
      <c r="Y25" s="9" t="s">
        <v>67</v>
      </c>
      <c r="Z25" s="9" t="s">
        <v>37</v>
      </c>
      <c r="AA25" s="9"/>
      <c r="AB25" s="9"/>
      <c r="AC25" s="9"/>
    </row>
    <row r="26" spans="1:29" s="12" customFormat="1" ht="45.6" x14ac:dyDescent="0.3">
      <c r="A26" s="9">
        <v>23</v>
      </c>
      <c r="B26" s="9" t="s">
        <v>32</v>
      </c>
      <c r="C26" s="9">
        <v>3132</v>
      </c>
      <c r="D26" s="9" t="s">
        <v>121</v>
      </c>
      <c r="E26" s="9" t="s">
        <v>95</v>
      </c>
      <c r="F26" s="9" t="s">
        <v>96</v>
      </c>
      <c r="G26" s="9"/>
      <c r="H26" s="9"/>
      <c r="I26" s="9"/>
      <c r="J26" s="9"/>
      <c r="K26" s="9" t="s">
        <v>36</v>
      </c>
      <c r="L26" s="9" t="s">
        <v>46</v>
      </c>
      <c r="M26" s="9" t="s">
        <v>46</v>
      </c>
      <c r="N26" s="14">
        <v>56867.360000000001</v>
      </c>
      <c r="O26" s="14">
        <v>68809.5</v>
      </c>
      <c r="P26" s="14">
        <v>65616.100000000006</v>
      </c>
      <c r="Q26" s="9" t="s">
        <v>52</v>
      </c>
      <c r="R26" s="9" t="s">
        <v>37</v>
      </c>
      <c r="S26" s="11">
        <v>45839</v>
      </c>
      <c r="T26" s="11">
        <v>45931</v>
      </c>
      <c r="U26" s="9" t="s">
        <v>65</v>
      </c>
      <c r="V26" s="9" t="s">
        <v>41</v>
      </c>
      <c r="W26" s="9" t="s">
        <v>37</v>
      </c>
      <c r="X26" s="9" t="s">
        <v>46</v>
      </c>
      <c r="Y26" s="9" t="s">
        <v>67</v>
      </c>
      <c r="Z26" s="9" t="s">
        <v>37</v>
      </c>
      <c r="AA26" s="9"/>
      <c r="AB26" s="9"/>
      <c r="AC26" s="9"/>
    </row>
    <row r="27" spans="1:29" s="12" customFormat="1" ht="22.8" x14ac:dyDescent="0.3">
      <c r="A27" s="9">
        <v>24</v>
      </c>
      <c r="B27" s="9" t="s">
        <v>32</v>
      </c>
      <c r="C27" s="9">
        <v>3132</v>
      </c>
      <c r="D27" s="9" t="s">
        <v>122</v>
      </c>
      <c r="E27" s="9" t="s">
        <v>123</v>
      </c>
      <c r="F27" s="9"/>
      <c r="G27" s="9"/>
      <c r="H27" s="9"/>
      <c r="I27" s="9"/>
      <c r="J27" s="9" t="s">
        <v>104</v>
      </c>
      <c r="K27" s="9" t="s">
        <v>36</v>
      </c>
      <c r="L27" s="9" t="s">
        <v>37</v>
      </c>
      <c r="M27" s="9" t="s">
        <v>46</v>
      </c>
      <c r="N27" s="14">
        <v>18256.36</v>
      </c>
      <c r="O27" s="14">
        <v>22090.2</v>
      </c>
      <c r="P27" s="14">
        <v>18256.36</v>
      </c>
      <c r="Q27" s="9" t="s">
        <v>38</v>
      </c>
      <c r="R27" s="9" t="s">
        <v>37</v>
      </c>
      <c r="S27" s="11" t="s">
        <v>39</v>
      </c>
      <c r="T27" s="11">
        <v>45778</v>
      </c>
      <c r="U27" s="9" t="s">
        <v>40</v>
      </c>
      <c r="V27" s="9" t="s">
        <v>41</v>
      </c>
      <c r="W27" s="9" t="s">
        <v>37</v>
      </c>
      <c r="X27" s="9" t="s">
        <v>37</v>
      </c>
      <c r="Y27" s="9" t="s">
        <v>67</v>
      </c>
      <c r="Z27" s="9" t="s">
        <v>37</v>
      </c>
      <c r="AA27" s="9"/>
      <c r="AB27" s="9"/>
      <c r="AC27" s="9"/>
    </row>
    <row r="28" spans="1:29" s="12" customFormat="1" ht="45.6" x14ac:dyDescent="0.3">
      <c r="A28" s="9">
        <v>25</v>
      </c>
      <c r="B28" s="9" t="s">
        <v>32</v>
      </c>
      <c r="C28" s="9">
        <v>3132</v>
      </c>
      <c r="D28" s="9" t="s">
        <v>124</v>
      </c>
      <c r="E28" s="9" t="s">
        <v>125</v>
      </c>
      <c r="F28" s="9" t="s">
        <v>126</v>
      </c>
      <c r="G28" s="9"/>
      <c r="H28" s="9"/>
      <c r="I28" s="9"/>
      <c r="J28" s="9"/>
      <c r="K28" s="9" t="s">
        <v>36</v>
      </c>
      <c r="L28" s="9" t="s">
        <v>46</v>
      </c>
      <c r="M28" s="9" t="s">
        <v>46</v>
      </c>
      <c r="N28" s="14">
        <v>74857084.627500013</v>
      </c>
      <c r="O28" s="14">
        <v>77851368.012600005</v>
      </c>
      <c r="P28" s="14">
        <v>74857084.627500013</v>
      </c>
      <c r="Q28" s="9" t="s">
        <v>52</v>
      </c>
      <c r="R28" s="9" t="s">
        <v>37</v>
      </c>
      <c r="S28" s="11">
        <v>45901</v>
      </c>
      <c r="T28" s="11">
        <v>46023</v>
      </c>
      <c r="U28" s="9" t="s">
        <v>65</v>
      </c>
      <c r="V28" s="9" t="s">
        <v>41</v>
      </c>
      <c r="W28" s="9" t="s">
        <v>37</v>
      </c>
      <c r="X28" s="9" t="s">
        <v>37</v>
      </c>
      <c r="Y28" s="9" t="s">
        <v>67</v>
      </c>
      <c r="Z28" s="9" t="s">
        <v>37</v>
      </c>
      <c r="AA28" s="9"/>
      <c r="AB28" s="9"/>
      <c r="AC28" s="9"/>
    </row>
    <row r="29" spans="1:29" s="12" customFormat="1" ht="68.400000000000006" x14ac:dyDescent="0.3">
      <c r="A29" s="9">
        <v>26</v>
      </c>
      <c r="B29" s="9" t="s">
        <v>32</v>
      </c>
      <c r="C29" s="9">
        <v>3132</v>
      </c>
      <c r="D29" s="9" t="s">
        <v>127</v>
      </c>
      <c r="E29" s="9" t="s">
        <v>63</v>
      </c>
      <c r="F29" s="9" t="s">
        <v>128</v>
      </c>
      <c r="G29" s="9" t="s">
        <v>99</v>
      </c>
      <c r="H29" s="9" t="s">
        <v>129</v>
      </c>
      <c r="I29" s="9"/>
      <c r="J29" s="9"/>
      <c r="K29" s="9" t="s">
        <v>36</v>
      </c>
      <c r="L29" s="9" t="s">
        <v>46</v>
      </c>
      <c r="M29" s="9" t="s">
        <v>46</v>
      </c>
      <c r="N29" s="14">
        <v>1117500</v>
      </c>
      <c r="O29" s="14">
        <v>1352175</v>
      </c>
      <c r="P29" s="14">
        <v>1117500</v>
      </c>
      <c r="Q29" s="9" t="s">
        <v>52</v>
      </c>
      <c r="R29" s="9" t="s">
        <v>37</v>
      </c>
      <c r="S29" s="11" t="s">
        <v>39</v>
      </c>
      <c r="T29" s="11">
        <v>45992</v>
      </c>
      <c r="U29" s="9" t="s">
        <v>65</v>
      </c>
      <c r="V29" s="9" t="s">
        <v>41</v>
      </c>
      <c r="W29" s="9" t="s">
        <v>37</v>
      </c>
      <c r="X29" s="9" t="s">
        <v>37</v>
      </c>
      <c r="Y29" s="9" t="s">
        <v>67</v>
      </c>
      <c r="Z29" s="9" t="s">
        <v>37</v>
      </c>
      <c r="AA29" s="9"/>
      <c r="AB29" s="9"/>
      <c r="AC29" s="9"/>
    </row>
    <row r="30" spans="1:29" s="12" customFormat="1" ht="34.200000000000003" x14ac:dyDescent="0.3">
      <c r="A30" s="9">
        <v>27</v>
      </c>
      <c r="B30" s="9" t="s">
        <v>32</v>
      </c>
      <c r="C30" s="9">
        <v>3132</v>
      </c>
      <c r="D30" s="9" t="s">
        <v>130</v>
      </c>
      <c r="E30" s="9" t="s">
        <v>131</v>
      </c>
      <c r="F30" s="9"/>
      <c r="G30" s="9"/>
      <c r="H30" s="9"/>
      <c r="I30" s="9"/>
      <c r="J30" s="9" t="s">
        <v>132</v>
      </c>
      <c r="K30" s="9" t="s">
        <v>45</v>
      </c>
      <c r="L30" s="9" t="s">
        <v>37</v>
      </c>
      <c r="M30" s="9" t="s">
        <v>46</v>
      </c>
      <c r="N30" s="14">
        <v>73206.320000000007</v>
      </c>
      <c r="O30" s="14">
        <v>79152.3</v>
      </c>
      <c r="P30" s="14">
        <v>73206.320000000007</v>
      </c>
      <c r="Q30" s="9" t="s">
        <v>133</v>
      </c>
      <c r="R30" s="9" t="s">
        <v>46</v>
      </c>
      <c r="S30" s="11">
        <v>45203</v>
      </c>
      <c r="T30" s="11">
        <v>45292</v>
      </c>
      <c r="U30" s="9" t="s">
        <v>134</v>
      </c>
      <c r="V30" s="9" t="s">
        <v>135</v>
      </c>
      <c r="W30" s="9" t="s">
        <v>37</v>
      </c>
      <c r="X30" s="9" t="s">
        <v>46</v>
      </c>
      <c r="Y30" s="9" t="s">
        <v>67</v>
      </c>
      <c r="Z30" s="9" t="s">
        <v>37</v>
      </c>
      <c r="AA30" s="9"/>
      <c r="AB30" s="9"/>
      <c r="AC30" s="9"/>
    </row>
    <row r="31" spans="1:29" s="12" customFormat="1" ht="16.95" customHeight="1" x14ac:dyDescent="0.3">
      <c r="A31" s="9">
        <v>28</v>
      </c>
      <c r="B31" s="9" t="s">
        <v>32</v>
      </c>
      <c r="C31" s="9">
        <v>3132</v>
      </c>
      <c r="D31" s="9" t="s">
        <v>136</v>
      </c>
      <c r="E31" s="9" t="s">
        <v>137</v>
      </c>
      <c r="F31" s="9"/>
      <c r="G31" s="9"/>
      <c r="H31" s="9"/>
      <c r="I31" s="9"/>
      <c r="J31" s="9"/>
      <c r="K31" s="9" t="s">
        <v>36</v>
      </c>
      <c r="L31" s="9" t="s">
        <v>37</v>
      </c>
      <c r="M31" s="9" t="s">
        <v>37</v>
      </c>
      <c r="N31" s="14">
        <v>170706.86</v>
      </c>
      <c r="O31" s="14">
        <v>177535.13</v>
      </c>
      <c r="P31" s="14">
        <v>170706.86</v>
      </c>
      <c r="Q31" s="9" t="s">
        <v>133</v>
      </c>
      <c r="R31" s="9" t="s">
        <v>37</v>
      </c>
      <c r="S31" s="11">
        <v>45566</v>
      </c>
      <c r="T31" s="11">
        <v>45658</v>
      </c>
      <c r="U31" s="9" t="s">
        <v>138</v>
      </c>
      <c r="V31" s="9" t="s">
        <v>139</v>
      </c>
      <c r="W31" s="9" t="s">
        <v>37</v>
      </c>
      <c r="X31" s="9" t="s">
        <v>46</v>
      </c>
      <c r="Y31" s="9" t="s">
        <v>67</v>
      </c>
      <c r="Z31" s="9" t="s">
        <v>37</v>
      </c>
      <c r="AA31" s="9"/>
      <c r="AB31" s="9"/>
      <c r="AC31" s="9"/>
    </row>
    <row r="32" spans="1:29" s="12" customFormat="1" ht="16.95" customHeight="1" x14ac:dyDescent="0.3">
      <c r="A32" s="9">
        <v>29</v>
      </c>
      <c r="B32" s="9" t="s">
        <v>32</v>
      </c>
      <c r="C32" s="9">
        <v>3132</v>
      </c>
      <c r="D32" s="9" t="s">
        <v>140</v>
      </c>
      <c r="E32" s="9">
        <v>641100000</v>
      </c>
      <c r="F32" s="9"/>
      <c r="G32" s="9"/>
      <c r="H32" s="9"/>
      <c r="I32" s="9"/>
      <c r="J32" s="9"/>
      <c r="K32" s="9" t="s">
        <v>36</v>
      </c>
      <c r="L32" s="9" t="s">
        <v>37</v>
      </c>
      <c r="M32" s="9" t="s">
        <v>37</v>
      </c>
      <c r="N32" s="14">
        <v>72451.81</v>
      </c>
      <c r="O32" s="14">
        <v>15214.88</v>
      </c>
      <c r="P32" s="14">
        <v>72451.81</v>
      </c>
      <c r="Q32" s="9"/>
      <c r="R32" s="9" t="s">
        <v>37</v>
      </c>
      <c r="S32" s="11"/>
      <c r="T32" s="11">
        <v>45427</v>
      </c>
      <c r="U32" s="9" t="s">
        <v>141</v>
      </c>
      <c r="V32" s="9" t="s">
        <v>142</v>
      </c>
      <c r="W32" s="9" t="s">
        <v>37</v>
      </c>
      <c r="X32" s="9" t="s">
        <v>37</v>
      </c>
      <c r="Y32" s="9"/>
      <c r="Z32" s="9" t="s">
        <v>37</v>
      </c>
      <c r="AA32" s="9"/>
      <c r="AB32" s="9"/>
      <c r="AC32" s="9"/>
    </row>
    <row r="33" spans="1:29" s="12" customFormat="1" ht="16.95" customHeight="1" x14ac:dyDescent="0.3">
      <c r="A33" s="9">
        <v>30</v>
      </c>
      <c r="B33" s="9" t="s">
        <v>32</v>
      </c>
      <c r="C33" s="9">
        <v>3132</v>
      </c>
      <c r="D33" s="9" t="s">
        <v>143</v>
      </c>
      <c r="E33" s="9" t="s">
        <v>144</v>
      </c>
      <c r="F33" s="9"/>
      <c r="G33" s="9"/>
      <c r="H33" s="9"/>
      <c r="I33" s="9"/>
      <c r="J33" s="9"/>
      <c r="K33" s="9" t="s">
        <v>36</v>
      </c>
      <c r="L33" s="9" t="s">
        <v>37</v>
      </c>
      <c r="M33" s="9" t="s">
        <v>46</v>
      </c>
      <c r="N33" s="14">
        <v>14646.475</v>
      </c>
      <c r="O33" s="14">
        <v>3075.76</v>
      </c>
      <c r="P33" s="14">
        <v>14646.48</v>
      </c>
      <c r="Q33" s="9" t="s">
        <v>145</v>
      </c>
      <c r="R33" s="9" t="s">
        <v>37</v>
      </c>
      <c r="S33" s="11">
        <v>45616</v>
      </c>
      <c r="T33" s="11">
        <v>45661</v>
      </c>
      <c r="U33" s="9" t="s">
        <v>146</v>
      </c>
      <c r="V33" s="9" t="s">
        <v>147</v>
      </c>
      <c r="W33" s="9" t="s">
        <v>37</v>
      </c>
      <c r="X33" s="9" t="s">
        <v>37</v>
      </c>
      <c r="Y33" s="9"/>
      <c r="Z33" s="9" t="s">
        <v>37</v>
      </c>
      <c r="AA33" s="9"/>
      <c r="AB33" s="9"/>
      <c r="AC33" s="9"/>
    </row>
    <row r="34" spans="1:29" s="12" customFormat="1" ht="22.8" x14ac:dyDescent="0.3">
      <c r="A34" s="9">
        <v>31</v>
      </c>
      <c r="B34" s="9" t="s">
        <v>32</v>
      </c>
      <c r="C34" s="9">
        <v>3132</v>
      </c>
      <c r="D34" s="9" t="s">
        <v>148</v>
      </c>
      <c r="E34" s="9" t="s">
        <v>44</v>
      </c>
      <c r="F34" s="9"/>
      <c r="G34" s="9"/>
      <c r="H34" s="9"/>
      <c r="I34" s="9"/>
      <c r="J34" s="9"/>
      <c r="K34" s="9" t="s">
        <v>45</v>
      </c>
      <c r="L34" s="9" t="s">
        <v>37</v>
      </c>
      <c r="M34" s="9" t="s">
        <v>37</v>
      </c>
      <c r="N34" s="14">
        <v>67330.37</v>
      </c>
      <c r="O34" s="14">
        <v>81469.740000000005</v>
      </c>
      <c r="P34" s="14">
        <v>67330.37</v>
      </c>
      <c r="Q34" s="9" t="s">
        <v>145</v>
      </c>
      <c r="R34" s="9" t="s">
        <v>37</v>
      </c>
      <c r="S34" s="11">
        <v>45252</v>
      </c>
      <c r="T34" s="11">
        <v>45658</v>
      </c>
      <c r="U34" s="9" t="s">
        <v>138</v>
      </c>
      <c r="V34" s="9" t="s">
        <v>149</v>
      </c>
      <c r="W34" s="9" t="s">
        <v>37</v>
      </c>
      <c r="X34" s="9" t="s">
        <v>37</v>
      </c>
      <c r="Y34" s="9"/>
      <c r="Z34" s="9" t="s">
        <v>37</v>
      </c>
      <c r="AA34" s="9"/>
      <c r="AB34" s="9"/>
      <c r="AC34" s="9"/>
    </row>
    <row r="35" spans="1:29" s="12" customFormat="1" x14ac:dyDescent="0.3">
      <c r="A35" s="9">
        <v>32</v>
      </c>
      <c r="B35" s="9" t="s">
        <v>32</v>
      </c>
      <c r="C35" s="9">
        <v>3132</v>
      </c>
      <c r="D35" s="9" t="s">
        <v>150</v>
      </c>
      <c r="E35" s="9" t="s">
        <v>151</v>
      </c>
      <c r="F35" s="9"/>
      <c r="G35" s="9"/>
      <c r="H35" s="9"/>
      <c r="I35" s="9"/>
      <c r="J35" s="9"/>
      <c r="K35" s="9" t="s">
        <v>45</v>
      </c>
      <c r="L35" s="9" t="s">
        <v>37</v>
      </c>
      <c r="M35" s="9" t="s">
        <v>46</v>
      </c>
      <c r="N35" s="14">
        <v>6912.13</v>
      </c>
      <c r="O35" s="14">
        <v>8363.68</v>
      </c>
      <c r="P35" s="14" t="s">
        <v>152</v>
      </c>
      <c r="Q35" s="9" t="s">
        <v>145</v>
      </c>
      <c r="R35" s="9" t="s">
        <v>37</v>
      </c>
      <c r="S35" s="11">
        <v>45357</v>
      </c>
      <c r="T35" s="11">
        <v>45383</v>
      </c>
      <c r="U35" s="9" t="s">
        <v>134</v>
      </c>
      <c r="V35" s="9" t="s">
        <v>147</v>
      </c>
      <c r="W35" s="9" t="s">
        <v>37</v>
      </c>
      <c r="X35" s="9" t="s">
        <v>37</v>
      </c>
      <c r="Y35" s="9"/>
      <c r="Z35" s="9" t="s">
        <v>37</v>
      </c>
      <c r="AA35" s="9"/>
      <c r="AB35" s="9"/>
      <c r="AC35" s="9"/>
    </row>
    <row r="36" spans="1:29" s="12" customFormat="1" ht="22.8" x14ac:dyDescent="0.3">
      <c r="A36" s="9">
        <v>33</v>
      </c>
      <c r="B36" s="9" t="s">
        <v>32</v>
      </c>
      <c r="C36" s="9">
        <v>3132</v>
      </c>
      <c r="D36" s="9" t="s">
        <v>153</v>
      </c>
      <c r="E36" s="9" t="s">
        <v>154</v>
      </c>
      <c r="F36" s="9"/>
      <c r="G36" s="9"/>
      <c r="H36" s="9"/>
      <c r="I36" s="9"/>
      <c r="J36" s="9"/>
      <c r="K36" s="9" t="s">
        <v>45</v>
      </c>
      <c r="L36" s="9" t="s">
        <v>37</v>
      </c>
      <c r="M36" s="9" t="s">
        <v>46</v>
      </c>
      <c r="N36" s="14">
        <v>72581.02</v>
      </c>
      <c r="O36" s="14">
        <v>87823.03</v>
      </c>
      <c r="P36" s="14">
        <v>72581.02</v>
      </c>
      <c r="Q36" s="9" t="s">
        <v>145</v>
      </c>
      <c r="R36" s="9" t="s">
        <v>37</v>
      </c>
      <c r="S36" s="11"/>
      <c r="T36" s="11">
        <v>45658</v>
      </c>
      <c r="U36" s="9" t="s">
        <v>138</v>
      </c>
      <c r="V36" s="9" t="s">
        <v>149</v>
      </c>
      <c r="W36" s="9" t="s">
        <v>37</v>
      </c>
      <c r="X36" s="9" t="s">
        <v>37</v>
      </c>
      <c r="Y36" s="9"/>
      <c r="Z36" s="9" t="s">
        <v>37</v>
      </c>
      <c r="AA36" s="9"/>
      <c r="AB36" s="9"/>
      <c r="AC36" s="9"/>
    </row>
    <row r="37" spans="1:29" s="12" customFormat="1" ht="34.200000000000003" x14ac:dyDescent="0.3">
      <c r="A37" s="9">
        <v>34</v>
      </c>
      <c r="B37" s="9" t="s">
        <v>32</v>
      </c>
      <c r="C37" s="9">
        <v>3132</v>
      </c>
      <c r="D37" s="9" t="s">
        <v>155</v>
      </c>
      <c r="E37" s="9" t="s">
        <v>156</v>
      </c>
      <c r="F37" s="9"/>
      <c r="G37" s="9"/>
      <c r="H37" s="9"/>
      <c r="I37" s="9"/>
      <c r="J37" s="9" t="s">
        <v>132</v>
      </c>
      <c r="K37" s="9" t="s">
        <v>36</v>
      </c>
      <c r="L37" s="9" t="s">
        <v>37</v>
      </c>
      <c r="M37" s="9" t="s">
        <v>37</v>
      </c>
      <c r="N37" s="14">
        <v>47307.27</v>
      </c>
      <c r="O37" s="14">
        <v>57241.8</v>
      </c>
      <c r="P37" s="14">
        <v>47307.27</v>
      </c>
      <c r="Q37" s="9" t="s">
        <v>133</v>
      </c>
      <c r="R37" s="9" t="s">
        <v>37</v>
      </c>
      <c r="S37" s="11"/>
      <c r="T37" s="11">
        <v>45413</v>
      </c>
      <c r="U37" s="9" t="s">
        <v>157</v>
      </c>
      <c r="V37" s="9" t="s">
        <v>158</v>
      </c>
      <c r="W37" s="9" t="s">
        <v>37</v>
      </c>
      <c r="X37" s="9" t="s">
        <v>46</v>
      </c>
      <c r="Y37" s="9" t="s">
        <v>67</v>
      </c>
      <c r="Z37" s="9" t="s">
        <v>37</v>
      </c>
      <c r="AA37" s="9"/>
      <c r="AB37" s="9"/>
      <c r="AC37" s="9"/>
    </row>
    <row r="38" spans="1:29" s="12" customFormat="1" ht="22.8" customHeight="1" x14ac:dyDescent="0.3">
      <c r="A38" s="9">
        <v>35</v>
      </c>
      <c r="B38" s="9" t="s">
        <v>32</v>
      </c>
      <c r="C38" s="9">
        <v>3132</v>
      </c>
      <c r="D38" s="9" t="s">
        <v>159</v>
      </c>
      <c r="E38" s="9" t="s">
        <v>103</v>
      </c>
      <c r="F38" s="9"/>
      <c r="G38" s="9"/>
      <c r="H38" s="9"/>
      <c r="I38" s="9"/>
      <c r="J38" s="9"/>
      <c r="K38" s="9" t="s">
        <v>36</v>
      </c>
      <c r="L38" s="9" t="s">
        <v>37</v>
      </c>
      <c r="M38" s="9" t="s">
        <v>46</v>
      </c>
      <c r="N38" s="14">
        <v>433371.59</v>
      </c>
      <c r="O38" s="14">
        <v>524379.63</v>
      </c>
      <c r="P38" s="14">
        <v>433371.59</v>
      </c>
      <c r="Q38" s="9" t="s">
        <v>145</v>
      </c>
      <c r="R38" s="9" t="s">
        <v>37</v>
      </c>
      <c r="S38" s="11"/>
      <c r="T38" s="11">
        <v>45580</v>
      </c>
      <c r="U38" s="9" t="s">
        <v>134</v>
      </c>
      <c r="V38" s="9" t="s">
        <v>149</v>
      </c>
      <c r="W38" s="9" t="s">
        <v>37</v>
      </c>
      <c r="X38" s="9" t="s">
        <v>37</v>
      </c>
      <c r="Y38" s="9"/>
      <c r="Z38" s="9" t="s">
        <v>37</v>
      </c>
      <c r="AA38" s="9"/>
      <c r="AB38" s="9"/>
      <c r="AC38" s="9"/>
    </row>
    <row r="39" spans="1:29" s="12" customFormat="1" ht="16.95" customHeight="1" x14ac:dyDescent="0.3">
      <c r="A39" s="9">
        <v>36</v>
      </c>
      <c r="B39" s="9" t="s">
        <v>32</v>
      </c>
      <c r="C39" s="9">
        <v>3132</v>
      </c>
      <c r="D39" s="9" t="s">
        <v>160</v>
      </c>
      <c r="E39" s="9" t="s">
        <v>161</v>
      </c>
      <c r="F39" s="9" t="s">
        <v>37</v>
      </c>
      <c r="G39" s="9" t="s">
        <v>46</v>
      </c>
      <c r="H39" s="9" t="s">
        <v>37</v>
      </c>
      <c r="I39" s="9" t="s">
        <v>46</v>
      </c>
      <c r="J39" s="9" t="s">
        <v>37</v>
      </c>
      <c r="K39" s="9" t="s">
        <v>57</v>
      </c>
      <c r="L39" s="9" t="s">
        <v>37</v>
      </c>
      <c r="M39" s="9" t="s">
        <v>37</v>
      </c>
      <c r="N39" s="14">
        <v>66000</v>
      </c>
      <c r="O39" s="14">
        <v>79860</v>
      </c>
      <c r="P39" s="14">
        <v>66000</v>
      </c>
      <c r="Q39" s="9" t="s">
        <v>52</v>
      </c>
      <c r="R39" s="9" t="s">
        <v>37</v>
      </c>
      <c r="S39" s="11" t="s">
        <v>162</v>
      </c>
      <c r="T39" s="11" t="s">
        <v>163</v>
      </c>
      <c r="U39" s="9" t="s">
        <v>146</v>
      </c>
      <c r="V39" s="9" t="s">
        <v>164</v>
      </c>
      <c r="W39" s="9" t="s">
        <v>37</v>
      </c>
      <c r="X39" s="9" t="s">
        <v>46</v>
      </c>
      <c r="Y39" s="9" t="s">
        <v>165</v>
      </c>
      <c r="Z39" s="9" t="s">
        <v>37</v>
      </c>
      <c r="AA39" s="9"/>
      <c r="AB39" s="9"/>
      <c r="AC39" s="9"/>
    </row>
    <row r="40" spans="1:29" s="12" customFormat="1" ht="16.95" customHeight="1" x14ac:dyDescent="0.3">
      <c r="A40" s="9">
        <v>37</v>
      </c>
      <c r="B40" s="9" t="s">
        <v>32</v>
      </c>
      <c r="C40" s="9">
        <v>3132</v>
      </c>
      <c r="D40" s="9" t="s">
        <v>166</v>
      </c>
      <c r="E40" s="9" t="s">
        <v>167</v>
      </c>
      <c r="F40" s="9" t="s">
        <v>37</v>
      </c>
      <c r="G40" s="9" t="s">
        <v>37</v>
      </c>
      <c r="H40" s="9" t="s">
        <v>37</v>
      </c>
      <c r="I40" s="9" t="s">
        <v>46</v>
      </c>
      <c r="J40" s="9" t="s">
        <v>37</v>
      </c>
      <c r="K40" s="9" t="s">
        <v>57</v>
      </c>
      <c r="L40" s="9" t="s">
        <v>37</v>
      </c>
      <c r="M40" s="9" t="s">
        <v>37</v>
      </c>
      <c r="N40" s="14">
        <v>33100</v>
      </c>
      <c r="O40" s="14">
        <v>40051</v>
      </c>
      <c r="P40" s="14">
        <v>33100</v>
      </c>
      <c r="Q40" s="9" t="s">
        <v>168</v>
      </c>
      <c r="R40" s="9" t="s">
        <v>37</v>
      </c>
      <c r="S40" s="11" t="s">
        <v>162</v>
      </c>
      <c r="T40" s="11" t="s">
        <v>169</v>
      </c>
      <c r="U40" s="9" t="s">
        <v>170</v>
      </c>
      <c r="V40" s="9" t="s">
        <v>164</v>
      </c>
      <c r="W40" s="9" t="s">
        <v>37</v>
      </c>
      <c r="X40" s="9" t="s">
        <v>46</v>
      </c>
      <c r="Y40" s="9" t="s">
        <v>165</v>
      </c>
      <c r="Z40" s="9" t="s">
        <v>37</v>
      </c>
      <c r="AA40" s="9"/>
      <c r="AB40" s="9"/>
      <c r="AC40" s="9"/>
    </row>
    <row r="41" spans="1:29" s="12" customFormat="1" ht="16.95" customHeight="1" x14ac:dyDescent="0.3">
      <c r="A41" s="9">
        <v>38</v>
      </c>
      <c r="B41" s="9" t="s">
        <v>32</v>
      </c>
      <c r="C41" s="9">
        <v>3132</v>
      </c>
      <c r="D41" s="9" t="s">
        <v>171</v>
      </c>
      <c r="E41" s="9" t="s">
        <v>172</v>
      </c>
      <c r="F41" s="9" t="s">
        <v>37</v>
      </c>
      <c r="G41" s="9" t="s">
        <v>46</v>
      </c>
      <c r="H41" s="9" t="s">
        <v>37</v>
      </c>
      <c r="I41" s="9" t="s">
        <v>46</v>
      </c>
      <c r="J41" s="9" t="s">
        <v>37</v>
      </c>
      <c r="K41" s="9" t="s">
        <v>57</v>
      </c>
      <c r="L41" s="9" t="s">
        <v>37</v>
      </c>
      <c r="M41" s="9" t="s">
        <v>37</v>
      </c>
      <c r="N41" s="14">
        <v>193375</v>
      </c>
      <c r="O41" s="14">
        <v>233983.75</v>
      </c>
      <c r="P41" s="14">
        <v>193375</v>
      </c>
      <c r="Q41" s="9" t="s">
        <v>52</v>
      </c>
      <c r="R41" s="9" t="s">
        <v>37</v>
      </c>
      <c r="S41" s="11" t="s">
        <v>162</v>
      </c>
      <c r="T41" s="11" t="s">
        <v>173</v>
      </c>
      <c r="U41" s="9" t="s">
        <v>174</v>
      </c>
      <c r="V41" s="9" t="s">
        <v>164</v>
      </c>
      <c r="W41" s="9" t="s">
        <v>37</v>
      </c>
      <c r="X41" s="9" t="s">
        <v>37</v>
      </c>
      <c r="Y41" s="9" t="s">
        <v>175</v>
      </c>
      <c r="Z41" s="9" t="s">
        <v>37</v>
      </c>
      <c r="AA41" s="9"/>
      <c r="AB41" s="9"/>
      <c r="AC41" s="9"/>
    </row>
    <row r="42" spans="1:29" s="12" customFormat="1" ht="16.95" customHeight="1" x14ac:dyDescent="0.3">
      <c r="A42" s="9">
        <v>39</v>
      </c>
      <c r="B42" s="9" t="s">
        <v>32</v>
      </c>
      <c r="C42" s="9">
        <v>3132</v>
      </c>
      <c r="D42" s="9" t="s">
        <v>176</v>
      </c>
      <c r="E42" s="9" t="s">
        <v>63</v>
      </c>
      <c r="F42" s="9" t="s">
        <v>37</v>
      </c>
      <c r="G42" s="9" t="s">
        <v>37</v>
      </c>
      <c r="H42" s="9" t="s">
        <v>37</v>
      </c>
      <c r="I42" s="9" t="s">
        <v>46</v>
      </c>
      <c r="J42" s="9" t="s">
        <v>37</v>
      </c>
      <c r="K42" s="9" t="s">
        <v>36</v>
      </c>
      <c r="L42" s="9" t="s">
        <v>37</v>
      </c>
      <c r="M42" s="9" t="s">
        <v>46</v>
      </c>
      <c r="N42" s="14">
        <v>115000</v>
      </c>
      <c r="O42" s="14">
        <v>126512.76</v>
      </c>
      <c r="P42" s="14">
        <v>115000</v>
      </c>
      <c r="Q42" s="9" t="s">
        <v>52</v>
      </c>
      <c r="R42" s="9" t="s">
        <v>37</v>
      </c>
      <c r="S42" s="11" t="s">
        <v>177</v>
      </c>
      <c r="T42" s="11" t="s">
        <v>178</v>
      </c>
      <c r="U42" s="9" t="s">
        <v>179</v>
      </c>
      <c r="V42" s="9" t="s">
        <v>164</v>
      </c>
      <c r="W42" s="9" t="s">
        <v>37</v>
      </c>
      <c r="X42" s="9" t="s">
        <v>46</v>
      </c>
      <c r="Y42" s="9" t="s">
        <v>180</v>
      </c>
      <c r="Z42" s="9" t="s">
        <v>37</v>
      </c>
      <c r="AA42" s="9"/>
      <c r="AB42" s="9"/>
      <c r="AC42" s="9"/>
    </row>
    <row r="43" spans="1:29" s="12" customFormat="1" ht="16.95" customHeight="1" x14ac:dyDescent="0.3">
      <c r="A43" s="9">
        <v>40</v>
      </c>
      <c r="B43" s="9" t="s">
        <v>32</v>
      </c>
      <c r="C43" s="9">
        <v>3132</v>
      </c>
      <c r="D43" s="9" t="s">
        <v>181</v>
      </c>
      <c r="E43" s="9" t="s">
        <v>182</v>
      </c>
      <c r="F43" s="9" t="s">
        <v>37</v>
      </c>
      <c r="G43" s="9" t="s">
        <v>46</v>
      </c>
      <c r="H43" s="9" t="s">
        <v>37</v>
      </c>
      <c r="I43" s="9" t="s">
        <v>46</v>
      </c>
      <c r="J43" s="9" t="s">
        <v>37</v>
      </c>
      <c r="K43" s="9" t="s">
        <v>45</v>
      </c>
      <c r="L43" s="9" t="s">
        <v>37</v>
      </c>
      <c r="M43" s="9" t="s">
        <v>37</v>
      </c>
      <c r="N43" s="14">
        <v>27000</v>
      </c>
      <c r="O43" s="14">
        <v>32670</v>
      </c>
      <c r="P43" s="14">
        <v>27000</v>
      </c>
      <c r="Q43" s="9" t="s">
        <v>168</v>
      </c>
      <c r="R43" s="9" t="s">
        <v>37</v>
      </c>
      <c r="S43" s="11" t="s">
        <v>162</v>
      </c>
      <c r="T43" s="11" t="s">
        <v>169</v>
      </c>
      <c r="U43" s="9" t="s">
        <v>183</v>
      </c>
      <c r="V43" s="9" t="s">
        <v>164</v>
      </c>
      <c r="W43" s="9" t="s">
        <v>37</v>
      </c>
      <c r="X43" s="9" t="s">
        <v>46</v>
      </c>
      <c r="Y43" s="9" t="s">
        <v>184</v>
      </c>
      <c r="Z43" s="9" t="s">
        <v>37</v>
      </c>
      <c r="AA43" s="9"/>
      <c r="AB43" s="9"/>
      <c r="AC43" s="9"/>
    </row>
    <row r="44" spans="1:29" s="12" customFormat="1" ht="16.95" customHeight="1" x14ac:dyDescent="0.3">
      <c r="A44" s="9">
        <v>41</v>
      </c>
      <c r="B44" s="9" t="s">
        <v>32</v>
      </c>
      <c r="C44" s="9">
        <v>3132</v>
      </c>
      <c r="D44" s="9" t="s">
        <v>185</v>
      </c>
      <c r="E44" s="9" t="s">
        <v>131</v>
      </c>
      <c r="F44" s="9" t="s">
        <v>37</v>
      </c>
      <c r="G44" s="9" t="s">
        <v>46</v>
      </c>
      <c r="H44" s="9" t="s">
        <v>37</v>
      </c>
      <c r="I44" s="9" t="s">
        <v>46</v>
      </c>
      <c r="J44" s="9" t="s">
        <v>37</v>
      </c>
      <c r="K44" s="9" t="s">
        <v>45</v>
      </c>
      <c r="L44" s="9" t="s">
        <v>37</v>
      </c>
      <c r="M44" s="9" t="s">
        <v>37</v>
      </c>
      <c r="N44" s="14">
        <v>210000</v>
      </c>
      <c r="O44" s="14">
        <v>232000</v>
      </c>
      <c r="P44" s="14">
        <v>210000</v>
      </c>
      <c r="Q44" s="9" t="s">
        <v>52</v>
      </c>
      <c r="R44" s="9" t="s">
        <v>46</v>
      </c>
      <c r="S44" s="11" t="s">
        <v>177</v>
      </c>
      <c r="T44" s="11" t="s">
        <v>178</v>
      </c>
      <c r="U44" s="9" t="s">
        <v>186</v>
      </c>
      <c r="V44" s="9" t="s">
        <v>164</v>
      </c>
      <c r="W44" s="9" t="s">
        <v>37</v>
      </c>
      <c r="X44" s="9" t="s">
        <v>46</v>
      </c>
      <c r="Y44" s="9" t="s">
        <v>187</v>
      </c>
      <c r="Z44" s="9" t="s">
        <v>37</v>
      </c>
      <c r="AA44" s="9"/>
      <c r="AB44" s="9"/>
      <c r="AC44" s="9"/>
    </row>
    <row r="45" spans="1:29" s="12" customFormat="1" ht="34.200000000000003" x14ac:dyDescent="0.3">
      <c r="A45" s="9">
        <v>42</v>
      </c>
      <c r="B45" s="9" t="s">
        <v>32</v>
      </c>
      <c r="C45" s="9">
        <v>3132</v>
      </c>
      <c r="D45" s="9" t="s">
        <v>188</v>
      </c>
      <c r="E45" s="9" t="s">
        <v>154</v>
      </c>
      <c r="F45" s="9"/>
      <c r="G45" s="9"/>
      <c r="H45" s="9"/>
      <c r="I45" s="9"/>
      <c r="J45" s="9"/>
      <c r="K45" s="9" t="s">
        <v>45</v>
      </c>
      <c r="L45" s="9" t="s">
        <v>37</v>
      </c>
      <c r="M45" s="9" t="s">
        <v>46</v>
      </c>
      <c r="N45" s="14" t="s">
        <v>189</v>
      </c>
      <c r="O45" s="14">
        <v>115000</v>
      </c>
      <c r="P45" s="14">
        <v>95041.32</v>
      </c>
      <c r="Q45" s="9" t="s">
        <v>145</v>
      </c>
      <c r="R45" s="9" t="s">
        <v>37</v>
      </c>
      <c r="S45" s="11"/>
      <c r="T45" s="11">
        <v>45705</v>
      </c>
      <c r="U45" s="9" t="s">
        <v>186</v>
      </c>
      <c r="V45" s="9" t="s">
        <v>190</v>
      </c>
      <c r="W45" s="9" t="s">
        <v>37</v>
      </c>
      <c r="X45" s="9" t="s">
        <v>37</v>
      </c>
      <c r="Y45" s="9" t="s">
        <v>191</v>
      </c>
      <c r="Z45" s="9" t="s">
        <v>37</v>
      </c>
      <c r="AA45" s="9"/>
      <c r="AB45" s="9"/>
      <c r="AC45" s="9"/>
    </row>
    <row r="46" spans="1:29" s="12" customFormat="1" ht="34.200000000000003" x14ac:dyDescent="0.3">
      <c r="A46" s="9">
        <v>43</v>
      </c>
      <c r="B46" s="9" t="s">
        <v>32</v>
      </c>
      <c r="C46" s="9">
        <v>3132</v>
      </c>
      <c r="D46" s="9" t="s">
        <v>192</v>
      </c>
      <c r="E46" s="9">
        <v>9123000</v>
      </c>
      <c r="F46" s="9"/>
      <c r="G46" s="9"/>
      <c r="H46" s="9"/>
      <c r="I46" s="9"/>
      <c r="J46" s="9"/>
      <c r="K46" s="9" t="s">
        <v>45</v>
      </c>
      <c r="L46" s="9" t="s">
        <v>37</v>
      </c>
      <c r="M46" s="9" t="s">
        <v>46</v>
      </c>
      <c r="N46" s="14">
        <v>421487.6</v>
      </c>
      <c r="O46" s="14">
        <v>510000</v>
      </c>
      <c r="P46" s="14">
        <v>421487.6</v>
      </c>
      <c r="Q46" s="9" t="s">
        <v>145</v>
      </c>
      <c r="R46" s="9" t="s">
        <v>37</v>
      </c>
      <c r="S46" s="11"/>
      <c r="T46" s="11">
        <v>45992</v>
      </c>
      <c r="U46" s="9" t="s">
        <v>179</v>
      </c>
      <c r="V46" s="9" t="s">
        <v>190</v>
      </c>
      <c r="W46" s="9" t="s">
        <v>37</v>
      </c>
      <c r="X46" s="9" t="s">
        <v>37</v>
      </c>
      <c r="Y46" s="9" t="s">
        <v>193</v>
      </c>
      <c r="Z46" s="9" t="s">
        <v>37</v>
      </c>
      <c r="AA46" s="9"/>
      <c r="AB46" s="9"/>
      <c r="AC46" s="9"/>
    </row>
    <row r="47" spans="1:29" s="12" customFormat="1" ht="57" x14ac:dyDescent="0.3">
      <c r="A47" s="9">
        <v>44</v>
      </c>
      <c r="B47" s="9" t="s">
        <v>32</v>
      </c>
      <c r="C47" s="9">
        <v>3132</v>
      </c>
      <c r="D47" s="9" t="s">
        <v>194</v>
      </c>
      <c r="E47" s="9" t="s">
        <v>195</v>
      </c>
      <c r="F47" s="9" t="s">
        <v>196</v>
      </c>
      <c r="G47" s="9" t="s">
        <v>197</v>
      </c>
      <c r="H47" s="9"/>
      <c r="I47" s="9"/>
      <c r="J47" s="9" t="s">
        <v>198</v>
      </c>
      <c r="K47" s="9" t="s">
        <v>36</v>
      </c>
      <c r="L47" s="9" t="s">
        <v>37</v>
      </c>
      <c r="M47" s="9" t="s">
        <v>46</v>
      </c>
      <c r="N47" s="14">
        <v>134284.67000000001</v>
      </c>
      <c r="O47" s="14">
        <v>134284.67000000001</v>
      </c>
      <c r="P47" s="14">
        <v>134284.67000000001</v>
      </c>
      <c r="Q47" s="9" t="s">
        <v>52</v>
      </c>
      <c r="R47" s="9" t="s">
        <v>37</v>
      </c>
      <c r="S47" s="11">
        <v>45573</v>
      </c>
      <c r="T47" s="11">
        <v>45658</v>
      </c>
      <c r="U47" s="9" t="s">
        <v>179</v>
      </c>
      <c r="V47" s="9" t="s">
        <v>190</v>
      </c>
      <c r="W47" s="9" t="s">
        <v>37</v>
      </c>
      <c r="X47" s="9" t="s">
        <v>46</v>
      </c>
      <c r="Y47" s="9" t="s">
        <v>199</v>
      </c>
      <c r="Z47" s="9" t="s">
        <v>37</v>
      </c>
      <c r="AA47" s="9"/>
      <c r="AB47" s="9"/>
      <c r="AC47" s="9"/>
    </row>
    <row r="48" spans="1:29" s="12" customFormat="1" ht="34.200000000000003" x14ac:dyDescent="0.3">
      <c r="A48" s="9">
        <v>45</v>
      </c>
      <c r="B48" s="9" t="s">
        <v>32</v>
      </c>
      <c r="C48" s="9">
        <v>3132</v>
      </c>
      <c r="D48" s="9" t="s">
        <v>200</v>
      </c>
      <c r="E48" s="9">
        <v>39830000</v>
      </c>
      <c r="F48" s="9"/>
      <c r="G48" s="9"/>
      <c r="H48" s="9"/>
      <c r="I48" s="9"/>
      <c r="J48" s="9"/>
      <c r="K48" s="9" t="s">
        <v>45</v>
      </c>
      <c r="L48" s="9" t="s">
        <v>37</v>
      </c>
      <c r="M48" s="9" t="s">
        <v>37</v>
      </c>
      <c r="N48" s="14">
        <v>61983.47</v>
      </c>
      <c r="O48" s="14">
        <v>75000</v>
      </c>
      <c r="P48" s="14">
        <v>61983.47</v>
      </c>
      <c r="Q48" s="9" t="s">
        <v>145</v>
      </c>
      <c r="R48" s="9" t="s">
        <v>46</v>
      </c>
      <c r="S48" s="11"/>
      <c r="T48" s="11">
        <v>45658</v>
      </c>
      <c r="U48" s="9" t="s">
        <v>186</v>
      </c>
      <c r="V48" s="9" t="s">
        <v>190</v>
      </c>
      <c r="W48" s="9" t="s">
        <v>37</v>
      </c>
      <c r="X48" s="9" t="s">
        <v>46</v>
      </c>
      <c r="Y48" s="9" t="s">
        <v>199</v>
      </c>
      <c r="Z48" s="9" t="s">
        <v>37</v>
      </c>
      <c r="AA48" s="9"/>
      <c r="AB48" s="9"/>
      <c r="AC48" s="9"/>
    </row>
    <row r="49" spans="1:29" s="12" customFormat="1" ht="34.200000000000003" x14ac:dyDescent="0.3">
      <c r="A49" s="9">
        <v>46</v>
      </c>
      <c r="B49" s="9" t="s">
        <v>32</v>
      </c>
      <c r="C49" s="9">
        <v>3132</v>
      </c>
      <c r="D49" s="9" t="s">
        <v>201</v>
      </c>
      <c r="E49" s="9" t="s">
        <v>131</v>
      </c>
      <c r="F49" s="9"/>
      <c r="G49" s="9" t="s">
        <v>202</v>
      </c>
      <c r="H49" s="9"/>
      <c r="I49" s="9"/>
      <c r="J49" s="9"/>
      <c r="K49" s="9" t="s">
        <v>45</v>
      </c>
      <c r="L49" s="9" t="s">
        <v>37</v>
      </c>
      <c r="M49" s="9" t="s">
        <v>37</v>
      </c>
      <c r="N49" s="14">
        <v>268590.21000000002</v>
      </c>
      <c r="O49" s="14">
        <v>289206.57</v>
      </c>
      <c r="P49" s="14">
        <v>268590.21000000002</v>
      </c>
      <c r="Q49" s="9" t="s">
        <v>52</v>
      </c>
      <c r="R49" s="9" t="s">
        <v>46</v>
      </c>
      <c r="S49" s="11">
        <v>45573</v>
      </c>
      <c r="T49" s="11">
        <v>45658</v>
      </c>
      <c r="U49" s="9" t="s">
        <v>186</v>
      </c>
      <c r="V49" s="9" t="s">
        <v>190</v>
      </c>
      <c r="W49" s="9" t="s">
        <v>37</v>
      </c>
      <c r="X49" s="9" t="s">
        <v>46</v>
      </c>
      <c r="Y49" s="9" t="s">
        <v>203</v>
      </c>
      <c r="Z49" s="9" t="s">
        <v>37</v>
      </c>
      <c r="AA49" s="9"/>
      <c r="AB49" s="9"/>
      <c r="AC49" s="9"/>
    </row>
    <row r="50" spans="1:29" s="12" customFormat="1" ht="34.200000000000003" x14ac:dyDescent="0.3">
      <c r="A50" s="9">
        <v>47</v>
      </c>
      <c r="B50" s="9" t="s">
        <v>32</v>
      </c>
      <c r="C50" s="9">
        <v>3132</v>
      </c>
      <c r="D50" s="9" t="s">
        <v>204</v>
      </c>
      <c r="E50" s="9" t="s">
        <v>137</v>
      </c>
      <c r="F50" s="9"/>
      <c r="G50" s="9" t="s">
        <v>205</v>
      </c>
      <c r="H50" s="9"/>
      <c r="I50" s="9"/>
      <c r="J50" s="9"/>
      <c r="K50" s="9" t="s">
        <v>36</v>
      </c>
      <c r="L50" s="9" t="s">
        <v>37</v>
      </c>
      <c r="M50" s="9" t="s">
        <v>46</v>
      </c>
      <c r="N50" s="14">
        <v>326923.08</v>
      </c>
      <c r="O50" s="14">
        <v>340000</v>
      </c>
      <c r="P50" s="14">
        <v>326923.08</v>
      </c>
      <c r="Q50" s="9" t="s">
        <v>52</v>
      </c>
      <c r="R50" s="9" t="s">
        <v>37</v>
      </c>
      <c r="S50" s="11"/>
      <c r="T50" s="11">
        <v>45658</v>
      </c>
      <c r="U50" s="9" t="s">
        <v>179</v>
      </c>
      <c r="V50" s="9" t="s">
        <v>206</v>
      </c>
      <c r="W50" s="9" t="s">
        <v>37</v>
      </c>
      <c r="X50" s="9" t="s">
        <v>46</v>
      </c>
      <c r="Y50" s="9" t="s">
        <v>199</v>
      </c>
      <c r="Z50" s="9" t="s">
        <v>37</v>
      </c>
      <c r="AA50" s="9"/>
      <c r="AB50" s="9"/>
      <c r="AC50" s="9"/>
    </row>
    <row r="51" spans="1:29" s="12" customFormat="1" ht="22.8" x14ac:dyDescent="0.3">
      <c r="A51" s="9">
        <v>48</v>
      </c>
      <c r="B51" s="9" t="s">
        <v>32</v>
      </c>
      <c r="C51" s="9">
        <v>3132</v>
      </c>
      <c r="D51" s="9" t="s">
        <v>207</v>
      </c>
      <c r="E51" s="9" t="s">
        <v>131</v>
      </c>
      <c r="F51" s="9" t="s">
        <v>208</v>
      </c>
      <c r="G51" s="9" t="s">
        <v>209</v>
      </c>
      <c r="H51" s="9"/>
      <c r="I51" s="9" t="s">
        <v>46</v>
      </c>
      <c r="J51" s="9"/>
      <c r="K51" s="9" t="s">
        <v>45</v>
      </c>
      <c r="L51" s="9" t="s">
        <v>37</v>
      </c>
      <c r="M51" s="9" t="s">
        <v>37</v>
      </c>
      <c r="N51" s="14">
        <v>129063.82</v>
      </c>
      <c r="O51" s="14">
        <v>139589.20000000001</v>
      </c>
      <c r="P51" s="14">
        <v>129063.82</v>
      </c>
      <c r="Q51" s="9" t="s">
        <v>52</v>
      </c>
      <c r="R51" s="9" t="s">
        <v>46</v>
      </c>
      <c r="S51" s="11">
        <v>45582</v>
      </c>
      <c r="T51" s="11">
        <v>45658</v>
      </c>
      <c r="U51" s="9" t="s">
        <v>186</v>
      </c>
      <c r="V51" s="9" t="s">
        <v>210</v>
      </c>
      <c r="W51" s="9" t="s">
        <v>37</v>
      </c>
      <c r="X51" s="9" t="s">
        <v>46</v>
      </c>
      <c r="Y51" s="9" t="s">
        <v>211</v>
      </c>
      <c r="Z51" s="9" t="s">
        <v>37</v>
      </c>
      <c r="AA51" s="9"/>
      <c r="AB51" s="9"/>
      <c r="AC51" s="9"/>
    </row>
    <row r="52" spans="1:29" s="12" customFormat="1" ht="34.200000000000003" x14ac:dyDescent="0.3">
      <c r="A52" s="9">
        <v>49</v>
      </c>
      <c r="B52" s="9" t="s">
        <v>32</v>
      </c>
      <c r="C52" s="9">
        <v>3132</v>
      </c>
      <c r="D52" s="9" t="s">
        <v>212</v>
      </c>
      <c r="E52" s="9" t="s">
        <v>131</v>
      </c>
      <c r="F52" s="9" t="s">
        <v>208</v>
      </c>
      <c r="G52" s="9" t="s">
        <v>209</v>
      </c>
      <c r="H52" s="9"/>
      <c r="I52" s="9" t="s">
        <v>46</v>
      </c>
      <c r="J52" s="9"/>
      <c r="K52" s="9" t="s">
        <v>45</v>
      </c>
      <c r="L52" s="9" t="s">
        <v>37</v>
      </c>
      <c r="M52" s="9" t="s">
        <v>37</v>
      </c>
      <c r="N52" s="14">
        <v>219032.01</v>
      </c>
      <c r="O52" s="14">
        <v>237076.68</v>
      </c>
      <c r="P52" s="14">
        <v>219032.1</v>
      </c>
      <c r="Q52" s="9" t="s">
        <v>52</v>
      </c>
      <c r="R52" s="9" t="s">
        <v>46</v>
      </c>
      <c r="S52" s="11">
        <v>45583</v>
      </c>
      <c r="T52" s="11">
        <v>45741</v>
      </c>
      <c r="U52" s="9" t="s">
        <v>213</v>
      </c>
      <c r="V52" s="9" t="s">
        <v>214</v>
      </c>
      <c r="W52" s="9" t="s">
        <v>37</v>
      </c>
      <c r="X52" s="9" t="s">
        <v>46</v>
      </c>
      <c r="Y52" s="9" t="s">
        <v>211</v>
      </c>
      <c r="Z52" s="9" t="s">
        <v>37</v>
      </c>
      <c r="AA52" s="9"/>
      <c r="AB52" s="9"/>
      <c r="AC52" s="9"/>
    </row>
    <row r="53" spans="1:29" s="12" customFormat="1" ht="22.8" x14ac:dyDescent="0.3">
      <c r="A53" s="9">
        <v>50</v>
      </c>
      <c r="B53" s="9" t="s">
        <v>32</v>
      </c>
      <c r="C53" s="9">
        <v>3132</v>
      </c>
      <c r="D53" s="9" t="s">
        <v>215</v>
      </c>
      <c r="E53" s="9" t="s">
        <v>131</v>
      </c>
      <c r="F53" s="9"/>
      <c r="G53" s="9" t="s">
        <v>216</v>
      </c>
      <c r="H53" s="9"/>
      <c r="I53" s="9" t="s">
        <v>217</v>
      </c>
      <c r="J53" s="9"/>
      <c r="K53" s="9" t="s">
        <v>45</v>
      </c>
      <c r="L53" s="9" t="s">
        <v>46</v>
      </c>
      <c r="M53" s="9" t="s">
        <v>37</v>
      </c>
      <c r="N53" s="14">
        <v>226352.91</v>
      </c>
      <c r="O53" s="14">
        <v>245000</v>
      </c>
      <c r="P53" s="14">
        <v>226352.91</v>
      </c>
      <c r="Q53" s="9" t="s">
        <v>52</v>
      </c>
      <c r="R53" s="9" t="s">
        <v>46</v>
      </c>
      <c r="S53" s="11">
        <v>45589</v>
      </c>
      <c r="T53" s="11">
        <v>45658</v>
      </c>
      <c r="U53" s="9" t="s">
        <v>218</v>
      </c>
      <c r="V53" s="9" t="s">
        <v>219</v>
      </c>
      <c r="W53" s="9" t="s">
        <v>220</v>
      </c>
      <c r="X53" s="9" t="s">
        <v>46</v>
      </c>
      <c r="Y53" s="9" t="s">
        <v>221</v>
      </c>
      <c r="Z53" s="9" t="s">
        <v>37</v>
      </c>
      <c r="AA53" s="9"/>
      <c r="AB53" s="9"/>
      <c r="AC53" s="9"/>
    </row>
    <row r="54" spans="1:29" s="12" customFormat="1" ht="22.8" x14ac:dyDescent="0.3">
      <c r="A54" s="9">
        <v>51</v>
      </c>
      <c r="B54" s="9" t="s">
        <v>32</v>
      </c>
      <c r="C54" s="9">
        <v>3132</v>
      </c>
      <c r="D54" s="9" t="s">
        <v>222</v>
      </c>
      <c r="E54" s="9" t="s">
        <v>223</v>
      </c>
      <c r="F54" s="9"/>
      <c r="G54" s="9" t="s">
        <v>224</v>
      </c>
      <c r="H54" s="9"/>
      <c r="I54" s="9" t="s">
        <v>217</v>
      </c>
      <c r="J54" s="9"/>
      <c r="K54" s="9" t="s">
        <v>36</v>
      </c>
      <c r="L54" s="9" t="s">
        <v>37</v>
      </c>
      <c r="M54" s="9" t="s">
        <v>37</v>
      </c>
      <c r="N54" s="14">
        <v>22727.27</v>
      </c>
      <c r="O54" s="14">
        <v>25000</v>
      </c>
      <c r="P54" s="14">
        <v>22727.27</v>
      </c>
      <c r="Q54" s="9" t="s">
        <v>168</v>
      </c>
      <c r="R54" s="9" t="s">
        <v>37</v>
      </c>
      <c r="S54" s="11">
        <v>45594</v>
      </c>
      <c r="T54" s="11">
        <v>45658</v>
      </c>
      <c r="U54" s="9" t="s">
        <v>218</v>
      </c>
      <c r="V54" s="9" t="s">
        <v>219</v>
      </c>
      <c r="W54" s="9" t="s">
        <v>220</v>
      </c>
      <c r="X54" s="9" t="s">
        <v>46</v>
      </c>
      <c r="Y54" s="9" t="s">
        <v>225</v>
      </c>
      <c r="Z54" s="9" t="s">
        <v>37</v>
      </c>
      <c r="AA54" s="9"/>
      <c r="AB54" s="9"/>
      <c r="AC54" s="9"/>
    </row>
    <row r="55" spans="1:29" s="12" customFormat="1" ht="22.8" x14ac:dyDescent="0.3">
      <c r="A55" s="9">
        <v>52</v>
      </c>
      <c r="B55" s="9" t="s">
        <v>32</v>
      </c>
      <c r="C55" s="9">
        <v>3132</v>
      </c>
      <c r="D55" s="9" t="s">
        <v>226</v>
      </c>
      <c r="E55" s="9" t="s">
        <v>227</v>
      </c>
      <c r="F55" s="9"/>
      <c r="G55" s="9" t="s">
        <v>224</v>
      </c>
      <c r="H55" s="9"/>
      <c r="I55" s="9" t="s">
        <v>217</v>
      </c>
      <c r="J55" s="9"/>
      <c r="K55" s="9" t="s">
        <v>36</v>
      </c>
      <c r="L55" s="9" t="s">
        <v>37</v>
      </c>
      <c r="M55" s="9" t="s">
        <v>37</v>
      </c>
      <c r="N55" s="14">
        <v>32000</v>
      </c>
      <c r="O55" s="14">
        <v>32000</v>
      </c>
      <c r="P55" s="14">
        <v>32000</v>
      </c>
      <c r="Q55" s="9" t="s">
        <v>168</v>
      </c>
      <c r="R55" s="9" t="s">
        <v>37</v>
      </c>
      <c r="S55" s="11">
        <v>45642</v>
      </c>
      <c r="T55" s="11">
        <v>45658</v>
      </c>
      <c r="U55" s="9" t="s">
        <v>218</v>
      </c>
      <c r="V55" s="9" t="s">
        <v>219</v>
      </c>
      <c r="W55" s="9" t="s">
        <v>220</v>
      </c>
      <c r="X55" s="9" t="s">
        <v>46</v>
      </c>
      <c r="Y55" s="9" t="s">
        <v>225</v>
      </c>
      <c r="Z55" s="9" t="s">
        <v>37</v>
      </c>
      <c r="AA55" s="9"/>
      <c r="AB55" s="9"/>
      <c r="AC55" s="9"/>
    </row>
    <row r="56" spans="1:29" s="12" customFormat="1" ht="22.8" x14ac:dyDescent="0.3">
      <c r="A56" s="9">
        <v>53</v>
      </c>
      <c r="B56" s="9" t="s">
        <v>32</v>
      </c>
      <c r="C56" s="9">
        <v>3132</v>
      </c>
      <c r="D56" s="9" t="s">
        <v>228</v>
      </c>
      <c r="E56" s="9" t="s">
        <v>229</v>
      </c>
      <c r="F56" s="9" t="s">
        <v>37</v>
      </c>
      <c r="G56" s="9" t="s">
        <v>230</v>
      </c>
      <c r="H56" s="9" t="s">
        <v>37</v>
      </c>
      <c r="I56" s="9" t="s">
        <v>37</v>
      </c>
      <c r="J56" s="9" t="s">
        <v>231</v>
      </c>
      <c r="K56" s="9" t="s">
        <v>45</v>
      </c>
      <c r="L56" s="9" t="s">
        <v>37</v>
      </c>
      <c r="M56" s="9" t="s">
        <v>37</v>
      </c>
      <c r="N56" s="14">
        <v>160001.79999999999</v>
      </c>
      <c r="O56" s="14">
        <v>172980.63</v>
      </c>
      <c r="P56" s="14"/>
      <c r="Q56" s="9" t="s">
        <v>52</v>
      </c>
      <c r="R56" s="9" t="s">
        <v>46</v>
      </c>
      <c r="S56" s="11">
        <v>45574</v>
      </c>
      <c r="T56" s="11">
        <v>45658</v>
      </c>
      <c r="U56" s="9" t="s">
        <v>138</v>
      </c>
      <c r="V56" s="9" t="s">
        <v>232</v>
      </c>
      <c r="W56" s="9"/>
      <c r="X56" s="9"/>
      <c r="Y56" s="9"/>
      <c r="Z56" s="9" t="s">
        <v>37</v>
      </c>
      <c r="AA56" s="9"/>
      <c r="AB56" s="9"/>
      <c r="AC56" s="9"/>
    </row>
    <row r="57" spans="1:29" s="12" customFormat="1" ht="22.8" x14ac:dyDescent="0.3">
      <c r="A57" s="9">
        <v>54</v>
      </c>
      <c r="B57" s="9" t="s">
        <v>32</v>
      </c>
      <c r="C57" s="9">
        <v>3132</v>
      </c>
      <c r="D57" s="9" t="s">
        <v>233</v>
      </c>
      <c r="E57" s="9" t="s">
        <v>234</v>
      </c>
      <c r="F57" s="9" t="s">
        <v>230</v>
      </c>
      <c r="G57" s="9" t="s">
        <v>230</v>
      </c>
      <c r="H57" s="9" t="s">
        <v>37</v>
      </c>
      <c r="I57" s="9" t="s">
        <v>37</v>
      </c>
      <c r="J57" s="9" t="s">
        <v>231</v>
      </c>
      <c r="K57" s="9" t="s">
        <v>45</v>
      </c>
      <c r="L57" s="9" t="s">
        <v>37</v>
      </c>
      <c r="M57" s="9" t="s">
        <v>37</v>
      </c>
      <c r="N57" s="14">
        <v>28150.28</v>
      </c>
      <c r="O57" s="14">
        <v>34061.839999999997</v>
      </c>
      <c r="P57" s="14"/>
      <c r="Q57" s="9" t="s">
        <v>168</v>
      </c>
      <c r="R57" s="9" t="s">
        <v>46</v>
      </c>
      <c r="S57" s="11">
        <v>45607</v>
      </c>
      <c r="T57" s="11">
        <v>45658</v>
      </c>
      <c r="U57" s="9" t="s">
        <v>138</v>
      </c>
      <c r="V57" s="9" t="s">
        <v>232</v>
      </c>
      <c r="W57" s="9"/>
      <c r="X57" s="9"/>
      <c r="Y57" s="9"/>
      <c r="Z57" s="9" t="s">
        <v>37</v>
      </c>
      <c r="AA57" s="9"/>
      <c r="AB57" s="9"/>
      <c r="AC57" s="9"/>
    </row>
    <row r="58" spans="1:29" s="12" customFormat="1" ht="16.95" customHeight="1" x14ac:dyDescent="0.3">
      <c r="A58" s="9">
        <v>55</v>
      </c>
      <c r="B58" s="9" t="s">
        <v>32</v>
      </c>
      <c r="C58" s="9">
        <v>3132</v>
      </c>
      <c r="D58" s="9" t="s">
        <v>235</v>
      </c>
      <c r="E58" s="9" t="s">
        <v>131</v>
      </c>
      <c r="F58" s="9"/>
      <c r="G58" s="9"/>
      <c r="H58" s="9"/>
      <c r="I58" s="9"/>
      <c r="J58" s="9"/>
      <c r="K58" s="9" t="s">
        <v>45</v>
      </c>
      <c r="L58" s="9" t="s">
        <v>37</v>
      </c>
      <c r="M58" s="9" t="s">
        <v>37</v>
      </c>
      <c r="N58" s="14">
        <v>128950.45</v>
      </c>
      <c r="O58" s="14">
        <v>139946.03</v>
      </c>
      <c r="P58" s="14">
        <v>110907.08</v>
      </c>
      <c r="Q58" s="9" t="s">
        <v>52</v>
      </c>
      <c r="R58" s="9" t="s">
        <v>46</v>
      </c>
      <c r="S58" s="11">
        <v>45601</v>
      </c>
      <c r="T58" s="11">
        <v>45658</v>
      </c>
      <c r="U58" s="9" t="s">
        <v>218</v>
      </c>
      <c r="V58" s="9" t="s">
        <v>236</v>
      </c>
      <c r="W58" s="9" t="s">
        <v>37</v>
      </c>
      <c r="X58" s="9" t="s">
        <v>46</v>
      </c>
      <c r="Y58" s="9" t="s">
        <v>237</v>
      </c>
      <c r="Z58" s="9" t="s">
        <v>37</v>
      </c>
      <c r="AA58" s="9"/>
      <c r="AB58" s="9"/>
      <c r="AC58" s="9"/>
    </row>
    <row r="59" spans="1:29" s="12" customFormat="1" ht="16.95" customHeight="1" x14ac:dyDescent="0.3">
      <c r="A59" s="9">
        <v>56</v>
      </c>
      <c r="B59" s="9" t="s">
        <v>32</v>
      </c>
      <c r="C59" s="9">
        <v>3132</v>
      </c>
      <c r="D59" s="9" t="s">
        <v>238</v>
      </c>
      <c r="E59" s="9" t="s">
        <v>239</v>
      </c>
      <c r="F59" s="9"/>
      <c r="G59" s="9"/>
      <c r="H59" s="9"/>
      <c r="I59" s="9"/>
      <c r="J59" s="9"/>
      <c r="K59" s="9" t="s">
        <v>36</v>
      </c>
      <c r="L59" s="9" t="s">
        <v>37</v>
      </c>
      <c r="M59" s="9" t="s">
        <v>37</v>
      </c>
      <c r="N59" s="14">
        <v>496</v>
      </c>
      <c r="O59" s="14">
        <v>600</v>
      </c>
      <c r="P59" s="14">
        <v>600</v>
      </c>
      <c r="Q59" s="9" t="s">
        <v>38</v>
      </c>
      <c r="R59" s="9" t="s">
        <v>37</v>
      </c>
      <c r="S59" s="11"/>
      <c r="T59" s="11">
        <v>45658</v>
      </c>
      <c r="U59" s="9" t="s">
        <v>218</v>
      </c>
      <c r="V59" s="9" t="s">
        <v>236</v>
      </c>
      <c r="W59" s="9" t="s">
        <v>37</v>
      </c>
      <c r="X59" s="9" t="s">
        <v>46</v>
      </c>
      <c r="Y59" s="9" t="s">
        <v>240</v>
      </c>
      <c r="Z59" s="9" t="s">
        <v>37</v>
      </c>
      <c r="AA59" s="9"/>
      <c r="AB59" s="9"/>
      <c r="AC59" s="9"/>
    </row>
    <row r="60" spans="1:29" s="12" customFormat="1" ht="16.95" customHeight="1" x14ac:dyDescent="0.3">
      <c r="A60" s="9">
        <v>57</v>
      </c>
      <c r="B60" s="9" t="s">
        <v>32</v>
      </c>
      <c r="C60" s="9">
        <v>3132</v>
      </c>
      <c r="D60" s="9" t="s">
        <v>241</v>
      </c>
      <c r="E60" s="9" t="s">
        <v>242</v>
      </c>
      <c r="F60" s="9"/>
      <c r="G60" s="9"/>
      <c r="H60" s="9"/>
      <c r="I60" s="9"/>
      <c r="J60" s="9"/>
      <c r="K60" s="9" t="s">
        <v>45</v>
      </c>
      <c r="L60" s="9" t="s">
        <v>37</v>
      </c>
      <c r="M60" s="9" t="s">
        <v>46</v>
      </c>
      <c r="N60" s="14">
        <v>33057.85</v>
      </c>
      <c r="O60" s="14">
        <v>40000</v>
      </c>
      <c r="P60" s="14">
        <v>40000</v>
      </c>
      <c r="Q60" s="9" t="s">
        <v>38</v>
      </c>
      <c r="R60" s="9" t="s">
        <v>37</v>
      </c>
      <c r="S60" s="11">
        <v>45603</v>
      </c>
      <c r="T60" s="11">
        <v>45658</v>
      </c>
      <c r="U60" s="9" t="s">
        <v>218</v>
      </c>
      <c r="V60" s="9" t="s">
        <v>236</v>
      </c>
      <c r="W60" s="9" t="s">
        <v>37</v>
      </c>
      <c r="X60" s="9" t="s">
        <v>37</v>
      </c>
      <c r="Y60" s="9" t="s">
        <v>243</v>
      </c>
      <c r="Z60" s="9" t="s">
        <v>37</v>
      </c>
      <c r="AA60" s="9"/>
      <c r="AB60" s="9"/>
      <c r="AC60" s="9"/>
    </row>
    <row r="61" spans="1:29" s="12" customFormat="1" ht="16.95" customHeight="1" x14ac:dyDescent="0.3">
      <c r="A61" s="9">
        <v>58</v>
      </c>
      <c r="B61" s="9" t="s">
        <v>32</v>
      </c>
      <c r="C61" s="9">
        <v>3132</v>
      </c>
      <c r="D61" s="9" t="s">
        <v>244</v>
      </c>
      <c r="E61" s="9" t="s">
        <v>44</v>
      </c>
      <c r="F61" s="9"/>
      <c r="G61" s="9"/>
      <c r="H61" s="9"/>
      <c r="I61" s="9"/>
      <c r="J61" s="9"/>
      <c r="K61" s="9" t="s">
        <v>45</v>
      </c>
      <c r="L61" s="9" t="s">
        <v>37</v>
      </c>
      <c r="M61" s="9" t="s">
        <v>46</v>
      </c>
      <c r="N61" s="14">
        <v>37190</v>
      </c>
      <c r="O61" s="14">
        <v>45000</v>
      </c>
      <c r="P61" s="14">
        <v>45000</v>
      </c>
      <c r="Q61" s="9" t="s">
        <v>38</v>
      </c>
      <c r="R61" s="9" t="s">
        <v>37</v>
      </c>
      <c r="S61" s="11">
        <v>45252</v>
      </c>
      <c r="T61" s="11">
        <v>45658</v>
      </c>
      <c r="U61" s="9" t="s">
        <v>218</v>
      </c>
      <c r="V61" s="9" t="s">
        <v>236</v>
      </c>
      <c r="W61" s="9" t="s">
        <v>37</v>
      </c>
      <c r="X61" s="9" t="s">
        <v>37</v>
      </c>
      <c r="Y61" s="9" t="s">
        <v>243</v>
      </c>
      <c r="Z61" s="9" t="s">
        <v>37</v>
      </c>
      <c r="AA61" s="9"/>
      <c r="AB61" s="9"/>
      <c r="AC61" s="9"/>
    </row>
    <row r="62" spans="1:29" s="12" customFormat="1" ht="16.95" customHeight="1" x14ac:dyDescent="0.3">
      <c r="A62" s="9">
        <v>59</v>
      </c>
      <c r="B62" s="9" t="s">
        <v>32</v>
      </c>
      <c r="C62" s="9">
        <v>3132</v>
      </c>
      <c r="D62" s="9" t="s">
        <v>245</v>
      </c>
      <c r="E62" s="9" t="s">
        <v>246</v>
      </c>
      <c r="F62" s="9"/>
      <c r="G62" s="9"/>
      <c r="H62" s="9"/>
      <c r="I62" s="9"/>
      <c r="J62" s="9"/>
      <c r="K62" s="9" t="s">
        <v>57</v>
      </c>
      <c r="L62" s="9" t="s">
        <v>37</v>
      </c>
      <c r="M62" s="9" t="s">
        <v>37</v>
      </c>
      <c r="N62" s="14">
        <v>140784.4</v>
      </c>
      <c r="O62" s="14">
        <v>154862.84</v>
      </c>
      <c r="P62" s="14">
        <v>140784.4</v>
      </c>
      <c r="Q62" s="9" t="s">
        <v>247</v>
      </c>
      <c r="R62" s="9" t="s">
        <v>37</v>
      </c>
      <c r="S62" s="11">
        <v>45642</v>
      </c>
      <c r="T62" s="11">
        <v>45658</v>
      </c>
      <c r="U62" s="9" t="s">
        <v>40</v>
      </c>
      <c r="V62" s="9" t="s">
        <v>236</v>
      </c>
      <c r="W62" s="9" t="s">
        <v>46</v>
      </c>
      <c r="X62" s="9" t="s">
        <v>46</v>
      </c>
      <c r="Y62" s="9" t="s">
        <v>240</v>
      </c>
      <c r="Z62" s="9" t="s">
        <v>37</v>
      </c>
      <c r="AA62" s="9"/>
      <c r="AB62" s="9"/>
      <c r="AC62" s="9"/>
    </row>
    <row r="63" spans="1:29" s="12" customFormat="1" ht="22.8" x14ac:dyDescent="0.3">
      <c r="A63" s="9">
        <v>60</v>
      </c>
      <c r="B63" s="9" t="s">
        <v>32</v>
      </c>
      <c r="C63" s="9">
        <v>3132</v>
      </c>
      <c r="D63" s="9" t="s">
        <v>248</v>
      </c>
      <c r="E63" s="9"/>
      <c r="F63" s="9"/>
      <c r="G63" s="9" t="s">
        <v>249</v>
      </c>
      <c r="H63" s="9"/>
      <c r="I63" s="9"/>
      <c r="J63" s="9"/>
      <c r="K63" s="9" t="s">
        <v>45</v>
      </c>
      <c r="L63" s="9" t="s">
        <v>46</v>
      </c>
      <c r="M63" s="9" t="s">
        <v>37</v>
      </c>
      <c r="N63" s="14">
        <v>170188.75</v>
      </c>
      <c r="O63" s="14">
        <v>187207.63</v>
      </c>
      <c r="P63" s="14">
        <f>158743.92/1.1</f>
        <v>144312.65454545454</v>
      </c>
      <c r="Q63" s="9" t="s">
        <v>52</v>
      </c>
      <c r="R63" s="9" t="s">
        <v>37</v>
      </c>
      <c r="S63" s="11">
        <v>45554</v>
      </c>
      <c r="T63" s="11">
        <v>45658</v>
      </c>
      <c r="U63" s="9" t="s">
        <v>218</v>
      </c>
      <c r="V63" s="9" t="s">
        <v>250</v>
      </c>
      <c r="W63" s="9" t="s">
        <v>37</v>
      </c>
      <c r="X63" s="9" t="s">
        <v>37</v>
      </c>
      <c r="Y63" s="9" t="s">
        <v>251</v>
      </c>
      <c r="Z63" s="9" t="s">
        <v>37</v>
      </c>
      <c r="AA63" s="9"/>
      <c r="AB63" s="9"/>
      <c r="AC63" s="9"/>
    </row>
    <row r="64" spans="1:29" s="12" customFormat="1" ht="22.8" x14ac:dyDescent="0.3">
      <c r="A64" s="9">
        <v>61</v>
      </c>
      <c r="B64" s="9" t="s">
        <v>32</v>
      </c>
      <c r="C64" s="9">
        <v>3132</v>
      </c>
      <c r="D64" s="9" t="s">
        <v>252</v>
      </c>
      <c r="E64" s="9"/>
      <c r="F64" s="9"/>
      <c r="G64" s="9" t="s">
        <v>249</v>
      </c>
      <c r="H64" s="9"/>
      <c r="I64" s="9"/>
      <c r="J64" s="9"/>
      <c r="K64" s="9" t="s">
        <v>45</v>
      </c>
      <c r="L64" s="9" t="s">
        <v>46</v>
      </c>
      <c r="M64" s="9" t="s">
        <v>37</v>
      </c>
      <c r="N64" s="14">
        <v>21845</v>
      </c>
      <c r="O64" s="14">
        <v>23407.9</v>
      </c>
      <c r="P64" s="14">
        <f>16732.65/1.1</f>
        <v>15211.5</v>
      </c>
      <c r="Q64" s="9" t="s">
        <v>52</v>
      </c>
      <c r="R64" s="9" t="s">
        <v>46</v>
      </c>
      <c r="S64" s="11">
        <v>45554</v>
      </c>
      <c r="T64" s="11">
        <v>45658</v>
      </c>
      <c r="U64" s="9" t="s">
        <v>218</v>
      </c>
      <c r="V64" s="9" t="s">
        <v>250</v>
      </c>
      <c r="W64" s="9" t="s">
        <v>37</v>
      </c>
      <c r="X64" s="9" t="s">
        <v>37</v>
      </c>
      <c r="Y64" s="9" t="s">
        <v>251</v>
      </c>
      <c r="Z64" s="9" t="s">
        <v>37</v>
      </c>
      <c r="AA64" s="9"/>
      <c r="AB64" s="9"/>
      <c r="AC64" s="9"/>
    </row>
    <row r="65" spans="1:29" s="12" customFormat="1" ht="22.8" x14ac:dyDescent="0.3">
      <c r="A65" s="9">
        <v>62</v>
      </c>
      <c r="B65" s="9" t="s">
        <v>32</v>
      </c>
      <c r="C65" s="9">
        <v>3132</v>
      </c>
      <c r="D65" s="9" t="s">
        <v>253</v>
      </c>
      <c r="E65" s="9"/>
      <c r="F65" s="9"/>
      <c r="G65" s="9" t="s">
        <v>249</v>
      </c>
      <c r="H65" s="9"/>
      <c r="I65" s="9"/>
      <c r="J65" s="9"/>
      <c r="K65" s="9" t="s">
        <v>45</v>
      </c>
      <c r="L65" s="9" t="s">
        <v>46</v>
      </c>
      <c r="M65" s="9" t="s">
        <v>37</v>
      </c>
      <c r="N65" s="14">
        <v>8975.2999999999993</v>
      </c>
      <c r="O65" s="14">
        <v>9872.83</v>
      </c>
      <c r="P65" s="14">
        <f>6734.95/1.1</f>
        <v>6122.6818181818171</v>
      </c>
      <c r="Q65" s="9" t="s">
        <v>52</v>
      </c>
      <c r="R65" s="9" t="s">
        <v>46</v>
      </c>
      <c r="S65" s="11">
        <v>45554</v>
      </c>
      <c r="T65" s="11">
        <v>45658</v>
      </c>
      <c r="U65" s="9" t="s">
        <v>218</v>
      </c>
      <c r="V65" s="9" t="s">
        <v>250</v>
      </c>
      <c r="W65" s="9" t="s">
        <v>37</v>
      </c>
      <c r="X65" s="9" t="s">
        <v>37</v>
      </c>
      <c r="Y65" s="9" t="s">
        <v>251</v>
      </c>
      <c r="Z65" s="9" t="s">
        <v>37</v>
      </c>
      <c r="AA65" s="9"/>
      <c r="AB65" s="9"/>
      <c r="AC65" s="9"/>
    </row>
    <row r="66" spans="1:29" s="12" customFormat="1" ht="22.8" x14ac:dyDescent="0.3">
      <c r="A66" s="9">
        <v>63</v>
      </c>
      <c r="B66" s="9" t="s">
        <v>32</v>
      </c>
      <c r="C66" s="9">
        <v>3132</v>
      </c>
      <c r="D66" s="9" t="s">
        <v>254</v>
      </c>
      <c r="E66" s="9"/>
      <c r="F66" s="9"/>
      <c r="G66" s="9" t="s">
        <v>249</v>
      </c>
      <c r="H66" s="9"/>
      <c r="I66" s="9"/>
      <c r="J66" s="9"/>
      <c r="K66" s="9" t="s">
        <v>45</v>
      </c>
      <c r="L66" s="9" t="s">
        <v>46</v>
      </c>
      <c r="M66" s="9" t="s">
        <v>37</v>
      </c>
      <c r="N66" s="14">
        <v>64116.77</v>
      </c>
      <c r="O66" s="14">
        <v>70324.86</v>
      </c>
      <c r="P66" s="14">
        <f>54340.1/1.1</f>
        <v>49400.090909090904</v>
      </c>
      <c r="Q66" s="9" t="s">
        <v>52</v>
      </c>
      <c r="R66" s="9" t="s">
        <v>46</v>
      </c>
      <c r="S66" s="11">
        <v>45554</v>
      </c>
      <c r="T66" s="11">
        <v>45658</v>
      </c>
      <c r="U66" s="9" t="s">
        <v>218</v>
      </c>
      <c r="V66" s="9" t="s">
        <v>250</v>
      </c>
      <c r="W66" s="9" t="s">
        <v>37</v>
      </c>
      <c r="X66" s="9" t="s">
        <v>37</v>
      </c>
      <c r="Y66" s="9" t="s">
        <v>251</v>
      </c>
      <c r="Z66" s="9" t="s">
        <v>37</v>
      </c>
      <c r="AA66" s="9"/>
      <c r="AB66" s="9"/>
      <c r="AC66" s="9"/>
    </row>
    <row r="67" spans="1:29" s="12" customFormat="1" ht="22.8" x14ac:dyDescent="0.3">
      <c r="A67" s="9">
        <v>64</v>
      </c>
      <c r="B67" s="9" t="s">
        <v>32</v>
      </c>
      <c r="C67" s="9">
        <v>3132</v>
      </c>
      <c r="D67" s="9" t="s">
        <v>255</v>
      </c>
      <c r="E67" s="9"/>
      <c r="F67" s="9"/>
      <c r="G67" s="9" t="s">
        <v>249</v>
      </c>
      <c r="H67" s="9"/>
      <c r="I67" s="9"/>
      <c r="J67" s="9"/>
      <c r="K67" s="9" t="s">
        <v>45</v>
      </c>
      <c r="L67" s="9" t="s">
        <v>46</v>
      </c>
      <c r="M67" s="9" t="s">
        <v>37</v>
      </c>
      <c r="N67" s="14">
        <v>32831.089999999997</v>
      </c>
      <c r="O67" s="14">
        <v>36114.199999999997</v>
      </c>
      <c r="P67" s="14">
        <f>28722.21/1.1</f>
        <v>26111.1</v>
      </c>
      <c r="Q67" s="9" t="s">
        <v>52</v>
      </c>
      <c r="R67" s="9" t="s">
        <v>46</v>
      </c>
      <c r="S67" s="11">
        <v>45554</v>
      </c>
      <c r="T67" s="11">
        <v>45658</v>
      </c>
      <c r="U67" s="9" t="s">
        <v>218</v>
      </c>
      <c r="V67" s="9" t="s">
        <v>250</v>
      </c>
      <c r="W67" s="9" t="s">
        <v>37</v>
      </c>
      <c r="X67" s="9" t="s">
        <v>37</v>
      </c>
      <c r="Y67" s="9" t="s">
        <v>251</v>
      </c>
      <c r="Z67" s="9" t="s">
        <v>37</v>
      </c>
      <c r="AA67" s="9"/>
      <c r="AB67" s="9"/>
      <c r="AC67" s="9"/>
    </row>
    <row r="68" spans="1:29" s="12" customFormat="1" ht="22.8" x14ac:dyDescent="0.3">
      <c r="A68" s="9">
        <v>65</v>
      </c>
      <c r="B68" s="9" t="s">
        <v>32</v>
      </c>
      <c r="C68" s="9">
        <v>3132</v>
      </c>
      <c r="D68" s="9" t="s">
        <v>256</v>
      </c>
      <c r="E68" s="9"/>
      <c r="F68" s="9"/>
      <c r="G68" s="9" t="s">
        <v>249</v>
      </c>
      <c r="H68" s="9"/>
      <c r="I68" s="9"/>
      <c r="J68" s="9"/>
      <c r="K68" s="9" t="s">
        <v>45</v>
      </c>
      <c r="L68" s="9" t="s">
        <v>46</v>
      </c>
      <c r="M68" s="9" t="s">
        <v>37</v>
      </c>
      <c r="N68" s="14">
        <v>42275</v>
      </c>
      <c r="O68" s="14">
        <v>46502.5</v>
      </c>
      <c r="P68" s="14">
        <f>41277.5/1.1</f>
        <v>37525</v>
      </c>
      <c r="Q68" s="9" t="s">
        <v>52</v>
      </c>
      <c r="R68" s="9" t="s">
        <v>46</v>
      </c>
      <c r="S68" s="11">
        <v>45554</v>
      </c>
      <c r="T68" s="11">
        <v>45658</v>
      </c>
      <c r="U68" s="9" t="s">
        <v>218</v>
      </c>
      <c r="V68" s="9" t="s">
        <v>250</v>
      </c>
      <c r="W68" s="9" t="s">
        <v>37</v>
      </c>
      <c r="X68" s="9" t="s">
        <v>37</v>
      </c>
      <c r="Y68" s="9" t="s">
        <v>251</v>
      </c>
      <c r="Z68" s="9" t="s">
        <v>37</v>
      </c>
      <c r="AA68" s="9"/>
      <c r="AB68" s="9"/>
      <c r="AC68" s="9"/>
    </row>
    <row r="69" spans="1:29" s="12" customFormat="1" ht="22.8" x14ac:dyDescent="0.3">
      <c r="A69" s="9">
        <v>66</v>
      </c>
      <c r="B69" s="9" t="s">
        <v>32</v>
      </c>
      <c r="C69" s="9">
        <v>3132</v>
      </c>
      <c r="D69" s="9" t="s">
        <v>257</v>
      </c>
      <c r="E69" s="9"/>
      <c r="F69" s="9"/>
      <c r="G69" s="9" t="s">
        <v>249</v>
      </c>
      <c r="H69" s="9"/>
      <c r="I69" s="9"/>
      <c r="J69" s="9"/>
      <c r="K69" s="9" t="s">
        <v>45</v>
      </c>
      <c r="L69" s="9" t="s">
        <v>46</v>
      </c>
      <c r="M69" s="9" t="s">
        <v>37</v>
      </c>
      <c r="N69" s="14">
        <v>33794.5</v>
      </c>
      <c r="O69" s="14">
        <v>37173.949999999997</v>
      </c>
      <c r="P69" s="14">
        <f>35459.33/1.1</f>
        <v>32235.754545454543</v>
      </c>
      <c r="Q69" s="9" t="s">
        <v>52</v>
      </c>
      <c r="R69" s="9" t="s">
        <v>46</v>
      </c>
      <c r="S69" s="11">
        <v>45554</v>
      </c>
      <c r="T69" s="11">
        <v>45658</v>
      </c>
      <c r="U69" s="9" t="s">
        <v>218</v>
      </c>
      <c r="V69" s="9" t="s">
        <v>250</v>
      </c>
      <c r="W69" s="9" t="s">
        <v>37</v>
      </c>
      <c r="X69" s="9" t="s">
        <v>37</v>
      </c>
      <c r="Y69" s="9" t="s">
        <v>251</v>
      </c>
      <c r="Z69" s="9" t="s">
        <v>37</v>
      </c>
      <c r="AA69" s="9"/>
      <c r="AB69" s="9"/>
      <c r="AC69" s="9"/>
    </row>
    <row r="70" spans="1:29" s="12" customFormat="1" ht="22.8" x14ac:dyDescent="0.3">
      <c r="A70" s="9">
        <v>67</v>
      </c>
      <c r="B70" s="9" t="s">
        <v>32</v>
      </c>
      <c r="C70" s="9">
        <v>3132</v>
      </c>
      <c r="D70" s="9" t="s">
        <v>258</v>
      </c>
      <c r="E70" s="9"/>
      <c r="F70" s="9"/>
      <c r="G70" s="9" t="s">
        <v>249</v>
      </c>
      <c r="H70" s="9"/>
      <c r="I70" s="9"/>
      <c r="J70" s="9"/>
      <c r="K70" s="9" t="s">
        <v>45</v>
      </c>
      <c r="L70" s="9" t="s">
        <v>46</v>
      </c>
      <c r="M70" s="9" t="s">
        <v>37</v>
      </c>
      <c r="N70" s="14">
        <v>71308.45</v>
      </c>
      <c r="O70" s="14">
        <v>78251.55</v>
      </c>
      <c r="P70" s="14">
        <f>68646.38/1.1</f>
        <v>62405.799999999996</v>
      </c>
      <c r="Q70" s="9" t="s">
        <v>52</v>
      </c>
      <c r="R70" s="9" t="s">
        <v>46</v>
      </c>
      <c r="S70" s="11">
        <v>45554</v>
      </c>
      <c r="T70" s="11">
        <v>45658</v>
      </c>
      <c r="U70" s="9" t="s">
        <v>218</v>
      </c>
      <c r="V70" s="9" t="s">
        <v>250</v>
      </c>
      <c r="W70" s="9" t="s">
        <v>37</v>
      </c>
      <c r="X70" s="9" t="s">
        <v>37</v>
      </c>
      <c r="Y70" s="9" t="s">
        <v>251</v>
      </c>
      <c r="Z70" s="9" t="s">
        <v>37</v>
      </c>
      <c r="AA70" s="9"/>
      <c r="AB70" s="9"/>
      <c r="AC70" s="9"/>
    </row>
    <row r="71" spans="1:29" s="12" customFormat="1" ht="22.8" x14ac:dyDescent="0.3">
      <c r="A71" s="9">
        <v>68</v>
      </c>
      <c r="B71" s="9" t="s">
        <v>32</v>
      </c>
      <c r="C71" s="9">
        <v>3132</v>
      </c>
      <c r="D71" s="9" t="s">
        <v>259</v>
      </c>
      <c r="E71" s="9"/>
      <c r="F71" s="9"/>
      <c r="G71" s="9" t="s">
        <v>249</v>
      </c>
      <c r="H71" s="9"/>
      <c r="I71" s="9"/>
      <c r="J71" s="9"/>
      <c r="K71" s="9" t="s">
        <v>45</v>
      </c>
      <c r="L71" s="9" t="s">
        <v>46</v>
      </c>
      <c r="M71" s="9" t="s">
        <v>37</v>
      </c>
      <c r="N71" s="14">
        <v>20609.59</v>
      </c>
      <c r="O71" s="14">
        <v>24645.94</v>
      </c>
      <c r="P71" s="14">
        <f>19337.17/1.21</f>
        <v>15981.132231404958</v>
      </c>
      <c r="Q71" s="9" t="s">
        <v>52</v>
      </c>
      <c r="R71" s="9" t="s">
        <v>46</v>
      </c>
      <c r="S71" s="11">
        <v>45554</v>
      </c>
      <c r="T71" s="11">
        <v>45658</v>
      </c>
      <c r="U71" s="9" t="s">
        <v>218</v>
      </c>
      <c r="V71" s="9" t="s">
        <v>250</v>
      </c>
      <c r="W71" s="9" t="s">
        <v>37</v>
      </c>
      <c r="X71" s="9" t="s">
        <v>37</v>
      </c>
      <c r="Y71" s="9" t="s">
        <v>251</v>
      </c>
      <c r="Z71" s="9" t="s">
        <v>37</v>
      </c>
      <c r="AA71" s="9"/>
      <c r="AB71" s="9"/>
      <c r="AC71" s="9"/>
    </row>
    <row r="72" spans="1:29" s="12" customFormat="1" ht="22.8" x14ac:dyDescent="0.3">
      <c r="A72" s="9">
        <v>69</v>
      </c>
      <c r="B72" s="9" t="s">
        <v>32</v>
      </c>
      <c r="C72" s="9">
        <v>3132</v>
      </c>
      <c r="D72" s="9" t="s">
        <v>260</v>
      </c>
      <c r="E72" s="9"/>
      <c r="F72" s="9"/>
      <c r="G72" s="9" t="s">
        <v>249</v>
      </c>
      <c r="H72" s="9"/>
      <c r="I72" s="9"/>
      <c r="J72" s="9"/>
      <c r="K72" s="9" t="s">
        <v>45</v>
      </c>
      <c r="L72" s="9" t="s">
        <v>46</v>
      </c>
      <c r="M72" s="9" t="s">
        <v>37</v>
      </c>
      <c r="N72" s="14">
        <v>88789.88</v>
      </c>
      <c r="O72" s="14">
        <v>97571.53</v>
      </c>
      <c r="P72" s="14">
        <f>79946.72/1.1</f>
        <v>72678.836363636365</v>
      </c>
      <c r="Q72" s="9" t="s">
        <v>52</v>
      </c>
      <c r="R72" s="9" t="s">
        <v>46</v>
      </c>
      <c r="S72" s="11">
        <v>45554</v>
      </c>
      <c r="T72" s="11">
        <v>45658</v>
      </c>
      <c r="U72" s="9" t="s">
        <v>218</v>
      </c>
      <c r="V72" s="9" t="s">
        <v>250</v>
      </c>
      <c r="W72" s="9" t="s">
        <v>37</v>
      </c>
      <c r="X72" s="9" t="s">
        <v>37</v>
      </c>
      <c r="Y72" s="9" t="s">
        <v>251</v>
      </c>
      <c r="Z72" s="9" t="s">
        <v>37</v>
      </c>
      <c r="AA72" s="9"/>
      <c r="AB72" s="9"/>
      <c r="AC72" s="9"/>
    </row>
    <row r="73" spans="1:29" s="12" customFormat="1" ht="22.8" x14ac:dyDescent="0.3">
      <c r="A73" s="9">
        <v>70</v>
      </c>
      <c r="B73" s="9" t="s">
        <v>32</v>
      </c>
      <c r="C73" s="9">
        <v>3132</v>
      </c>
      <c r="D73" s="9" t="s">
        <v>261</v>
      </c>
      <c r="E73" s="9"/>
      <c r="F73" s="9"/>
      <c r="G73" s="9" t="s">
        <v>249</v>
      </c>
      <c r="H73" s="9"/>
      <c r="I73" s="9"/>
      <c r="J73" s="9"/>
      <c r="K73" s="9" t="s">
        <v>45</v>
      </c>
      <c r="L73" s="9" t="s">
        <v>46</v>
      </c>
      <c r="M73" s="9" t="s">
        <v>37</v>
      </c>
      <c r="N73" s="14">
        <v>57579.5</v>
      </c>
      <c r="O73" s="14">
        <v>60799.9</v>
      </c>
      <c r="P73" s="14">
        <v>51794.69</v>
      </c>
      <c r="Q73" s="9" t="s">
        <v>52</v>
      </c>
      <c r="R73" s="9" t="s">
        <v>46</v>
      </c>
      <c r="S73" s="11">
        <v>45554</v>
      </c>
      <c r="T73" s="11">
        <v>45658</v>
      </c>
      <c r="U73" s="9" t="s">
        <v>218</v>
      </c>
      <c r="V73" s="9" t="s">
        <v>250</v>
      </c>
      <c r="W73" s="9" t="s">
        <v>37</v>
      </c>
      <c r="X73" s="9" t="s">
        <v>46</v>
      </c>
      <c r="Y73" s="9" t="s">
        <v>251</v>
      </c>
      <c r="Z73" s="9" t="s">
        <v>37</v>
      </c>
      <c r="AA73" s="9"/>
      <c r="AB73" s="9"/>
      <c r="AC73" s="9"/>
    </row>
    <row r="74" spans="1:29" s="12" customFormat="1" ht="22.8" x14ac:dyDescent="0.3">
      <c r="A74" s="9">
        <v>71</v>
      </c>
      <c r="B74" s="9" t="s">
        <v>32</v>
      </c>
      <c r="C74" s="9">
        <v>3132</v>
      </c>
      <c r="D74" s="9" t="s">
        <v>262</v>
      </c>
      <c r="E74" s="9"/>
      <c r="F74" s="9"/>
      <c r="G74" s="9" t="s">
        <v>249</v>
      </c>
      <c r="H74" s="9"/>
      <c r="I74" s="9"/>
      <c r="J74" s="9"/>
      <c r="K74" s="9" t="s">
        <v>45</v>
      </c>
      <c r="L74" s="9" t="s">
        <v>46</v>
      </c>
      <c r="M74" s="9" t="s">
        <v>37</v>
      </c>
      <c r="N74" s="14">
        <v>112657.1</v>
      </c>
      <c r="O74" s="14">
        <v>117180.56</v>
      </c>
      <c r="P74" s="14">
        <f>92029.3/1.1</f>
        <v>83663</v>
      </c>
      <c r="Q74" s="9" t="s">
        <v>52</v>
      </c>
      <c r="R74" s="9" t="s">
        <v>46</v>
      </c>
      <c r="S74" s="11">
        <v>45554</v>
      </c>
      <c r="T74" s="11">
        <v>45658</v>
      </c>
      <c r="U74" s="9" t="s">
        <v>218</v>
      </c>
      <c r="V74" s="9" t="s">
        <v>250</v>
      </c>
      <c r="W74" s="9" t="s">
        <v>37</v>
      </c>
      <c r="X74" s="9" t="s">
        <v>46</v>
      </c>
      <c r="Y74" s="9" t="s">
        <v>251</v>
      </c>
      <c r="Z74" s="9" t="s">
        <v>37</v>
      </c>
      <c r="AA74" s="9"/>
      <c r="AB74" s="9"/>
      <c r="AC74" s="9"/>
    </row>
    <row r="75" spans="1:29" s="12" customFormat="1" ht="22.8" x14ac:dyDescent="0.3">
      <c r="A75" s="9">
        <v>72</v>
      </c>
      <c r="B75" s="9" t="s">
        <v>32</v>
      </c>
      <c r="C75" s="9">
        <v>3132</v>
      </c>
      <c r="D75" s="9" t="s">
        <v>263</v>
      </c>
      <c r="E75" s="9"/>
      <c r="F75" s="9"/>
      <c r="G75" s="9" t="s">
        <v>249</v>
      </c>
      <c r="H75" s="9"/>
      <c r="I75" s="9"/>
      <c r="J75" s="9"/>
      <c r="K75" s="9" t="s">
        <v>45</v>
      </c>
      <c r="L75" s="9" t="s">
        <v>46</v>
      </c>
      <c r="M75" s="9" t="s">
        <v>46</v>
      </c>
      <c r="N75" s="14">
        <f>P75</f>
        <v>257024.79338842977</v>
      </c>
      <c r="O75" s="14">
        <v>311000</v>
      </c>
      <c r="P75" s="14">
        <f>O75/1.21</f>
        <v>257024.79338842977</v>
      </c>
      <c r="Q75" s="9" t="s">
        <v>264</v>
      </c>
      <c r="R75" s="9" t="s">
        <v>37</v>
      </c>
      <c r="S75" s="11"/>
      <c r="T75" s="11">
        <v>45658</v>
      </c>
      <c r="U75" s="9" t="s">
        <v>218</v>
      </c>
      <c r="V75" s="9" t="s">
        <v>250</v>
      </c>
      <c r="W75" s="9" t="s">
        <v>37</v>
      </c>
      <c r="X75" s="9" t="s">
        <v>37</v>
      </c>
      <c r="Y75" s="9" t="s">
        <v>251</v>
      </c>
      <c r="Z75" s="9" t="s">
        <v>37</v>
      </c>
      <c r="AA75" s="9"/>
      <c r="AB75" s="9"/>
      <c r="AC75" s="9"/>
    </row>
    <row r="76" spans="1:29" s="12" customFormat="1" ht="22.8" x14ac:dyDescent="0.3">
      <c r="A76" s="9">
        <v>73</v>
      </c>
      <c r="B76" s="9" t="s">
        <v>32</v>
      </c>
      <c r="C76" s="9">
        <v>3132</v>
      </c>
      <c r="D76" s="9" t="s">
        <v>265</v>
      </c>
      <c r="E76" s="9"/>
      <c r="F76" s="9"/>
      <c r="G76" s="9" t="s">
        <v>249</v>
      </c>
      <c r="H76" s="9"/>
      <c r="I76" s="9"/>
      <c r="J76" s="9"/>
      <c r="K76" s="9" t="s">
        <v>45</v>
      </c>
      <c r="L76" s="9" t="s">
        <v>46</v>
      </c>
      <c r="M76" s="9" t="s">
        <v>46</v>
      </c>
      <c r="N76" s="14">
        <f>P76</f>
        <v>7438.0165289256202</v>
      </c>
      <c r="O76" s="14">
        <v>9000</v>
      </c>
      <c r="P76" s="14">
        <f>O76/1.21</f>
        <v>7438.0165289256202</v>
      </c>
      <c r="Q76" s="9" t="s">
        <v>264</v>
      </c>
      <c r="R76" s="9" t="s">
        <v>37</v>
      </c>
      <c r="S76" s="11"/>
      <c r="T76" s="11">
        <v>45658</v>
      </c>
      <c r="U76" s="9" t="s">
        <v>218</v>
      </c>
      <c r="V76" s="9" t="s">
        <v>250</v>
      </c>
      <c r="W76" s="9" t="s">
        <v>37</v>
      </c>
      <c r="X76" s="9" t="s">
        <v>37</v>
      </c>
      <c r="Y76" s="9" t="s">
        <v>251</v>
      </c>
      <c r="Z76" s="9" t="s">
        <v>37</v>
      </c>
      <c r="AA76" s="9"/>
      <c r="AB76" s="9"/>
      <c r="AC76" s="9"/>
    </row>
    <row r="77" spans="1:29" s="12" customFormat="1" ht="22.8" x14ac:dyDescent="0.3">
      <c r="A77" s="9">
        <v>74</v>
      </c>
      <c r="B77" s="9" t="s">
        <v>32</v>
      </c>
      <c r="C77" s="9">
        <v>3132</v>
      </c>
      <c r="D77" s="9" t="s">
        <v>265</v>
      </c>
      <c r="E77" s="9"/>
      <c r="F77" s="9"/>
      <c r="G77" s="9" t="s">
        <v>249</v>
      </c>
      <c r="H77" s="9"/>
      <c r="I77" s="9"/>
      <c r="J77" s="9"/>
      <c r="K77" s="9" t="s">
        <v>45</v>
      </c>
      <c r="L77" s="9" t="s">
        <v>46</v>
      </c>
      <c r="M77" s="9" t="s">
        <v>46</v>
      </c>
      <c r="N77" s="14">
        <f>P77</f>
        <v>132231.40495867768</v>
      </c>
      <c r="O77" s="14">
        <v>160000</v>
      </c>
      <c r="P77" s="14">
        <f>O77/1.21</f>
        <v>132231.40495867768</v>
      </c>
      <c r="Q77" s="9" t="s">
        <v>264</v>
      </c>
      <c r="R77" s="9" t="s">
        <v>37</v>
      </c>
      <c r="S77" s="11"/>
      <c r="T77" s="11">
        <v>45705</v>
      </c>
      <c r="U77" s="9" t="s">
        <v>218</v>
      </c>
      <c r="V77" s="9" t="s">
        <v>250</v>
      </c>
      <c r="W77" s="9" t="s">
        <v>37</v>
      </c>
      <c r="X77" s="9" t="s">
        <v>37</v>
      </c>
      <c r="Y77" s="9" t="s">
        <v>251</v>
      </c>
      <c r="Z77" s="9" t="s">
        <v>37</v>
      </c>
      <c r="AA77" s="9"/>
      <c r="AB77" s="9"/>
      <c r="AC77" s="9"/>
    </row>
    <row r="78" spans="1:29" s="12" customFormat="1" ht="22.8" x14ac:dyDescent="0.3">
      <c r="A78" s="9">
        <v>75</v>
      </c>
      <c r="B78" s="9" t="s">
        <v>32</v>
      </c>
      <c r="C78" s="9">
        <v>3132</v>
      </c>
      <c r="D78" s="9" t="s">
        <v>266</v>
      </c>
      <c r="E78" s="9"/>
      <c r="F78" s="9"/>
      <c r="G78" s="9" t="s">
        <v>249</v>
      </c>
      <c r="H78" s="9"/>
      <c r="I78" s="9"/>
      <c r="J78" s="9"/>
      <c r="K78" s="9" t="s">
        <v>45</v>
      </c>
      <c r="L78" s="9" t="s">
        <v>46</v>
      </c>
      <c r="M78" s="9" t="s">
        <v>46</v>
      </c>
      <c r="N78" s="14">
        <v>19050.23</v>
      </c>
      <c r="O78" s="14">
        <v>22920.79</v>
      </c>
      <c r="P78" s="14">
        <v>12971.03</v>
      </c>
      <c r="Q78" s="9" t="s">
        <v>52</v>
      </c>
      <c r="R78" s="9" t="s">
        <v>46</v>
      </c>
      <c r="S78" s="11">
        <v>45187</v>
      </c>
      <c r="T78" s="11">
        <v>45292</v>
      </c>
      <c r="U78" s="9" t="s">
        <v>267</v>
      </c>
      <c r="V78" s="9" t="s">
        <v>250</v>
      </c>
      <c r="W78" s="9" t="s">
        <v>37</v>
      </c>
      <c r="X78" s="9" t="s">
        <v>37</v>
      </c>
      <c r="Y78" s="9" t="s">
        <v>251</v>
      </c>
      <c r="Z78" s="9" t="s">
        <v>37</v>
      </c>
      <c r="AA78" s="9"/>
      <c r="AB78" s="9"/>
      <c r="AC78" s="9"/>
    </row>
    <row r="79" spans="1:29" s="12" customFormat="1" ht="22.8" x14ac:dyDescent="0.3">
      <c r="A79" s="9">
        <v>76</v>
      </c>
      <c r="B79" s="9" t="s">
        <v>32</v>
      </c>
      <c r="C79" s="9">
        <v>3132</v>
      </c>
      <c r="D79" s="9" t="s">
        <v>268</v>
      </c>
      <c r="E79" s="9"/>
      <c r="F79" s="9"/>
      <c r="G79" s="9" t="s">
        <v>249</v>
      </c>
      <c r="H79" s="9"/>
      <c r="I79" s="9"/>
      <c r="J79" s="9"/>
      <c r="K79" s="9" t="s">
        <v>45</v>
      </c>
      <c r="L79" s="9" t="s">
        <v>46</v>
      </c>
      <c r="M79" s="9" t="s">
        <v>46</v>
      </c>
      <c r="N79" s="14">
        <v>4530.2</v>
      </c>
      <c r="O79" s="14">
        <v>4983.22</v>
      </c>
      <c r="P79" s="14">
        <f>2692.6/1.1</f>
        <v>2447.8181818181815</v>
      </c>
      <c r="Q79" s="9" t="s">
        <v>52</v>
      </c>
      <c r="R79" s="9" t="s">
        <v>46</v>
      </c>
      <c r="S79" s="11">
        <v>45187</v>
      </c>
      <c r="T79" s="11">
        <v>45292</v>
      </c>
      <c r="U79" s="9" t="s">
        <v>267</v>
      </c>
      <c r="V79" s="9" t="s">
        <v>250</v>
      </c>
      <c r="W79" s="9" t="s">
        <v>37</v>
      </c>
      <c r="X79" s="9" t="s">
        <v>37</v>
      </c>
      <c r="Y79" s="9" t="s">
        <v>251</v>
      </c>
      <c r="Z79" s="9" t="s">
        <v>37</v>
      </c>
      <c r="AA79" s="9"/>
      <c r="AB79" s="9"/>
      <c r="AC79" s="9"/>
    </row>
    <row r="80" spans="1:29" s="12" customFormat="1" ht="22.8" x14ac:dyDescent="0.3">
      <c r="A80" s="9">
        <v>77</v>
      </c>
      <c r="B80" s="9" t="s">
        <v>32</v>
      </c>
      <c r="C80" s="9">
        <v>3132</v>
      </c>
      <c r="D80" s="9" t="s">
        <v>269</v>
      </c>
      <c r="E80" s="9"/>
      <c r="F80" s="9"/>
      <c r="G80" s="9" t="s">
        <v>249</v>
      </c>
      <c r="H80" s="9"/>
      <c r="I80" s="9"/>
      <c r="J80" s="9"/>
      <c r="K80" s="9" t="s">
        <v>45</v>
      </c>
      <c r="L80" s="9" t="s">
        <v>46</v>
      </c>
      <c r="M80" s="9" t="s">
        <v>46</v>
      </c>
      <c r="N80" s="14">
        <v>4885.8</v>
      </c>
      <c r="O80" s="14">
        <v>5911.82</v>
      </c>
      <c r="P80" s="14">
        <f>4719.24/1.21</f>
        <v>3900.1983471074382</v>
      </c>
      <c r="Q80" s="9" t="s">
        <v>52</v>
      </c>
      <c r="R80" s="9" t="s">
        <v>46</v>
      </c>
      <c r="S80" s="11">
        <v>45187</v>
      </c>
      <c r="T80" s="11">
        <v>45292</v>
      </c>
      <c r="U80" s="9" t="s">
        <v>267</v>
      </c>
      <c r="V80" s="9" t="s">
        <v>250</v>
      </c>
      <c r="W80" s="9" t="s">
        <v>37</v>
      </c>
      <c r="X80" s="9" t="s">
        <v>37</v>
      </c>
      <c r="Y80" s="9" t="s">
        <v>251</v>
      </c>
      <c r="Z80" s="9" t="s">
        <v>37</v>
      </c>
      <c r="AA80" s="9"/>
      <c r="AB80" s="9"/>
      <c r="AC80" s="9"/>
    </row>
    <row r="81" spans="1:29" s="12" customFormat="1" ht="22.8" x14ac:dyDescent="0.3">
      <c r="A81" s="9">
        <v>78</v>
      </c>
      <c r="B81" s="9" t="s">
        <v>32</v>
      </c>
      <c r="C81" s="9">
        <v>3132</v>
      </c>
      <c r="D81" s="9" t="s">
        <v>270</v>
      </c>
      <c r="E81" s="9"/>
      <c r="F81" s="9"/>
      <c r="G81" s="9" t="s">
        <v>249</v>
      </c>
      <c r="H81" s="9"/>
      <c r="I81" s="9"/>
      <c r="J81" s="9"/>
      <c r="K81" s="9" t="s">
        <v>45</v>
      </c>
      <c r="L81" s="9" t="s">
        <v>46</v>
      </c>
      <c r="M81" s="9" t="s">
        <v>46</v>
      </c>
      <c r="N81" s="14">
        <v>4155.55</v>
      </c>
      <c r="O81" s="14">
        <v>4321.7700000000004</v>
      </c>
      <c r="P81" s="14">
        <f>3239.6/1.04</f>
        <v>3115</v>
      </c>
      <c r="Q81" s="9" t="s">
        <v>52</v>
      </c>
      <c r="R81" s="9" t="s">
        <v>46</v>
      </c>
      <c r="S81" s="11">
        <v>45187</v>
      </c>
      <c r="T81" s="11">
        <v>45292</v>
      </c>
      <c r="U81" s="9" t="s">
        <v>267</v>
      </c>
      <c r="V81" s="9" t="s">
        <v>250</v>
      </c>
      <c r="W81" s="9" t="s">
        <v>37</v>
      </c>
      <c r="X81" s="9" t="s">
        <v>37</v>
      </c>
      <c r="Y81" s="9" t="s">
        <v>251</v>
      </c>
      <c r="Z81" s="9" t="s">
        <v>37</v>
      </c>
      <c r="AA81" s="9"/>
      <c r="AB81" s="9"/>
      <c r="AC81" s="9"/>
    </row>
    <row r="82" spans="1:29" s="12" customFormat="1" ht="22.8" x14ac:dyDescent="0.3">
      <c r="A82" s="9">
        <v>79</v>
      </c>
      <c r="B82" s="9" t="s">
        <v>32</v>
      </c>
      <c r="C82" s="9">
        <v>3132</v>
      </c>
      <c r="D82" s="9" t="s">
        <v>271</v>
      </c>
      <c r="E82" s="9"/>
      <c r="F82" s="9"/>
      <c r="G82" s="9" t="s">
        <v>249</v>
      </c>
      <c r="H82" s="9"/>
      <c r="I82" s="9"/>
      <c r="J82" s="9"/>
      <c r="K82" s="9" t="s">
        <v>45</v>
      </c>
      <c r="L82" s="9" t="s">
        <v>46</v>
      </c>
      <c r="M82" s="9" t="s">
        <v>46</v>
      </c>
      <c r="N82" s="14">
        <v>1380</v>
      </c>
      <c r="O82" s="14">
        <v>1669.8</v>
      </c>
      <c r="P82" s="14">
        <f>1548.8/1.21</f>
        <v>1280</v>
      </c>
      <c r="Q82" s="9" t="s">
        <v>52</v>
      </c>
      <c r="R82" s="9" t="s">
        <v>46</v>
      </c>
      <c r="S82" s="11">
        <v>45187</v>
      </c>
      <c r="T82" s="11">
        <v>45292</v>
      </c>
      <c r="U82" s="9" t="s">
        <v>267</v>
      </c>
      <c r="V82" s="9" t="s">
        <v>250</v>
      </c>
      <c r="W82" s="9" t="s">
        <v>37</v>
      </c>
      <c r="X82" s="9" t="s">
        <v>37</v>
      </c>
      <c r="Y82" s="9" t="s">
        <v>251</v>
      </c>
      <c r="Z82" s="9" t="s">
        <v>37</v>
      </c>
      <c r="AA82" s="9"/>
      <c r="AB82" s="9"/>
      <c r="AC82" s="9"/>
    </row>
    <row r="83" spans="1:29" s="12" customFormat="1" ht="22.8" x14ac:dyDescent="0.3">
      <c r="A83" s="9">
        <v>80</v>
      </c>
      <c r="B83" s="9" t="s">
        <v>32</v>
      </c>
      <c r="C83" s="9">
        <v>3132</v>
      </c>
      <c r="D83" s="9" t="s">
        <v>272</v>
      </c>
      <c r="E83" s="9"/>
      <c r="F83" s="9"/>
      <c r="G83" s="9" t="s">
        <v>249</v>
      </c>
      <c r="H83" s="9"/>
      <c r="I83" s="9"/>
      <c r="J83" s="9"/>
      <c r="K83" s="9" t="s">
        <v>45</v>
      </c>
      <c r="L83" s="9" t="s">
        <v>46</v>
      </c>
      <c r="M83" s="9" t="s">
        <v>46</v>
      </c>
      <c r="N83" s="14">
        <v>43200</v>
      </c>
      <c r="O83" s="14">
        <v>47520</v>
      </c>
      <c r="P83" s="14">
        <f>38016/1.1</f>
        <v>34560</v>
      </c>
      <c r="Q83" s="9" t="s">
        <v>52</v>
      </c>
      <c r="R83" s="9" t="s">
        <v>46</v>
      </c>
      <c r="S83" s="11">
        <v>45187</v>
      </c>
      <c r="T83" s="11">
        <v>45292</v>
      </c>
      <c r="U83" s="9" t="s">
        <v>267</v>
      </c>
      <c r="V83" s="9" t="s">
        <v>250</v>
      </c>
      <c r="W83" s="9" t="s">
        <v>37</v>
      </c>
      <c r="X83" s="9" t="s">
        <v>37</v>
      </c>
      <c r="Y83" s="9" t="s">
        <v>251</v>
      </c>
      <c r="Z83" s="9" t="s">
        <v>37</v>
      </c>
      <c r="AA83" s="9"/>
      <c r="AB83" s="9"/>
      <c r="AC83" s="9"/>
    </row>
    <row r="84" spans="1:29" s="12" customFormat="1" ht="22.8" x14ac:dyDescent="0.3">
      <c r="A84" s="9">
        <v>81</v>
      </c>
      <c r="B84" s="9" t="s">
        <v>32</v>
      </c>
      <c r="C84" s="9">
        <v>3132</v>
      </c>
      <c r="D84" s="9" t="s">
        <v>273</v>
      </c>
      <c r="E84" s="9"/>
      <c r="F84" s="9"/>
      <c r="G84" s="9" t="s">
        <v>249</v>
      </c>
      <c r="H84" s="9"/>
      <c r="I84" s="9"/>
      <c r="J84" s="9"/>
      <c r="K84" s="9" t="s">
        <v>45</v>
      </c>
      <c r="L84" s="9" t="s">
        <v>46</v>
      </c>
      <c r="M84" s="9" t="s">
        <v>46</v>
      </c>
      <c r="N84" s="14">
        <v>31500</v>
      </c>
      <c r="O84" s="14">
        <v>38115</v>
      </c>
      <c r="P84" s="14">
        <f>27225/1.21</f>
        <v>22500</v>
      </c>
      <c r="Q84" s="9" t="s">
        <v>52</v>
      </c>
      <c r="R84" s="9" t="s">
        <v>46</v>
      </c>
      <c r="S84" s="11">
        <v>45187</v>
      </c>
      <c r="T84" s="11">
        <v>45292</v>
      </c>
      <c r="U84" s="9" t="s">
        <v>267</v>
      </c>
      <c r="V84" s="9" t="s">
        <v>250</v>
      </c>
      <c r="W84" s="9" t="s">
        <v>37</v>
      </c>
      <c r="X84" s="9" t="s">
        <v>37</v>
      </c>
      <c r="Y84" s="9" t="s">
        <v>251</v>
      </c>
      <c r="Z84" s="9" t="s">
        <v>37</v>
      </c>
      <c r="AA84" s="9"/>
      <c r="AB84" s="9"/>
      <c r="AC84" s="9"/>
    </row>
    <row r="85" spans="1:29" s="12" customFormat="1" ht="22.8" x14ac:dyDescent="0.3">
      <c r="A85" s="9">
        <v>82</v>
      </c>
      <c r="B85" s="9" t="s">
        <v>32</v>
      </c>
      <c r="C85" s="9">
        <v>3132</v>
      </c>
      <c r="D85" s="9" t="s">
        <v>274</v>
      </c>
      <c r="E85" s="9"/>
      <c r="F85" s="9"/>
      <c r="G85" s="9" t="s">
        <v>249</v>
      </c>
      <c r="H85" s="9"/>
      <c r="I85" s="9"/>
      <c r="J85" s="9"/>
      <c r="K85" s="9" t="s">
        <v>45</v>
      </c>
      <c r="L85" s="9" t="s">
        <v>46</v>
      </c>
      <c r="M85" s="9" t="s">
        <v>46</v>
      </c>
      <c r="N85" s="14">
        <v>6912</v>
      </c>
      <c r="O85" s="14">
        <v>7603.2</v>
      </c>
      <c r="P85" s="14">
        <f>6816.27/1.1</f>
        <v>6196.6090909090908</v>
      </c>
      <c r="Q85" s="9" t="s">
        <v>52</v>
      </c>
      <c r="R85" s="9" t="s">
        <v>46</v>
      </c>
      <c r="S85" s="11">
        <v>45187</v>
      </c>
      <c r="T85" s="11">
        <v>45292</v>
      </c>
      <c r="U85" s="9" t="s">
        <v>267</v>
      </c>
      <c r="V85" s="9" t="s">
        <v>250</v>
      </c>
      <c r="W85" s="9" t="s">
        <v>37</v>
      </c>
      <c r="X85" s="9" t="s">
        <v>37</v>
      </c>
      <c r="Y85" s="9" t="s">
        <v>251</v>
      </c>
      <c r="Z85" s="9" t="s">
        <v>37</v>
      </c>
      <c r="AA85" s="9"/>
      <c r="AB85" s="9"/>
      <c r="AC85" s="9"/>
    </row>
    <row r="86" spans="1:29" s="12" customFormat="1" ht="22.8" x14ac:dyDescent="0.3">
      <c r="A86" s="9">
        <v>83</v>
      </c>
      <c r="B86" s="9" t="s">
        <v>32</v>
      </c>
      <c r="C86" s="9">
        <v>3132</v>
      </c>
      <c r="D86" s="9" t="s">
        <v>275</v>
      </c>
      <c r="E86" s="9"/>
      <c r="F86" s="9"/>
      <c r="G86" s="9" t="s">
        <v>249</v>
      </c>
      <c r="H86" s="9"/>
      <c r="I86" s="9"/>
      <c r="J86" s="9"/>
      <c r="K86" s="9" t="s">
        <v>45</v>
      </c>
      <c r="L86" s="9" t="s">
        <v>37</v>
      </c>
      <c r="M86" s="9" t="s">
        <v>46</v>
      </c>
      <c r="N86" s="14">
        <v>47700.829999999994</v>
      </c>
      <c r="O86" s="14">
        <v>57718</v>
      </c>
      <c r="P86" s="14">
        <f>34220.47/1.21</f>
        <v>28281.380165289258</v>
      </c>
      <c r="Q86" s="9" t="s">
        <v>52</v>
      </c>
      <c r="R86" s="9" t="s">
        <v>46</v>
      </c>
      <c r="S86" s="11">
        <v>45182</v>
      </c>
      <c r="T86" s="11">
        <v>45292</v>
      </c>
      <c r="U86" s="9" t="s">
        <v>267</v>
      </c>
      <c r="V86" s="9" t="s">
        <v>250</v>
      </c>
      <c r="W86" s="9" t="s">
        <v>37</v>
      </c>
      <c r="X86" s="9" t="s">
        <v>37</v>
      </c>
      <c r="Y86" s="9" t="s">
        <v>251</v>
      </c>
      <c r="Z86" s="9" t="s">
        <v>37</v>
      </c>
      <c r="AA86" s="9"/>
      <c r="AB86" s="9"/>
      <c r="AC86" s="9"/>
    </row>
    <row r="87" spans="1:29" s="12" customFormat="1" ht="22.8" x14ac:dyDescent="0.3">
      <c r="A87" s="9">
        <v>84</v>
      </c>
      <c r="B87" s="9" t="s">
        <v>32</v>
      </c>
      <c r="C87" s="9">
        <v>3132</v>
      </c>
      <c r="D87" s="9" t="s">
        <v>276</v>
      </c>
      <c r="E87" s="9"/>
      <c r="F87" s="9"/>
      <c r="G87" s="9" t="s">
        <v>249</v>
      </c>
      <c r="H87" s="9"/>
      <c r="I87" s="9"/>
      <c r="J87" s="9"/>
      <c r="K87" s="9" t="s">
        <v>45</v>
      </c>
      <c r="L87" s="9" t="s">
        <v>37</v>
      </c>
      <c r="M87" s="9" t="s">
        <v>46</v>
      </c>
      <c r="N87" s="14">
        <v>46033.5</v>
      </c>
      <c r="O87" s="14">
        <v>55700.54</v>
      </c>
      <c r="P87" s="14">
        <f>35907.05/1.21</f>
        <v>29675.2479338843</v>
      </c>
      <c r="Q87" s="9" t="s">
        <v>52</v>
      </c>
      <c r="R87" s="9" t="s">
        <v>46</v>
      </c>
      <c r="S87" s="11">
        <v>45182</v>
      </c>
      <c r="T87" s="11">
        <v>45292</v>
      </c>
      <c r="U87" s="9" t="s">
        <v>267</v>
      </c>
      <c r="V87" s="9" t="s">
        <v>250</v>
      </c>
      <c r="W87" s="9" t="s">
        <v>37</v>
      </c>
      <c r="X87" s="9" t="s">
        <v>37</v>
      </c>
      <c r="Y87" s="9" t="s">
        <v>251</v>
      </c>
      <c r="Z87" s="9" t="s">
        <v>37</v>
      </c>
      <c r="AA87" s="9"/>
      <c r="AB87" s="9"/>
      <c r="AC87" s="9"/>
    </row>
    <row r="88" spans="1:29" s="12" customFormat="1" ht="22.8" x14ac:dyDescent="0.3">
      <c r="A88" s="9">
        <v>85</v>
      </c>
      <c r="B88" s="9" t="s">
        <v>32</v>
      </c>
      <c r="C88" s="9">
        <v>3132</v>
      </c>
      <c r="D88" s="9" t="s">
        <v>277</v>
      </c>
      <c r="E88" s="9"/>
      <c r="F88" s="9"/>
      <c r="G88" s="9"/>
      <c r="H88" s="9"/>
      <c r="I88" s="9"/>
      <c r="J88" s="9" t="s">
        <v>278</v>
      </c>
      <c r="K88" s="9" t="s">
        <v>36</v>
      </c>
      <c r="L88" s="9" t="s">
        <v>37</v>
      </c>
      <c r="M88" s="9" t="s">
        <v>46</v>
      </c>
      <c r="N88" s="14">
        <v>20055</v>
      </c>
      <c r="O88" s="14">
        <v>24266.55</v>
      </c>
      <c r="P88" s="14">
        <f>18900/1.21</f>
        <v>15619.834710743802</v>
      </c>
      <c r="Q88" s="9" t="s">
        <v>52</v>
      </c>
      <c r="R88" s="9" t="s">
        <v>37</v>
      </c>
      <c r="S88" s="11">
        <v>45182</v>
      </c>
      <c r="T88" s="11">
        <v>45292</v>
      </c>
      <c r="U88" s="9" t="s">
        <v>267</v>
      </c>
      <c r="V88" s="9" t="s">
        <v>250</v>
      </c>
      <c r="W88" s="9" t="s">
        <v>37</v>
      </c>
      <c r="X88" s="9" t="s">
        <v>46</v>
      </c>
      <c r="Y88" s="9" t="s">
        <v>251</v>
      </c>
      <c r="Z88" s="9" t="s">
        <v>37</v>
      </c>
      <c r="AA88" s="9"/>
      <c r="AB88" s="9"/>
      <c r="AC88" s="9"/>
    </row>
    <row r="89" spans="1:29" s="12" customFormat="1" x14ac:dyDescent="0.3">
      <c r="A89" s="9">
        <v>86</v>
      </c>
      <c r="B89" s="9" t="s">
        <v>32</v>
      </c>
      <c r="C89" s="9">
        <v>3132</v>
      </c>
      <c r="D89" s="9" t="s">
        <v>279</v>
      </c>
      <c r="E89" s="9"/>
      <c r="F89" s="9"/>
      <c r="G89" s="9"/>
      <c r="H89" s="9"/>
      <c r="I89" s="9"/>
      <c r="J89" s="9"/>
      <c r="K89" s="9" t="s">
        <v>36</v>
      </c>
      <c r="L89" s="9" t="s">
        <v>37</v>
      </c>
      <c r="M89" s="9" t="s">
        <v>37</v>
      </c>
      <c r="N89" s="14">
        <f>35000/1.1</f>
        <v>31818.181818181816</v>
      </c>
      <c r="O89" s="14">
        <v>35000</v>
      </c>
      <c r="P89" s="14">
        <f>35000/1.1</f>
        <v>31818.181818181816</v>
      </c>
      <c r="Q89" s="9" t="s">
        <v>280</v>
      </c>
      <c r="R89" s="9" t="s">
        <v>37</v>
      </c>
      <c r="S89" s="11"/>
      <c r="T89" s="11">
        <v>45292</v>
      </c>
      <c r="U89" s="9" t="s">
        <v>218</v>
      </c>
      <c r="V89" s="9" t="s">
        <v>250</v>
      </c>
      <c r="W89" s="9" t="s">
        <v>37</v>
      </c>
      <c r="X89" s="9" t="s">
        <v>37</v>
      </c>
      <c r="Y89" s="9" t="s">
        <v>251</v>
      </c>
      <c r="Z89" s="9" t="s">
        <v>37</v>
      </c>
      <c r="AA89" s="9"/>
      <c r="AB89" s="9"/>
      <c r="AC89" s="9"/>
    </row>
    <row r="90" spans="1:29" s="12" customFormat="1" ht="34.200000000000003" x14ac:dyDescent="0.3">
      <c r="A90" s="9">
        <v>87</v>
      </c>
      <c r="B90" s="9" t="s">
        <v>32</v>
      </c>
      <c r="C90" s="9">
        <v>3132</v>
      </c>
      <c r="D90" s="9" t="s">
        <v>281</v>
      </c>
      <c r="E90" s="9"/>
      <c r="F90" s="9" t="s">
        <v>282</v>
      </c>
      <c r="G90" s="9"/>
      <c r="H90" s="9"/>
      <c r="I90" s="9"/>
      <c r="J90" s="9" t="s">
        <v>283</v>
      </c>
      <c r="K90" s="9" t="s">
        <v>36</v>
      </c>
      <c r="L90" s="9" t="s">
        <v>37</v>
      </c>
      <c r="M90" s="9" t="s">
        <v>46</v>
      </c>
      <c r="N90" s="14">
        <v>10826.44</v>
      </c>
      <c r="O90" s="14">
        <v>13100</v>
      </c>
      <c r="P90" s="14">
        <f>11671.66/1.21</f>
        <v>9646</v>
      </c>
      <c r="Q90" s="9" t="s">
        <v>284</v>
      </c>
      <c r="R90" s="9" t="s">
        <v>37</v>
      </c>
      <c r="S90" s="11">
        <v>44475</v>
      </c>
      <c r="T90" s="11">
        <v>44562</v>
      </c>
      <c r="U90" s="9" t="s">
        <v>285</v>
      </c>
      <c r="V90" s="9" t="s">
        <v>250</v>
      </c>
      <c r="W90" s="9" t="s">
        <v>37</v>
      </c>
      <c r="X90" s="9" t="s">
        <v>37</v>
      </c>
      <c r="Y90" s="9" t="s">
        <v>251</v>
      </c>
      <c r="Z90" s="9" t="s">
        <v>46</v>
      </c>
      <c r="AA90" s="14">
        <v>10826.44</v>
      </c>
      <c r="AB90" s="14">
        <v>10826.44</v>
      </c>
      <c r="AC90" s="9" t="s">
        <v>286</v>
      </c>
    </row>
    <row r="91" spans="1:29" s="12" customFormat="1" x14ac:dyDescent="0.3">
      <c r="A91" s="9">
        <v>88</v>
      </c>
      <c r="B91" s="9" t="s">
        <v>32</v>
      </c>
      <c r="C91" s="9">
        <v>3132</v>
      </c>
      <c r="D91" s="9" t="s">
        <v>287</v>
      </c>
      <c r="E91" s="9"/>
      <c r="F91" s="9"/>
      <c r="G91" s="9"/>
      <c r="H91" s="9"/>
      <c r="I91" s="9"/>
      <c r="J91" s="9"/>
      <c r="K91" s="9" t="s">
        <v>36</v>
      </c>
      <c r="L91" s="9" t="s">
        <v>37</v>
      </c>
      <c r="M91" s="9" t="s">
        <v>37</v>
      </c>
      <c r="N91" s="14">
        <v>32231.4</v>
      </c>
      <c r="O91" s="14">
        <v>39000</v>
      </c>
      <c r="P91" s="14">
        <v>32231.4</v>
      </c>
      <c r="Q91" s="9" t="s">
        <v>280</v>
      </c>
      <c r="R91" s="9" t="s">
        <v>37</v>
      </c>
      <c r="S91" s="11"/>
      <c r="T91" s="11">
        <v>45658</v>
      </c>
      <c r="U91" s="9" t="s">
        <v>218</v>
      </c>
      <c r="V91" s="9" t="s">
        <v>250</v>
      </c>
      <c r="W91" s="9" t="s">
        <v>37</v>
      </c>
      <c r="X91" s="9" t="s">
        <v>37</v>
      </c>
      <c r="Y91" s="9" t="s">
        <v>251</v>
      </c>
      <c r="Z91" s="9" t="s">
        <v>37</v>
      </c>
      <c r="AA91" s="9"/>
      <c r="AB91" s="9"/>
      <c r="AC91" s="9"/>
    </row>
    <row r="92" spans="1:29" s="12" customFormat="1" ht="34.200000000000003" x14ac:dyDescent="0.3">
      <c r="A92" s="9">
        <v>89</v>
      </c>
      <c r="B92" s="9" t="s">
        <v>32</v>
      </c>
      <c r="C92" s="9">
        <v>3132</v>
      </c>
      <c r="D92" s="9" t="s">
        <v>288</v>
      </c>
      <c r="E92" s="9"/>
      <c r="F92" s="9"/>
      <c r="G92" s="9"/>
      <c r="H92" s="9"/>
      <c r="I92" s="9"/>
      <c r="J92" s="9" t="s">
        <v>283</v>
      </c>
      <c r="K92" s="9" t="s">
        <v>36</v>
      </c>
      <c r="L92" s="9" t="s">
        <v>37</v>
      </c>
      <c r="M92" s="9" t="s">
        <v>46</v>
      </c>
      <c r="N92" s="14">
        <v>3646.69</v>
      </c>
      <c r="O92" s="14">
        <v>4412.5</v>
      </c>
      <c r="P92" s="14">
        <f>3617.9/1.21</f>
        <v>2990</v>
      </c>
      <c r="Q92" s="9" t="s">
        <v>52</v>
      </c>
      <c r="R92" s="9" t="s">
        <v>37</v>
      </c>
      <c r="S92" s="11">
        <v>44485</v>
      </c>
      <c r="T92" s="11">
        <v>44562</v>
      </c>
      <c r="U92" s="9" t="s">
        <v>285</v>
      </c>
      <c r="V92" s="9" t="s">
        <v>250</v>
      </c>
      <c r="W92" s="9" t="s">
        <v>37</v>
      </c>
      <c r="X92" s="9" t="s">
        <v>46</v>
      </c>
      <c r="Y92" s="9" t="s">
        <v>251</v>
      </c>
      <c r="Z92" s="9" t="s">
        <v>37</v>
      </c>
      <c r="AA92" s="9"/>
      <c r="AB92" s="9"/>
      <c r="AC92" s="9"/>
    </row>
    <row r="93" spans="1:29" s="12" customFormat="1" ht="22.8" x14ac:dyDescent="0.3">
      <c r="A93" s="9">
        <v>90</v>
      </c>
      <c r="B93" s="9" t="s">
        <v>32</v>
      </c>
      <c r="C93" s="9">
        <v>3132</v>
      </c>
      <c r="D93" s="9" t="s">
        <v>289</v>
      </c>
      <c r="E93" s="9"/>
      <c r="F93" s="9"/>
      <c r="G93" s="9" t="s">
        <v>249</v>
      </c>
      <c r="H93" s="9"/>
      <c r="I93" s="9"/>
      <c r="J93" s="9"/>
      <c r="K93" s="9" t="s">
        <v>45</v>
      </c>
      <c r="L93" s="9" t="s">
        <v>37</v>
      </c>
      <c r="M93" s="9" t="s">
        <v>37</v>
      </c>
      <c r="N93" s="14">
        <f>O93/1.21</f>
        <v>23733.057851239671</v>
      </c>
      <c r="O93" s="14">
        <v>28717</v>
      </c>
      <c r="P93" s="14">
        <f>28030.86/1.21</f>
        <v>23166</v>
      </c>
      <c r="Q93" s="9" t="s">
        <v>52</v>
      </c>
      <c r="R93" s="9" t="s">
        <v>37</v>
      </c>
      <c r="S93" s="11">
        <v>45545</v>
      </c>
      <c r="T93" s="11">
        <v>45658</v>
      </c>
      <c r="U93" s="9" t="s">
        <v>218</v>
      </c>
      <c r="V93" s="9" t="s">
        <v>250</v>
      </c>
      <c r="W93" s="9" t="s">
        <v>37</v>
      </c>
      <c r="X93" s="9" t="s">
        <v>37</v>
      </c>
      <c r="Y93" s="9" t="s">
        <v>251</v>
      </c>
      <c r="Z93" s="9" t="s">
        <v>37</v>
      </c>
      <c r="AA93" s="9"/>
      <c r="AB93" s="9"/>
      <c r="AC93" s="9"/>
    </row>
    <row r="94" spans="1:29" s="12" customFormat="1" ht="34.200000000000003" x14ac:dyDescent="0.3">
      <c r="A94" s="9">
        <v>91</v>
      </c>
      <c r="B94" s="9" t="s">
        <v>32</v>
      </c>
      <c r="C94" s="9">
        <v>3132</v>
      </c>
      <c r="D94" s="9" t="s">
        <v>290</v>
      </c>
      <c r="E94" s="9"/>
      <c r="F94" s="9"/>
      <c r="G94" s="9"/>
      <c r="H94" s="9"/>
      <c r="I94" s="9"/>
      <c r="J94" s="9" t="s">
        <v>283</v>
      </c>
      <c r="K94" s="9" t="s">
        <v>36</v>
      </c>
      <c r="L94" s="9" t="s">
        <v>37</v>
      </c>
      <c r="M94" s="9" t="s">
        <v>46</v>
      </c>
      <c r="N94" s="14">
        <v>22347.1</v>
      </c>
      <c r="O94" s="14">
        <v>27040</v>
      </c>
      <c r="P94" s="14">
        <f>21990/1.21</f>
        <v>18173.553719008265</v>
      </c>
      <c r="Q94" s="9" t="s">
        <v>52</v>
      </c>
      <c r="R94" s="9" t="s">
        <v>37</v>
      </c>
      <c r="S94" s="11">
        <v>44476</v>
      </c>
      <c r="T94" s="11">
        <v>44562</v>
      </c>
      <c r="U94" s="9" t="s">
        <v>285</v>
      </c>
      <c r="V94" s="9" t="s">
        <v>250</v>
      </c>
      <c r="W94" s="9" t="s">
        <v>37</v>
      </c>
      <c r="X94" s="9" t="s">
        <v>46</v>
      </c>
      <c r="Y94" s="9" t="s">
        <v>251</v>
      </c>
      <c r="Z94" s="9" t="s">
        <v>37</v>
      </c>
      <c r="AA94" s="9"/>
      <c r="AB94" s="9"/>
      <c r="AC94" s="9"/>
    </row>
    <row r="95" spans="1:29" s="12" customFormat="1" x14ac:dyDescent="0.3">
      <c r="A95" s="9">
        <v>92</v>
      </c>
      <c r="B95" s="9" t="s">
        <v>32</v>
      </c>
      <c r="C95" s="9">
        <v>3132</v>
      </c>
      <c r="D95" s="9" t="s">
        <v>291</v>
      </c>
      <c r="E95" s="9" t="s">
        <v>34</v>
      </c>
      <c r="F95" s="9"/>
      <c r="G95" s="9"/>
      <c r="H95" s="9"/>
      <c r="I95" s="9"/>
      <c r="J95" s="9"/>
      <c r="K95" s="9" t="s">
        <v>36</v>
      </c>
      <c r="L95" s="9" t="s">
        <v>37</v>
      </c>
      <c r="M95" s="9" t="s">
        <v>46</v>
      </c>
      <c r="N95" s="14">
        <f>P95</f>
        <v>3240646.28</v>
      </c>
      <c r="O95" s="14">
        <v>3921182</v>
      </c>
      <c r="P95" s="14">
        <v>3240646.28</v>
      </c>
      <c r="Q95" s="9" t="s">
        <v>38</v>
      </c>
      <c r="R95" s="9" t="s">
        <v>37</v>
      </c>
      <c r="S95" s="11">
        <v>45688</v>
      </c>
      <c r="T95" s="11">
        <v>45703</v>
      </c>
      <c r="U95" s="9" t="s">
        <v>292</v>
      </c>
      <c r="V95" s="9" t="s">
        <v>293</v>
      </c>
      <c r="W95" s="9" t="s">
        <v>37</v>
      </c>
      <c r="X95" s="9" t="s">
        <v>37</v>
      </c>
      <c r="Y95" s="9"/>
      <c r="Z95" s="9" t="s">
        <v>37</v>
      </c>
      <c r="AA95" s="9"/>
      <c r="AB95" s="9"/>
      <c r="AC95" s="9"/>
    </row>
    <row r="96" spans="1:29" s="12" customFormat="1" x14ac:dyDescent="0.3">
      <c r="A96" s="9">
        <v>93</v>
      </c>
      <c r="B96" s="9" t="s">
        <v>32</v>
      </c>
      <c r="C96" s="9">
        <v>3132</v>
      </c>
      <c r="D96" s="9" t="s">
        <v>294</v>
      </c>
      <c r="E96" s="9" t="s">
        <v>34</v>
      </c>
      <c r="F96" s="9"/>
      <c r="G96" s="9"/>
      <c r="H96" s="9"/>
      <c r="I96" s="9"/>
      <c r="J96" s="9"/>
      <c r="K96" s="9" t="s">
        <v>36</v>
      </c>
      <c r="L96" s="9" t="s">
        <v>37</v>
      </c>
      <c r="M96" s="9" t="s">
        <v>46</v>
      </c>
      <c r="N96" s="14">
        <f>P96</f>
        <v>139375.53719008266</v>
      </c>
      <c r="O96" s="14">
        <v>168644.4</v>
      </c>
      <c r="P96" s="14">
        <f>O96/1.21</f>
        <v>139375.53719008266</v>
      </c>
      <c r="Q96" s="9" t="s">
        <v>38</v>
      </c>
      <c r="R96" s="9" t="s">
        <v>37</v>
      </c>
      <c r="S96" s="11">
        <v>45691</v>
      </c>
      <c r="T96" s="11">
        <v>45724</v>
      </c>
      <c r="U96" s="9" t="s">
        <v>295</v>
      </c>
      <c r="V96" s="9" t="s">
        <v>296</v>
      </c>
      <c r="W96" s="9" t="s">
        <v>37</v>
      </c>
      <c r="X96" s="9" t="s">
        <v>37</v>
      </c>
      <c r="Y96" s="9"/>
      <c r="Z96" s="9" t="s">
        <v>37</v>
      </c>
      <c r="AA96" s="9"/>
      <c r="AB96" s="9"/>
      <c r="AC96" s="9"/>
    </row>
    <row r="97" spans="1:29" s="12" customFormat="1" x14ac:dyDescent="0.3">
      <c r="A97" s="9">
        <v>94</v>
      </c>
      <c r="B97" s="9" t="s">
        <v>32</v>
      </c>
      <c r="C97" s="9">
        <v>3132</v>
      </c>
      <c r="D97" s="9" t="s">
        <v>297</v>
      </c>
      <c r="E97" s="9" t="s">
        <v>34</v>
      </c>
      <c r="F97" s="9"/>
      <c r="G97" s="9"/>
      <c r="H97" s="9"/>
      <c r="I97" s="9"/>
      <c r="J97" s="9"/>
      <c r="K97" s="9" t="s">
        <v>36</v>
      </c>
      <c r="L97" s="9" t="s">
        <v>37</v>
      </c>
      <c r="M97" s="9" t="s">
        <v>46</v>
      </c>
      <c r="N97" s="14">
        <f>P97</f>
        <v>427970.77685950417</v>
      </c>
      <c r="O97" s="14">
        <v>517844.64</v>
      </c>
      <c r="P97" s="14">
        <f>O97/1.21</f>
        <v>427970.77685950417</v>
      </c>
      <c r="Q97" s="9" t="s">
        <v>38</v>
      </c>
      <c r="R97" s="9" t="s">
        <v>37</v>
      </c>
      <c r="S97" s="11">
        <v>45691</v>
      </c>
      <c r="T97" s="11">
        <v>45724</v>
      </c>
      <c r="U97" s="9" t="s">
        <v>298</v>
      </c>
      <c r="V97" s="9" t="s">
        <v>299</v>
      </c>
      <c r="W97" s="9" t="s">
        <v>37</v>
      </c>
      <c r="X97" s="9" t="s">
        <v>37</v>
      </c>
      <c r="Y97" s="9"/>
      <c r="Z97" s="9" t="s">
        <v>37</v>
      </c>
      <c r="AA97" s="9"/>
      <c r="AB97" s="9"/>
      <c r="AC97" s="9"/>
    </row>
    <row r="98" spans="1:29" s="12" customFormat="1" x14ac:dyDescent="0.3">
      <c r="A98" s="9">
        <v>95</v>
      </c>
      <c r="B98" s="9" t="s">
        <v>32</v>
      </c>
      <c r="C98" s="9">
        <v>3132</v>
      </c>
      <c r="D98" s="9" t="s">
        <v>300</v>
      </c>
      <c r="E98" s="9" t="s">
        <v>44</v>
      </c>
      <c r="F98" s="9"/>
      <c r="G98" s="9"/>
      <c r="H98" s="9"/>
      <c r="I98" s="9"/>
      <c r="J98" s="9"/>
      <c r="K98" s="9" t="s">
        <v>45</v>
      </c>
      <c r="L98" s="9" t="s">
        <v>37</v>
      </c>
      <c r="M98" s="9" t="s">
        <v>37</v>
      </c>
      <c r="N98" s="14">
        <f>O98/1.21</f>
        <v>165289.25619834711</v>
      </c>
      <c r="O98" s="14">
        <v>200000</v>
      </c>
      <c r="P98" s="14">
        <f>O98/1.21</f>
        <v>165289.25619834711</v>
      </c>
      <c r="Q98" s="9" t="s">
        <v>38</v>
      </c>
      <c r="R98" s="9" t="s">
        <v>37</v>
      </c>
      <c r="S98" s="11"/>
      <c r="T98" s="11"/>
      <c r="U98" s="9"/>
      <c r="V98" s="9" t="s">
        <v>293</v>
      </c>
      <c r="W98" s="9" t="s">
        <v>37</v>
      </c>
      <c r="X98" s="9" t="s">
        <v>37</v>
      </c>
      <c r="Y98" s="9"/>
      <c r="Z98" s="9" t="s">
        <v>37</v>
      </c>
      <c r="AA98" s="9"/>
      <c r="AB98" s="9"/>
      <c r="AC98" s="9"/>
    </row>
    <row r="99" spans="1:29" s="12" customFormat="1" ht="22.8" x14ac:dyDescent="0.3">
      <c r="A99" s="9">
        <v>96</v>
      </c>
      <c r="B99" s="9" t="s">
        <v>32</v>
      </c>
      <c r="C99" s="9">
        <v>3132</v>
      </c>
      <c r="D99" s="9" t="s">
        <v>301</v>
      </c>
      <c r="E99" s="9"/>
      <c r="F99" s="9"/>
      <c r="G99" s="9"/>
      <c r="H99" s="9"/>
      <c r="I99" s="9"/>
      <c r="J99" s="9"/>
      <c r="K99" s="9" t="s">
        <v>36</v>
      </c>
      <c r="L99" s="9" t="s">
        <v>37</v>
      </c>
      <c r="M99" s="9" t="s">
        <v>46</v>
      </c>
      <c r="N99" s="14">
        <f>O99/1.21</f>
        <v>82644.628099173555</v>
      </c>
      <c r="O99" s="14">
        <v>100000</v>
      </c>
      <c r="P99" s="14">
        <f>O99/1.21</f>
        <v>82644.628099173555</v>
      </c>
      <c r="Q99" s="9" t="s">
        <v>52</v>
      </c>
      <c r="R99" s="9" t="s">
        <v>37</v>
      </c>
      <c r="S99" s="11"/>
      <c r="T99" s="11"/>
      <c r="U99" s="9"/>
      <c r="V99" s="9" t="s">
        <v>293</v>
      </c>
      <c r="W99" s="9" t="s">
        <v>37</v>
      </c>
      <c r="X99" s="9" t="s">
        <v>37</v>
      </c>
      <c r="Y99" s="9"/>
      <c r="Z99" s="9" t="s">
        <v>37</v>
      </c>
      <c r="AA99" s="9"/>
      <c r="AB99" s="9"/>
      <c r="AC99" s="9"/>
    </row>
    <row r="100" spans="1:29" s="12" customFormat="1" ht="34.200000000000003" x14ac:dyDescent="0.3">
      <c r="A100" s="9">
        <v>97</v>
      </c>
      <c r="B100" s="9" t="s">
        <v>32</v>
      </c>
      <c r="C100" s="9">
        <v>3132</v>
      </c>
      <c r="D100" s="9" t="s">
        <v>302</v>
      </c>
      <c r="E100" s="9"/>
      <c r="F100" s="9" t="s">
        <v>303</v>
      </c>
      <c r="G100" s="9"/>
      <c r="H100" s="9"/>
      <c r="I100" s="9"/>
      <c r="J100" s="9"/>
      <c r="K100" s="9" t="s">
        <v>36</v>
      </c>
      <c r="L100" s="9" t="s">
        <v>37</v>
      </c>
      <c r="M100" s="9" t="s">
        <v>46</v>
      </c>
      <c r="N100" s="14">
        <v>23687.599999999999</v>
      </c>
      <c r="O100" s="14">
        <v>28662</v>
      </c>
      <c r="P100" s="14">
        <v>47375.199999999997</v>
      </c>
      <c r="Q100" s="9" t="s">
        <v>52</v>
      </c>
      <c r="R100" s="9" t="s">
        <v>37</v>
      </c>
      <c r="S100" s="11">
        <v>45617</v>
      </c>
      <c r="T100" s="11">
        <v>45691</v>
      </c>
      <c r="U100" s="9" t="s">
        <v>97</v>
      </c>
      <c r="V100" s="9" t="s">
        <v>88</v>
      </c>
      <c r="W100" s="9" t="s">
        <v>37</v>
      </c>
      <c r="X100" s="9" t="s">
        <v>46</v>
      </c>
      <c r="Y100" s="9"/>
      <c r="Z100" s="9" t="s">
        <v>37</v>
      </c>
      <c r="AA100" s="9"/>
      <c r="AB100" s="9"/>
      <c r="AC100" s="9"/>
    </row>
    <row r="101" spans="1:29" s="12" customFormat="1" ht="34.200000000000003" x14ac:dyDescent="0.3">
      <c r="A101" s="9">
        <v>98</v>
      </c>
      <c r="B101" s="9" t="s">
        <v>32</v>
      </c>
      <c r="C101" s="9">
        <v>3132</v>
      </c>
      <c r="D101" s="9" t="s">
        <v>304</v>
      </c>
      <c r="E101" s="9"/>
      <c r="F101" s="9" t="s">
        <v>303</v>
      </c>
      <c r="G101" s="9"/>
      <c r="H101" s="9"/>
      <c r="I101" s="9"/>
      <c r="J101" s="9"/>
      <c r="K101" s="9" t="s">
        <v>36</v>
      </c>
      <c r="L101" s="9" t="s">
        <v>37</v>
      </c>
      <c r="M101" s="9" t="s">
        <v>46</v>
      </c>
      <c r="N101" s="14">
        <v>29501.09</v>
      </c>
      <c r="O101" s="14">
        <v>35696.32</v>
      </c>
      <c r="P101" s="14">
        <v>59002.18</v>
      </c>
      <c r="Q101" s="9" t="s">
        <v>52</v>
      </c>
      <c r="R101" s="9" t="s">
        <v>37</v>
      </c>
      <c r="S101" s="11">
        <v>45618</v>
      </c>
      <c r="T101" s="11">
        <v>45691</v>
      </c>
      <c r="U101" s="9" t="s">
        <v>97</v>
      </c>
      <c r="V101" s="9" t="s">
        <v>88</v>
      </c>
      <c r="W101" s="9" t="s">
        <v>37</v>
      </c>
      <c r="X101" s="9" t="s">
        <v>46</v>
      </c>
      <c r="Y101" s="9"/>
      <c r="Z101" s="9" t="s">
        <v>37</v>
      </c>
      <c r="AA101" s="9"/>
      <c r="AB101" s="9"/>
      <c r="AC101" s="9"/>
    </row>
    <row r="102" spans="1:29" s="12" customFormat="1" ht="45.6" x14ac:dyDescent="0.3">
      <c r="A102" s="9">
        <v>99</v>
      </c>
      <c r="B102" s="9" t="s">
        <v>32</v>
      </c>
      <c r="C102" s="9">
        <v>3132</v>
      </c>
      <c r="D102" s="9" t="s">
        <v>305</v>
      </c>
      <c r="E102" s="9"/>
      <c r="F102" s="9" t="s">
        <v>303</v>
      </c>
      <c r="G102" s="9"/>
      <c r="H102" s="9"/>
      <c r="I102" s="9"/>
      <c r="J102" s="9"/>
      <c r="K102" s="9" t="s">
        <v>36</v>
      </c>
      <c r="L102" s="9" t="s">
        <v>37</v>
      </c>
      <c r="M102" s="9" t="s">
        <v>46</v>
      </c>
      <c r="N102" s="14">
        <v>23932.959999999999</v>
      </c>
      <c r="O102" s="14">
        <v>29958.880000000001</v>
      </c>
      <c r="P102" s="14">
        <v>47865.919999999998</v>
      </c>
      <c r="Q102" s="9" t="s">
        <v>52</v>
      </c>
      <c r="R102" s="9" t="s">
        <v>37</v>
      </c>
      <c r="S102" s="11">
        <v>45644</v>
      </c>
      <c r="T102" s="11">
        <v>45691</v>
      </c>
      <c r="U102" s="9" t="s">
        <v>97</v>
      </c>
      <c r="V102" s="9" t="s">
        <v>88</v>
      </c>
      <c r="W102" s="9" t="s">
        <v>37</v>
      </c>
      <c r="X102" s="9" t="s">
        <v>46</v>
      </c>
      <c r="Y102" s="9"/>
      <c r="Z102" s="9" t="s">
        <v>37</v>
      </c>
      <c r="AA102" s="9"/>
      <c r="AB102" s="9"/>
      <c r="AC102" s="9"/>
    </row>
    <row r="103" spans="1:29" s="12" customFormat="1" ht="22.8" x14ac:dyDescent="0.3">
      <c r="A103" s="9">
        <v>100</v>
      </c>
      <c r="B103" s="9" t="s">
        <v>32</v>
      </c>
      <c r="C103" s="9">
        <v>3132</v>
      </c>
      <c r="D103" s="9" t="s">
        <v>306</v>
      </c>
      <c r="E103" s="9"/>
      <c r="F103" s="9"/>
      <c r="G103" s="9"/>
      <c r="H103" s="9"/>
      <c r="I103" s="9"/>
      <c r="J103" s="9"/>
      <c r="K103" s="9" t="s">
        <v>36</v>
      </c>
      <c r="L103" s="9" t="s">
        <v>37</v>
      </c>
      <c r="M103" s="9" t="s">
        <v>46</v>
      </c>
      <c r="N103" s="14">
        <v>80000</v>
      </c>
      <c r="O103" s="14">
        <v>160000</v>
      </c>
      <c r="P103" s="14">
        <f>80000</f>
        <v>80000</v>
      </c>
      <c r="Q103" s="9" t="s">
        <v>52</v>
      </c>
      <c r="R103" s="9" t="s">
        <v>37</v>
      </c>
      <c r="S103" s="11">
        <v>45644</v>
      </c>
      <c r="T103" s="11">
        <v>45691</v>
      </c>
      <c r="U103" s="9" t="s">
        <v>97</v>
      </c>
      <c r="V103" s="9" t="s">
        <v>307</v>
      </c>
      <c r="W103" s="9" t="s">
        <v>37</v>
      </c>
      <c r="X103" s="9" t="s">
        <v>37</v>
      </c>
      <c r="Y103" s="9"/>
      <c r="Z103" s="9" t="s">
        <v>37</v>
      </c>
      <c r="AA103" s="9"/>
      <c r="AB103" s="9"/>
      <c r="AC103" s="9"/>
    </row>
    <row r="104" spans="1:29" s="12" customFormat="1" ht="34.200000000000003" x14ac:dyDescent="0.3">
      <c r="A104" s="9">
        <v>101</v>
      </c>
      <c r="B104" s="9" t="s">
        <v>32</v>
      </c>
      <c r="C104" s="9">
        <v>3132</v>
      </c>
      <c r="D104" s="9" t="s">
        <v>308</v>
      </c>
      <c r="E104" s="9"/>
      <c r="F104" s="9" t="s">
        <v>303</v>
      </c>
      <c r="G104" s="9"/>
      <c r="H104" s="9"/>
      <c r="I104" s="9"/>
      <c r="J104" s="9"/>
      <c r="K104" s="9" t="s">
        <v>36</v>
      </c>
      <c r="L104" s="9" t="s">
        <v>37</v>
      </c>
      <c r="M104" s="9" t="s">
        <v>46</v>
      </c>
      <c r="N104" s="14">
        <f>O104/1.21</f>
        <v>79000</v>
      </c>
      <c r="O104" s="14">
        <v>95590</v>
      </c>
      <c r="P104" s="14">
        <v>158000</v>
      </c>
      <c r="Q104" s="9" t="s">
        <v>52</v>
      </c>
      <c r="R104" s="9" t="s">
        <v>37</v>
      </c>
      <c r="S104" s="11">
        <v>45617</v>
      </c>
      <c r="T104" s="11">
        <v>45691</v>
      </c>
      <c r="U104" s="9" t="s">
        <v>97</v>
      </c>
      <c r="V104" s="9" t="s">
        <v>88</v>
      </c>
      <c r="W104" s="9" t="s">
        <v>37</v>
      </c>
      <c r="X104" s="9" t="s">
        <v>46</v>
      </c>
      <c r="Y104" s="9"/>
      <c r="Z104" s="9" t="s">
        <v>37</v>
      </c>
      <c r="AA104" s="9"/>
      <c r="AB104" s="9"/>
      <c r="AC104" s="9"/>
    </row>
    <row r="105" spans="1:29" s="12" customFormat="1" ht="16.95" customHeight="1" x14ac:dyDescent="0.3">
      <c r="A105" s="9">
        <v>102</v>
      </c>
      <c r="B105" s="9" t="s">
        <v>32</v>
      </c>
      <c r="C105" s="9">
        <v>3132</v>
      </c>
      <c r="D105" s="9" t="s">
        <v>309</v>
      </c>
      <c r="E105" s="9"/>
      <c r="F105" s="9"/>
      <c r="G105" s="9"/>
      <c r="H105" s="9"/>
      <c r="I105" s="9"/>
      <c r="J105" s="9"/>
      <c r="K105" s="9" t="s">
        <v>36</v>
      </c>
      <c r="L105" s="9" t="s">
        <v>37</v>
      </c>
      <c r="M105" s="9" t="s">
        <v>37</v>
      </c>
      <c r="N105" s="14">
        <f>O105/1.21</f>
        <v>109892.38016528926</v>
      </c>
      <c r="O105" s="14">
        <v>132969.78</v>
      </c>
      <c r="P105" s="14">
        <f>O105/1.21</f>
        <v>109892.38016528926</v>
      </c>
      <c r="Q105" s="9" t="s">
        <v>38</v>
      </c>
      <c r="R105" s="9" t="s">
        <v>37</v>
      </c>
      <c r="S105" s="11"/>
      <c r="T105" s="11"/>
      <c r="U105" s="9"/>
      <c r="V105" s="9" t="s">
        <v>310</v>
      </c>
      <c r="W105" s="9" t="s">
        <v>37</v>
      </c>
      <c r="X105" s="9" t="s">
        <v>37</v>
      </c>
      <c r="Y105" s="9"/>
      <c r="Z105" s="9" t="s">
        <v>37</v>
      </c>
      <c r="AA105" s="9"/>
      <c r="AB105" s="9"/>
      <c r="AC105" s="9"/>
    </row>
    <row r="106" spans="1:29" s="12" customFormat="1" ht="22.8" x14ac:dyDescent="0.3">
      <c r="A106" s="9">
        <v>103</v>
      </c>
      <c r="B106" s="9" t="s">
        <v>32</v>
      </c>
      <c r="C106" s="9">
        <v>3132</v>
      </c>
      <c r="D106" s="9" t="s">
        <v>311</v>
      </c>
      <c r="E106" s="9" t="s">
        <v>125</v>
      </c>
      <c r="F106" s="9"/>
      <c r="G106" s="9"/>
      <c r="H106" s="9"/>
      <c r="I106" s="9"/>
      <c r="J106" s="9"/>
      <c r="K106" s="9" t="s">
        <v>36</v>
      </c>
      <c r="L106" s="9" t="s">
        <v>37</v>
      </c>
      <c r="M106" s="9" t="s">
        <v>46</v>
      </c>
      <c r="N106" s="14">
        <v>58800</v>
      </c>
      <c r="O106" s="14">
        <v>58800</v>
      </c>
      <c r="P106" s="14">
        <v>117600</v>
      </c>
      <c r="Q106" s="9" t="s">
        <v>247</v>
      </c>
      <c r="R106" s="9" t="s">
        <v>37</v>
      </c>
      <c r="S106" s="11">
        <v>45641</v>
      </c>
      <c r="T106" s="11">
        <v>45703</v>
      </c>
      <c r="U106" s="9" t="s">
        <v>295</v>
      </c>
      <c r="V106" s="9" t="s">
        <v>312</v>
      </c>
      <c r="W106" s="9" t="s">
        <v>220</v>
      </c>
      <c r="X106" s="9" t="s">
        <v>46</v>
      </c>
      <c r="Y106" s="9" t="s">
        <v>313</v>
      </c>
      <c r="Z106" s="9" t="s">
        <v>37</v>
      </c>
      <c r="AA106" s="9"/>
      <c r="AB106" s="9"/>
      <c r="AC106" s="9"/>
    </row>
    <row r="107" spans="1:29" s="12" customFormat="1" ht="22.8" x14ac:dyDescent="0.3">
      <c r="A107" s="9">
        <v>104</v>
      </c>
      <c r="B107" s="9" t="s">
        <v>32</v>
      </c>
      <c r="C107" s="9">
        <v>3132</v>
      </c>
      <c r="D107" s="9" t="s">
        <v>314</v>
      </c>
      <c r="E107" s="9" t="s">
        <v>315</v>
      </c>
      <c r="F107" s="9"/>
      <c r="G107" s="9"/>
      <c r="H107" s="9"/>
      <c r="I107" s="9"/>
      <c r="J107" s="9"/>
      <c r="K107" s="9" t="s">
        <v>36</v>
      </c>
      <c r="L107" s="9" t="s">
        <v>37</v>
      </c>
      <c r="M107" s="9" t="s">
        <v>37</v>
      </c>
      <c r="N107" s="14">
        <v>30578.52</v>
      </c>
      <c r="O107" s="14">
        <v>37000</v>
      </c>
      <c r="P107" s="14">
        <v>30578.52</v>
      </c>
      <c r="Q107" s="9" t="s">
        <v>168</v>
      </c>
      <c r="R107" s="9" t="s">
        <v>37</v>
      </c>
      <c r="S107" s="11">
        <v>45689</v>
      </c>
      <c r="T107" s="11">
        <v>45716</v>
      </c>
      <c r="U107" s="9" t="s">
        <v>316</v>
      </c>
      <c r="V107" s="9" t="s">
        <v>312</v>
      </c>
      <c r="W107" s="9" t="s">
        <v>220</v>
      </c>
      <c r="X107" s="9" t="s">
        <v>37</v>
      </c>
      <c r="Y107" s="9" t="s">
        <v>317</v>
      </c>
      <c r="Z107" s="9" t="s">
        <v>37</v>
      </c>
      <c r="AA107" s="9"/>
      <c r="AB107" s="9"/>
      <c r="AC107" s="9"/>
    </row>
    <row r="108" spans="1:29" s="12" customFormat="1" ht="22.8" x14ac:dyDescent="0.3">
      <c r="A108" s="9">
        <v>105</v>
      </c>
      <c r="B108" s="9" t="s">
        <v>32</v>
      </c>
      <c r="C108" s="9">
        <v>3132</v>
      </c>
      <c r="D108" s="9" t="s">
        <v>318</v>
      </c>
      <c r="E108" s="9">
        <v>15100000</v>
      </c>
      <c r="F108" s="9"/>
      <c r="G108" s="9"/>
      <c r="H108" s="9"/>
      <c r="I108" s="9"/>
      <c r="J108" s="9"/>
      <c r="K108" s="9" t="s">
        <v>45</v>
      </c>
      <c r="L108" s="9" t="s">
        <v>46</v>
      </c>
      <c r="M108" s="9" t="s">
        <v>37</v>
      </c>
      <c r="N108" s="14">
        <v>240000</v>
      </c>
      <c r="O108" s="14">
        <v>265000</v>
      </c>
      <c r="P108" s="14">
        <v>240000</v>
      </c>
      <c r="Q108" s="9" t="s">
        <v>52</v>
      </c>
      <c r="R108" s="9" t="s">
        <v>46</v>
      </c>
      <c r="S108" s="11">
        <v>45962</v>
      </c>
      <c r="T108" s="11">
        <v>46023</v>
      </c>
      <c r="U108" s="9" t="s">
        <v>319</v>
      </c>
      <c r="V108" s="9" t="s">
        <v>312</v>
      </c>
      <c r="W108" s="9" t="s">
        <v>220</v>
      </c>
      <c r="X108" s="9" t="s">
        <v>46</v>
      </c>
      <c r="Y108" s="9" t="s">
        <v>320</v>
      </c>
      <c r="Z108" s="9" t="s">
        <v>37</v>
      </c>
      <c r="AA108" s="9"/>
      <c r="AB108" s="9"/>
      <c r="AC108" s="9"/>
    </row>
    <row r="109" spans="1:29" s="12" customFormat="1" ht="45.6" x14ac:dyDescent="0.3">
      <c r="A109" s="9">
        <v>106</v>
      </c>
      <c r="B109" s="9" t="s">
        <v>32</v>
      </c>
      <c r="C109" s="9">
        <v>3132</v>
      </c>
      <c r="D109" s="9" t="s">
        <v>321</v>
      </c>
      <c r="E109" s="9">
        <v>15000000</v>
      </c>
      <c r="F109" s="9" t="s">
        <v>322</v>
      </c>
      <c r="G109" s="9" t="s">
        <v>323</v>
      </c>
      <c r="H109" s="9"/>
      <c r="I109" s="9"/>
      <c r="J109" s="9"/>
      <c r="K109" s="9" t="s">
        <v>45</v>
      </c>
      <c r="L109" s="9" t="s">
        <v>46</v>
      </c>
      <c r="M109" s="9" t="s">
        <v>37</v>
      </c>
      <c r="N109" s="14">
        <v>291135.52</v>
      </c>
      <c r="O109" s="14">
        <v>314850.63</v>
      </c>
      <c r="P109" s="14">
        <v>320249.07</v>
      </c>
      <c r="Q109" s="9" t="s">
        <v>52</v>
      </c>
      <c r="R109" s="9" t="s">
        <v>46</v>
      </c>
      <c r="S109" s="11">
        <v>45901</v>
      </c>
      <c r="T109" s="11">
        <v>46023</v>
      </c>
      <c r="U109" s="9" t="s">
        <v>324</v>
      </c>
      <c r="V109" s="9" t="s">
        <v>325</v>
      </c>
      <c r="W109" s="9" t="s">
        <v>37</v>
      </c>
      <c r="X109" s="9" t="s">
        <v>46</v>
      </c>
      <c r="Y109" s="9" t="s">
        <v>326</v>
      </c>
      <c r="Z109" s="9" t="s">
        <v>37</v>
      </c>
      <c r="AA109" s="9"/>
      <c r="AB109" s="9"/>
      <c r="AC109" s="9"/>
    </row>
    <row r="110" spans="1:29" s="12" customFormat="1" ht="68.400000000000006" x14ac:dyDescent="0.3">
      <c r="A110" s="9">
        <v>107</v>
      </c>
      <c r="B110" s="9" t="s">
        <v>32</v>
      </c>
      <c r="C110" s="9">
        <v>3132</v>
      </c>
      <c r="D110" s="9" t="s">
        <v>327</v>
      </c>
      <c r="E110" s="9" t="s">
        <v>328</v>
      </c>
      <c r="F110" s="9" t="s">
        <v>329</v>
      </c>
      <c r="G110" s="9"/>
      <c r="H110" s="9"/>
      <c r="I110" s="9"/>
      <c r="J110" s="9"/>
      <c r="K110" s="9" t="s">
        <v>36</v>
      </c>
      <c r="L110" s="9" t="s">
        <v>37</v>
      </c>
      <c r="M110" s="9" t="s">
        <v>46</v>
      </c>
      <c r="N110" s="14">
        <v>30888</v>
      </c>
      <c r="O110" s="14">
        <v>30888</v>
      </c>
      <c r="P110" s="14">
        <v>30888</v>
      </c>
      <c r="Q110" s="9" t="s">
        <v>168</v>
      </c>
      <c r="R110" s="9" t="s">
        <v>37</v>
      </c>
      <c r="S110" s="11">
        <v>45901</v>
      </c>
      <c r="T110" s="11">
        <v>46023</v>
      </c>
      <c r="U110" s="9" t="s">
        <v>47</v>
      </c>
      <c r="V110" s="9" t="s">
        <v>325</v>
      </c>
      <c r="W110" s="9" t="s">
        <v>37</v>
      </c>
      <c r="X110" s="9" t="s">
        <v>46</v>
      </c>
      <c r="Y110" s="9" t="s">
        <v>330</v>
      </c>
      <c r="Z110" s="9" t="s">
        <v>37</v>
      </c>
      <c r="AA110" s="9"/>
      <c r="AB110" s="9"/>
      <c r="AC110" s="9"/>
    </row>
    <row r="111" spans="1:29" s="12" customFormat="1" ht="68.400000000000006" x14ac:dyDescent="0.3">
      <c r="A111" s="9">
        <v>108</v>
      </c>
      <c r="B111" s="9" t="s">
        <v>32</v>
      </c>
      <c r="C111" s="9">
        <v>3132</v>
      </c>
      <c r="D111" s="9" t="s">
        <v>331</v>
      </c>
      <c r="E111" s="9">
        <v>98311000</v>
      </c>
      <c r="F111" s="9" t="s">
        <v>329</v>
      </c>
      <c r="G111" s="9"/>
      <c r="H111" s="9"/>
      <c r="I111" s="9"/>
      <c r="J111" s="9"/>
      <c r="K111" s="9" t="s">
        <v>36</v>
      </c>
      <c r="L111" s="9" t="s">
        <v>37</v>
      </c>
      <c r="M111" s="9" t="s">
        <v>46</v>
      </c>
      <c r="N111" s="14">
        <v>73920</v>
      </c>
      <c r="O111" s="14">
        <v>89443.199999999997</v>
      </c>
      <c r="P111" s="14">
        <v>110880</v>
      </c>
      <c r="Q111" s="9" t="s">
        <v>247</v>
      </c>
      <c r="R111" s="9" t="s">
        <v>37</v>
      </c>
      <c r="S111" s="11">
        <v>45901</v>
      </c>
      <c r="T111" s="11">
        <v>46023</v>
      </c>
      <c r="U111" s="9" t="s">
        <v>47</v>
      </c>
      <c r="V111" s="9" t="s">
        <v>325</v>
      </c>
      <c r="W111" s="9" t="s">
        <v>37</v>
      </c>
      <c r="X111" s="9" t="s">
        <v>46</v>
      </c>
      <c r="Y111" s="9" t="s">
        <v>67</v>
      </c>
      <c r="Z111" s="9" t="s">
        <v>37</v>
      </c>
      <c r="AA111" s="9"/>
      <c r="AB111" s="9"/>
      <c r="AC111" s="9"/>
    </row>
    <row r="112" spans="1:29" s="15" customFormat="1" x14ac:dyDescent="0.2"/>
    <row r="113" s="15" customFormat="1" x14ac:dyDescent="0.2"/>
    <row r="114" s="15" customFormat="1" x14ac:dyDescent="0.2"/>
    <row r="115" s="15" customFormat="1" x14ac:dyDescent="0.2"/>
    <row r="116" s="15" customFormat="1" x14ac:dyDescent="0.2"/>
  </sheetData>
  <mergeCells count="4">
    <mergeCell ref="B1:D1"/>
    <mergeCell ref="F2:J2"/>
    <mergeCell ref="X2:Y2"/>
    <mergeCell ref="Z2:AC2"/>
  </mergeCells>
  <dataValidations count="2">
    <dataValidation type="list" allowBlank="1" showInputMessage="1" showErrorMessage="1" sqref="Z25:Z62 X25:X62 R28:R29 R25:R26 L25:M62 R39:R62 Z64:Z83 R64:R83 L64:M83 X73:X88 L95:M111 Z95:Z111 X95:X111 R95:R111">
      <formula1>"SI,NO"</formula1>
    </dataValidation>
    <dataValidation type="list" allowBlank="1" showInputMessage="1" showErrorMessage="1" sqref="AC4:AC13 AC18 AC25:AC62 AC64:AC83 AC95:AC111">
      <formula1>"Centro Especial de Empleo,Empresa de Inserción"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'Z:\igpresu\CONTRATACION\CONTRATOS RESERVADOS_PLAN ANUAL_PLAN ESTRATÉGICO\2 PLAN ANUAL CONTRATACIÓN\2025\ZA\[Mal 53BBB.Cumplimentado Previsión Contratos PLAN ANUAL 2025.xlsx]Hoja1'!#REF!</xm:f>
          </x14:formula1>
          <xm:sqref>K109:K111 B109:B111 Q109:Q111</xm:sqref>
        </x14:dataValidation>
        <x14:dataValidation type="list" allowBlank="1" showInputMessage="1" showErrorMessage="1">
          <x14:formula1>
            <xm:f>'Z:\iasadmon3\PLAN ANUAL CONTRATACION\[lll1.xlsx]Hoja1'!#REF!</xm:f>
          </x14:formula1>
          <xm:sqref>K95:K105 B95:B105</xm:sqref>
        </x14:dataValidation>
        <x14:dataValidation type="list" allowBlank="1" showInputMessage="1" showErrorMessage="1">
          <x14:formula1>
            <xm:f>'Z:\igpresu\CONTRATACION\CONTRATOS RESERVADOS_PLAN ANUAL_PLAN ESTRATÉGICO\2 PLAN ANUAL CONTRATACIÓN\2025\ZA\Nueva carpeta\[53ABI.Previsión Contratos PLAN ANUAL 2025.xlsx]Hoja1'!#REF!</xm:f>
          </x14:formula1>
          <xm:sqref>K106:K108 B106:B108</xm:sqref>
        </x14:dataValidation>
        <x14:dataValidation type="list" allowBlank="1" showInputMessage="1" showErrorMessage="1">
          <x14:formula1>
            <xm:f>'Z:\igpresu\CONTRATACION\CONTRATOS RESERVADOS_PLAN ANUAL_PLAN ESTRATÉGICO\2 PLAN ANUAL CONTRATACIÓN\2025\TE\javalambre\[Javalambre Previsión Contratos PLAN ANUAL 2025.xlsx]Hoja1'!#REF!</xm:f>
          </x14:formula1>
          <xm:sqref>K64:K83 B64:B83</xm:sqref>
        </x14:dataValidation>
        <x14:dataValidation type="list" allowBlank="1" showInputMessage="1" showErrorMessage="1">
          <x14:formula1>
            <xm:f>'Z:\igpresu\CONTRATACION\CONTRATOS RESERVADOS_PLAN ANUAL_PLAN ESTRATÉGICO\2 PLAN ANUAL CONTRATACIÓN\2025\TE\[Utrillas Previsión Contratos PLAN ANUAL 2025.xlsx]Hoja1'!#REF!</xm:f>
          </x14:formula1>
          <xm:sqref>K58 K62 B58:B62</xm:sqref>
        </x14:dataValidation>
        <x14:dataValidation type="list" allowBlank="1" showInputMessage="1" showErrorMessage="1">
          <x14:formula1>
            <xm:f>'Z:\igpresu\CONTRATACION\CONTRATOS RESERVADOS_PLAN ANUAL_PLAN ESTRATÉGICO\2 PLAN ANUAL CONTRATACIÓN\2025\TE\[TE_Previsión Contratos PLAN ANUAL 2025.xlsx]Hoja1'!#REF!</xm:f>
          </x14:formula1>
          <xm:sqref>K51:K52 K56:K57 B56:B57 B51:B52</xm:sqref>
        </x14:dataValidation>
        <x14:dataValidation type="list" allowBlank="1" showInputMessage="1" showErrorMessage="1">
          <x14:formula1>
            <xm:f>'C:\Users\bmartinas\Downloads\[Previsión Contratos PLAN ANUAL 2025 CA El Pinar.xlsx]Hoja1'!#REF!</xm:f>
          </x14:formula1>
          <xm:sqref>K53:K55 B53:B55</xm:sqref>
        </x14:dataValidation>
        <x14:dataValidation type="list" allowBlank="1" showInputMessage="1" showErrorMessage="1">
          <x14:formula1>
            <xm:f>'H:\dpiass\admon\CONTRATACION ADMINISTRATIVA\2024 Expedientes de contratación\prevision contratos 2024\[Previsión Contratos 2024 .xlsx]Hoja1'!#REF!</xm:f>
          </x14:formula1>
          <xm:sqref>K30:K38</xm:sqref>
        </x14:dataValidation>
        <x14:dataValidation type="list" allowBlank="1" showInputMessage="1" showErrorMessage="1">
          <x14:formula1>
            <xm:f>'[Previsión Contratos PLAN ANUAL 2025 CIUDAD DE HUESCA.xlsx]Hoja1'!#REF!</xm:f>
          </x14:formula1>
          <xm:sqref>K39:K44</xm:sqref>
        </x14:dataValidation>
        <x14:dataValidation type="list" allowBlank="1" showInputMessage="1" showErrorMessage="1">
          <x14:formula1>
            <xm:f>'[01 Previsión Contratos PLAN ANUAL 2025 SAGRADA FAMILIA.xlsx]Hoja1'!#REF!</xm:f>
          </x14:formula1>
          <xm:sqref>K45:K50</xm:sqref>
        </x14:dataValidation>
        <x14:dataValidation type="list" allowBlank="1" showInputMessage="1" showErrorMessage="1">
          <x14:formula1>
            <xm:f>'Z:\igpresu\CONTRATACION\CONTRATOS RESERVADOS_PLAN ANUAL_PLAN ESTRATÉGICO\2 PLAN ANUAL CONTRATACIÓN\2024\[HU_Previsión Contratos 2024 .xlsx]Hoja1'!#REF!</xm:f>
          </x14:formula1>
          <xm:sqref>K4:K6 K9:K24 B4:B24</xm:sqref>
        </x14:dataValidation>
        <x14:dataValidation type="list" allowBlank="1" showInputMessage="1" showErrorMessage="1">
          <x14:formula1>
            <xm:f>'[IASS Previsión Contratos PLAN ANUAL 2025.xlsx]Hoja1'!#REF!</xm:f>
          </x14:formula1>
          <xm:sqref>B25:B50</xm:sqref>
        </x14:dataValidation>
        <x14:dataValidation type="list" allowBlank="1" showInputMessage="1" showErrorMessage="1">
          <x14:formula1>
            <xm:f>'[IASS Previsión Contratos PLAN ANUAL 2025.xlsx]Hoja1'!#REF!</xm:f>
          </x14:formula1>
          <xm:sqref>K25:K29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Previsión Contratos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2025-05-26T12:11:36Z</dcterms:created>
  <dcterms:modified xsi:type="dcterms:W3CDTF">2025-05-26T12:15:56Z</dcterms:modified>
</cp:coreProperties>
</file>